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110" windowHeight="8595" activeTab="0"/>
  </bookViews>
  <sheets>
    <sheet name="Sprawozdanie z wykon budżetu " sheetId="1" r:id="rId1"/>
  </sheets>
  <definedNames>
    <definedName name="_xlnm.Print_Area" localSheetId="0">'Sprawozdanie z wykon budżetu '!$A$1:$E$475</definedName>
    <definedName name="_xlnm.Print_Titles" localSheetId="0">'Sprawozdanie z wykon budżetu '!$5:$5</definedName>
  </definedNames>
  <calcPr fullCalcOnLoad="1"/>
</workbook>
</file>

<file path=xl/sharedStrings.xml><?xml version="1.0" encoding="utf-8"?>
<sst xmlns="http://schemas.openxmlformats.org/spreadsheetml/2006/main" count="930" uniqueCount="332">
  <si>
    <t>Klasyfikacja budżetowa</t>
  </si>
  <si>
    <t>Nazwa</t>
  </si>
  <si>
    <t>Plan</t>
  </si>
  <si>
    <t>Wykonanie</t>
  </si>
  <si>
    <t>Pozostała działalność</t>
  </si>
  <si>
    <t>Wpływy z usług</t>
  </si>
  <si>
    <t>Oświata i wychowanie</t>
  </si>
  <si>
    <t>Gimnazja</t>
  </si>
  <si>
    <t>Dowożenie uczniów do szkół</t>
  </si>
  <si>
    <t>Ochotnicze straże pożarne</t>
  </si>
  <si>
    <t>Zasiłki i pomoc w naturze</t>
  </si>
  <si>
    <t>Podatek rolny</t>
  </si>
  <si>
    <t>Podatek leśny</t>
  </si>
  <si>
    <t>Podatek od nieruchomości</t>
  </si>
  <si>
    <t>Podatek od spadków i darowizn</t>
  </si>
  <si>
    <t>Wpływy z opłaty skarbowej</t>
  </si>
  <si>
    <t>Urzędy wojewódzkie</t>
  </si>
  <si>
    <t>Obrona cywilna</t>
  </si>
  <si>
    <t>Różne rozliczenia</t>
  </si>
  <si>
    <t>Część oświatowa subwencji ogólnej</t>
  </si>
  <si>
    <t>Różne rozliczenia finansowe</t>
  </si>
  <si>
    <t>Ogółem dochody</t>
  </si>
  <si>
    <t>1/ dochody budżetu</t>
  </si>
  <si>
    <t>2/ Wydatki</t>
  </si>
  <si>
    <t>Plan po zmianach</t>
  </si>
  <si>
    <t>Różne opłaty i składki</t>
  </si>
  <si>
    <t>Szkoły podstawowe</t>
  </si>
  <si>
    <t>Podróże służbowe krajowe</t>
  </si>
  <si>
    <t>Składki na Fundusz Pracy</t>
  </si>
  <si>
    <t>Odpisy na zakł.fund.świadczeń socj.</t>
  </si>
  <si>
    <t>Biblioteki</t>
  </si>
  <si>
    <t>Ochrona zdrowia</t>
  </si>
  <si>
    <t>Przeciwdziałanie alkoholizmowi</t>
  </si>
  <si>
    <t>Kultura fizyczna i sport</t>
  </si>
  <si>
    <t>Rady gmin</t>
  </si>
  <si>
    <t>Urzędy gmin</t>
  </si>
  <si>
    <t>Ogółem wydatki</t>
  </si>
  <si>
    <t>%
4:3</t>
  </si>
  <si>
    <t>Dział  010</t>
  </si>
  <si>
    <t>Rolnictwo i łowiectwo</t>
  </si>
  <si>
    <t>Rozdz 01095</t>
  </si>
  <si>
    <t>Dział 400</t>
  </si>
  <si>
    <t>Rozdz 40002</t>
  </si>
  <si>
    <t>Dostarczanie wody</t>
  </si>
  <si>
    <t>Dział 700</t>
  </si>
  <si>
    <t>Gospodarka mieszkaniowa</t>
  </si>
  <si>
    <t>Dział 750</t>
  </si>
  <si>
    <t>Administracja publiczna</t>
  </si>
  <si>
    <t>Dział 751</t>
  </si>
  <si>
    <t>Urzędy nacz.organów władzy państwowej, kontroli i ochrony prawa oraz sądownictwa</t>
  </si>
  <si>
    <t>Dział 754</t>
  </si>
  <si>
    <t>Bezpieczeństwo publiczne i ochrona przeciwpożarowa</t>
  </si>
  <si>
    <t>Rozdz 75414</t>
  </si>
  <si>
    <t>Dział 756</t>
  </si>
  <si>
    <t>Podatek od działaln.gospod.osób fizycznych</t>
  </si>
  <si>
    <t>Podatek od środków transportowych</t>
  </si>
  <si>
    <t>Podatek od czynności cywilnoprawnych</t>
  </si>
  <si>
    <t>Dział 758</t>
  </si>
  <si>
    <t>Różne  rozliczenia</t>
  </si>
  <si>
    <t>Pozostałe odsetki</t>
  </si>
  <si>
    <t>Dział 801</t>
  </si>
  <si>
    <t>Ośrodki pomocy społecznej</t>
  </si>
  <si>
    <t>Wpływy z różnych dochodów</t>
  </si>
  <si>
    <t>Dział 900</t>
  </si>
  <si>
    <t>Oświetlenie ulic, placów i dróg</t>
  </si>
  <si>
    <t>§6050</t>
  </si>
  <si>
    <t>§4210</t>
  </si>
  <si>
    <t>Zakup materiałów i wyposażenia</t>
  </si>
  <si>
    <t>§4260</t>
  </si>
  <si>
    <t>Zakup energii</t>
  </si>
  <si>
    <t>§4270</t>
  </si>
  <si>
    <t>Zakup usług remontowych</t>
  </si>
  <si>
    <t>§4300</t>
  </si>
  <si>
    <t>Zakup usług pozostałych</t>
  </si>
  <si>
    <t>§4430</t>
  </si>
  <si>
    <t>Dział 600</t>
  </si>
  <si>
    <t>Transport i łączność</t>
  </si>
  <si>
    <t>Drogi publiczne gminne</t>
  </si>
  <si>
    <t>Dział 710</t>
  </si>
  <si>
    <t>Działalność usługowa</t>
  </si>
  <si>
    <t>Plany zagospodarowania przestrzennego</t>
  </si>
  <si>
    <t>§4010</t>
  </si>
  <si>
    <t>Wynagrodzenia osobowe pracowników</t>
  </si>
  <si>
    <t>§4040</t>
  </si>
  <si>
    <t>§4110</t>
  </si>
  <si>
    <t>§4120</t>
  </si>
  <si>
    <t>§4440</t>
  </si>
  <si>
    <t>§3030</t>
  </si>
  <si>
    <t>§4140</t>
  </si>
  <si>
    <t>Składki na PFRON</t>
  </si>
  <si>
    <t>§4410</t>
  </si>
  <si>
    <t>§6060</t>
  </si>
  <si>
    <t>§4100</t>
  </si>
  <si>
    <t>Bezpieczeństwo publiczne i ochrona środowiska</t>
  </si>
  <si>
    <t>Dział 757</t>
  </si>
  <si>
    <t>Obsługa długu publicznego</t>
  </si>
  <si>
    <t>Obsługa papierów wartościowych, kredytów i pożyczek jst</t>
  </si>
  <si>
    <t>§3020</t>
  </si>
  <si>
    <t>§4240</t>
  </si>
  <si>
    <t>Zakup pomocy nauk.dydakt., książek</t>
  </si>
  <si>
    <t>Dział 851</t>
  </si>
  <si>
    <t>§3110</t>
  </si>
  <si>
    <t>§4130</t>
  </si>
  <si>
    <t>Dział 854</t>
  </si>
  <si>
    <t>Edukacyjna opieka wychowawcza</t>
  </si>
  <si>
    <t>Świetlice szkolne</t>
  </si>
  <si>
    <t>Oczyszczanie miast i wsi</t>
  </si>
  <si>
    <t>Dział 921</t>
  </si>
  <si>
    <t>Kultura i ochrona dziedzictwa narodowego</t>
  </si>
  <si>
    <t>Dział 926</t>
  </si>
  <si>
    <t>Dział 010</t>
  </si>
  <si>
    <t xml:space="preserve">Urzędy nacz.organów władzy państwowej, kontroli i ochrony prawa </t>
  </si>
  <si>
    <t>Izby Rolnicze</t>
  </si>
  <si>
    <t>§2850</t>
  </si>
  <si>
    <t>Wpłaty gmin na rzecz izb rolniczych</t>
  </si>
  <si>
    <t>Gospodarka gruntami i nieruchomościami</t>
  </si>
  <si>
    <t>§2310</t>
  </si>
  <si>
    <t>Dotacje celowe przekazane gminie na podst. porozumień między jst</t>
  </si>
  <si>
    <t>Składki na ubezpieczenia zdrowotne</t>
  </si>
  <si>
    <t>Składki na ubezp. zdrowotne opłacane za osoby pobierające niektóre świadczenia z pomocy społecznej</t>
  </si>
  <si>
    <t>Nagrody i wyd.osob.nie zaliczane do wynagrodzeń</t>
  </si>
  <si>
    <t>Wpływy z opłat za zezwolenie na sprzedaż alkoholu</t>
  </si>
  <si>
    <t>Świadczenia społeczne</t>
  </si>
  <si>
    <t>Dokształcanie i doskonalenie nauczycieli</t>
  </si>
  <si>
    <t>Urzędy nacz.organów władzy państw. kontroli i ochrony prawa</t>
  </si>
  <si>
    <t>Urzędy nacz.organów władzy państw. kontroli i ochrony prawa oraz sądownictwa</t>
  </si>
  <si>
    <t>§0830</t>
  </si>
  <si>
    <t>Rozdz 01010</t>
  </si>
  <si>
    <t>Infrastruktura wodociągowa i sanitacyjna wsi</t>
  </si>
  <si>
    <t>Rozdz 70005</t>
  </si>
  <si>
    <t>Dochody jst związane z realizacją zadań z zakresu administracji rządowej</t>
  </si>
  <si>
    <t>Odsetki od nieterm.wpłat z tyt.podatków i opłat</t>
  </si>
  <si>
    <t>Wpływy z podatku rolnego, podatku leśnego, podatku od czynności cywilnoprawnych  oraz podatków i opłat lokaln.</t>
  </si>
  <si>
    <t>Rozdz 75621</t>
  </si>
  <si>
    <t>Rozdz 75801</t>
  </si>
  <si>
    <t>Rozdz 75807</t>
  </si>
  <si>
    <t>Rozdz 75814</t>
  </si>
  <si>
    <t>Rozdz 80101</t>
  </si>
  <si>
    <t>Rozdz 80110</t>
  </si>
  <si>
    <t>Dział 852</t>
  </si>
  <si>
    <t>Pomoc  społeczna</t>
  </si>
  <si>
    <t>Rozdz 85212</t>
  </si>
  <si>
    <t>Świadczenia rodzinne oraz składki emerytalne i rentowe z ubezpieczenia społecznego</t>
  </si>
  <si>
    <t>Rozdz 85213</t>
  </si>
  <si>
    <t>Rozdz 85214</t>
  </si>
  <si>
    <t>Zasiłki i pomoc w naturze oraz składki na ubezpieczenia społeczne</t>
  </si>
  <si>
    <t>Rozdz 85219</t>
  </si>
  <si>
    <t>Rozdz 85228</t>
  </si>
  <si>
    <t>Rozdz 90015</t>
  </si>
  <si>
    <t>§2010</t>
  </si>
  <si>
    <t>§6290</t>
  </si>
  <si>
    <t>§0750</t>
  </si>
  <si>
    <t>§0920</t>
  </si>
  <si>
    <t>§0470</t>
  </si>
  <si>
    <t>§0970</t>
  </si>
  <si>
    <t>§2360</t>
  </si>
  <si>
    <t>§0350</t>
  </si>
  <si>
    <t>§0910</t>
  </si>
  <si>
    <t>§0310</t>
  </si>
  <si>
    <t>§0320</t>
  </si>
  <si>
    <t>§0330</t>
  </si>
  <si>
    <t>§0340</t>
  </si>
  <si>
    <t>§0360</t>
  </si>
  <si>
    <t>§0490</t>
  </si>
  <si>
    <t>§0500</t>
  </si>
  <si>
    <t>§0410</t>
  </si>
  <si>
    <t>§0480</t>
  </si>
  <si>
    <t>§0010</t>
  </si>
  <si>
    <t>§0020</t>
  </si>
  <si>
    <t>§2920</t>
  </si>
  <si>
    <t>Rozdz 75647</t>
  </si>
  <si>
    <t>Pobór podatków, opłat i niepodatkowych należności budżetowych</t>
  </si>
  <si>
    <t>Wynagrodzenia agencyjno-prowizyjne</t>
  </si>
  <si>
    <t>§8070</t>
  </si>
  <si>
    <t>Odsetki i dyskonto od krajowych skarbowych papierów wartościowych oraz pożyczek i kredytów</t>
  </si>
  <si>
    <t>Pomoc społeczna</t>
  </si>
  <si>
    <t>Składki na ubezpieczenia społeczne</t>
  </si>
  <si>
    <t>Dodatkowe wynagrodzenie roczne</t>
  </si>
  <si>
    <t>Rozdz 85295</t>
  </si>
  <si>
    <t>Rozdz 85446</t>
  </si>
  <si>
    <t>Rozdz 85401</t>
  </si>
  <si>
    <t>Rozdz 85495</t>
  </si>
  <si>
    <t>Rozdz 90003</t>
  </si>
  <si>
    <t>Rozdz 01030</t>
  </si>
  <si>
    <t>Rozdz 60016</t>
  </si>
  <si>
    <t>Rozdz 71004</t>
  </si>
  <si>
    <t>Rozdz 75011</t>
  </si>
  <si>
    <t>Rozdz 75022</t>
  </si>
  <si>
    <t>Rozdz 75023</t>
  </si>
  <si>
    <t>Rozdz 75095</t>
  </si>
  <si>
    <t>Rozdz 75101</t>
  </si>
  <si>
    <t>Rozdz 75412</t>
  </si>
  <si>
    <t>Rozdz 75702</t>
  </si>
  <si>
    <t>Rozdz 80104</t>
  </si>
  <si>
    <t>Rozdz 80113</t>
  </si>
  <si>
    <t>Rozdz 80146</t>
  </si>
  <si>
    <t>Rozdz 80195</t>
  </si>
  <si>
    <t>Rozdz 85154</t>
  </si>
  <si>
    <t>Rozdz 92116</t>
  </si>
  <si>
    <t>Rozdz 92195</t>
  </si>
  <si>
    <t>Rozdz 92605</t>
  </si>
  <si>
    <t>Subwencje ogólne z budżetu państwa</t>
  </si>
  <si>
    <t>§2030</t>
  </si>
  <si>
    <t>Dotacje celowe  otrzymane z budżetu państwa na realizację własnych zadań bieżących gmin</t>
  </si>
  <si>
    <t>Domy pomocy społecznej</t>
  </si>
  <si>
    <t>Dochody z najmu i dzierżawy składników majątkowych</t>
  </si>
  <si>
    <t>Wytwarzanie  i zaopatrywanie w energię elektryczną,  gaz i wodę</t>
  </si>
  <si>
    <t>Wpływy z podatku dochodowego od osób fizycznych</t>
  </si>
  <si>
    <t>Wpływy z innych opłat stanowiących dochody jst</t>
  </si>
  <si>
    <t>Udziały  gmin w podatkach stanowiących dochód budżetu państwa</t>
  </si>
  <si>
    <t>Podatek dochodowy od osób fizycznych</t>
  </si>
  <si>
    <t>Podatek dochodowy od osób prawnych</t>
  </si>
  <si>
    <t>Rozdz 85202</t>
  </si>
  <si>
    <t>Wpływy z opłat za zarząd,użytkowanie i użytkowanie wieczyste nieruchomości</t>
  </si>
  <si>
    <t>§3240</t>
  </si>
  <si>
    <t>Stypendia dla uczniów</t>
  </si>
  <si>
    <t>Wydatki na zakupy inwestycyjne jednostek budżetowych</t>
  </si>
  <si>
    <t>Wydatki inwestycyjne jednostek budżetowych</t>
  </si>
  <si>
    <t>Dodatkowe wynagrodzenie  roczne</t>
  </si>
  <si>
    <t>Odpisy na zakł.fund.świadczeń socjalnych</t>
  </si>
  <si>
    <t>Różne wydatki na rzecz osób fizycznych</t>
  </si>
  <si>
    <t>Składki na ubezpieczenie społeczne</t>
  </si>
  <si>
    <t>Zadania w zakresie kultury fizycz. i sportu</t>
  </si>
  <si>
    <t>Dochody od osób prawnych,od osób fizycznych i  od innych jednostek nie posiadających  osobowości prawnej oraz wydatki związane z ich poborem</t>
  </si>
  <si>
    <t>Część wyrównawcza subwencji ogólnej dla gmin</t>
  </si>
  <si>
    <t>Usługi opiekuńcze i specjalistyczne usługi opiekuńcze</t>
  </si>
  <si>
    <t>Dochody od osób prawnych,od osób fizycznych  i od innych jednostek nie posiadających  osobowości prawnej oraz wydatki związane z ich poborem</t>
  </si>
  <si>
    <t>Rozdz 85415</t>
  </si>
  <si>
    <t>Pomoc materialna  dla uczniów</t>
  </si>
  <si>
    <t>Wpływy z podatku rolnego, podatku leśnego, podatku od spadków i darowizn,podatku od czynności cywilno prawnych oraz podatków i opłat lokalnych od osób fiz.</t>
  </si>
  <si>
    <t>Dotacje celowe otrzymane z budżetu państwa na realizację własnych zadań bieżących gminy.</t>
  </si>
  <si>
    <t>Środki na dofinansowanie własnych inwestycji gmin pozyskane z innych źródeł</t>
  </si>
  <si>
    <t>§4170</t>
  </si>
  <si>
    <t>Wynagrodzenia bezosobowe</t>
  </si>
  <si>
    <t>§4350</t>
  </si>
  <si>
    <t>Zakup usług dostępu do sieci Internet</t>
  </si>
  <si>
    <t>Rozdz 75404</t>
  </si>
  <si>
    <t>§3000</t>
  </si>
  <si>
    <t>Wpłaty jednostek na fundusz celowy</t>
  </si>
  <si>
    <t>Rozdz 80103</t>
  </si>
  <si>
    <t>Oddziały przedszkolne w szkołach podstawowych</t>
  </si>
  <si>
    <t>Wydatki osobowe niezaliczone do wynagrodzeń</t>
  </si>
  <si>
    <t>Dodatkowe wynagrodzenia roczne</t>
  </si>
  <si>
    <t>§2540</t>
  </si>
  <si>
    <t>Dotacja podmiotowa z budżetu dla niepublicznej jednostki systemu oświaty</t>
  </si>
  <si>
    <t>§4330</t>
  </si>
  <si>
    <t>Odpisy na zfśs</t>
  </si>
  <si>
    <t>Pomoce naukowe i dydaktyczne, książki</t>
  </si>
  <si>
    <t>Pomoc materialna dla uczniów</t>
  </si>
  <si>
    <t>§6010</t>
  </si>
  <si>
    <t>Wydatki na zakup i objęcie akcji oraz wniesienie wkładów do spółek prawa handlowego</t>
  </si>
  <si>
    <t>§2820</t>
  </si>
  <si>
    <t>Dotacja celowa z budżetu na finansowanie lub dofinansowanie zadań zleconych do realizacji stowarzyszeniom</t>
  </si>
  <si>
    <t xml:space="preserve">Sprawozdanie z wykonania budżetu Gminy Jaktorów </t>
  </si>
  <si>
    <t>Dotacje celowe otrzymane z budżetu państwa na realizację  zadań bieżących z zakresu administracji rządowej oraz innych zadań zleconych gminie</t>
  </si>
  <si>
    <t>Rozdz 75818</t>
  </si>
  <si>
    <t>Rezerwy ogólne i celowe</t>
  </si>
  <si>
    <t>§4810</t>
  </si>
  <si>
    <t xml:space="preserve">Rezerwy </t>
  </si>
  <si>
    <t>Rozdz 85153</t>
  </si>
  <si>
    <t>Zwalczanie narkomanii</t>
  </si>
  <si>
    <t>§2480</t>
  </si>
  <si>
    <t>Dotacja podmiotowa z budżetu dla samorządowej jednostki kultury</t>
  </si>
  <si>
    <t>Odpisy na zakł. fund. świad. socjalnych</t>
  </si>
  <si>
    <t xml:space="preserve"> </t>
  </si>
  <si>
    <t>Dochody jednostek sam.terytorialnego związane z realizacją zadań z zakresu administracji rządowej oraz innych zadań zleconych ustawami</t>
  </si>
  <si>
    <t>%</t>
  </si>
  <si>
    <t>Świadczenia rodzinne oraz składki na ubezpieczenia emerytalne i rentowe z ubezpieczenia społecznego</t>
  </si>
  <si>
    <t>Dotacje celowe otrzymane z budżetu państwa na realiz. zadań bieżących z zakresu administracji rządowej oraz innych zadań zleconych gminie</t>
  </si>
  <si>
    <t>Ogółem  wydatki</t>
  </si>
  <si>
    <t>Dochody</t>
  </si>
  <si>
    <t>Wydatki</t>
  </si>
  <si>
    <t>Rozdz85213</t>
  </si>
  <si>
    <t>Rozdz 8514</t>
  </si>
  <si>
    <t>Rozdz75414</t>
  </si>
  <si>
    <t>3)</t>
  </si>
  <si>
    <t>Gospodarka komunalna i ochrona środowiska</t>
  </si>
  <si>
    <t>Maciej Śliwerski</t>
  </si>
  <si>
    <t>Dotacje celowe otrzymane z budżetu państwa na realizację zadań bieżących z zakresu administracji rządowej oraz innych zadań zleconych gminie</t>
  </si>
  <si>
    <t>§0460</t>
  </si>
  <si>
    <t>Wpływy z opłaty eksploatacyjnej</t>
  </si>
  <si>
    <t>Wpływy z innych lokalnych opłat pobieranych przez jst na podstawie odrębnych ustaw</t>
  </si>
  <si>
    <t>Wytwarzanie i zaopatrywanie  w energię elektryczną, gaz i wodę</t>
  </si>
  <si>
    <t>Wydatki na zakupy inwestycyjne jednostek budżet.</t>
  </si>
  <si>
    <t>§4360</t>
  </si>
  <si>
    <t>Opłaty z tytułu zakupu usług telekomunikacyjnych telefonii komórkowej</t>
  </si>
  <si>
    <t>§4750</t>
  </si>
  <si>
    <t>Zakup akcesoriów komputerowych , w tym programów i licencji</t>
  </si>
  <si>
    <t>§4370</t>
  </si>
  <si>
    <t>Opłaty z tytułu usług telekomunikacyjnych telefonii stacjonarnej</t>
  </si>
  <si>
    <t>§4700</t>
  </si>
  <si>
    <t>§4740</t>
  </si>
  <si>
    <t>Zakup materiałów papierniczych do sprzętu drukarskiego i urządzeń kserograficznych</t>
  </si>
  <si>
    <t>Szkolenia pracowników nie będących członkami korpusu służby cywilnej</t>
  </si>
  <si>
    <t>§8110</t>
  </si>
  <si>
    <t>Odsetki od samorządowych papierów wartościowych</t>
  </si>
  <si>
    <t>§4230</t>
  </si>
  <si>
    <t>Zakup leków i materiałów medycznych</t>
  </si>
  <si>
    <t>§4280</t>
  </si>
  <si>
    <t>Zakup usług zdrowotnych</t>
  </si>
  <si>
    <t xml:space="preserve"> §4300</t>
  </si>
  <si>
    <t>§ 0970</t>
  </si>
  <si>
    <t>§ 0920</t>
  </si>
  <si>
    <t>Komendy wojewódzkie Policji</t>
  </si>
  <si>
    <t>Odsetki od nietermin.  wpłat z tytułu podatków i opłat</t>
  </si>
  <si>
    <t>Składki na ubezpieczenia zdrowotne  opłacane za  osoby pobierające  niektóre świadczenia z pomocy społecznej oraz niektóre świadczenia rodzinne</t>
  </si>
  <si>
    <t xml:space="preserve">Przedszkola </t>
  </si>
  <si>
    <t>Wójt Gminy</t>
  </si>
  <si>
    <t>Sprawozdanie z wykonania dotacji celowych na zadania zlecone Gminie</t>
  </si>
  <si>
    <t>Przedszkola</t>
  </si>
  <si>
    <t>Rozdz 60013</t>
  </si>
  <si>
    <t>Drogi publiczne wojewódzkie</t>
  </si>
  <si>
    <t>§ 4220</t>
  </si>
  <si>
    <t>Zakup środków żywności</t>
  </si>
  <si>
    <t>§4590</t>
  </si>
  <si>
    <t>Kary i odszkodowania wypłacane na rzecz osób fizycznych</t>
  </si>
  <si>
    <t>Rozdz 60014</t>
  </si>
  <si>
    <t>Drogi publiczne powiatowe</t>
  </si>
  <si>
    <t>§6300</t>
  </si>
  <si>
    <t>Dotacja celowa na pomoc finansową udzielaną między jst na dofinansowanie własnych zadań inwestycyjnych i zakupów inwestycyjnych</t>
  </si>
  <si>
    <t>Rozdz 75495</t>
  </si>
  <si>
    <t>za I kwartał    2009r</t>
  </si>
  <si>
    <t>§4390</t>
  </si>
  <si>
    <t>Zakup usług obejmujących wykonanie ekspertyz, analiz i opinii</t>
  </si>
  <si>
    <t>Rozdz 75075</t>
  </si>
  <si>
    <t>Promocja jednostek samorządu terytorialnego</t>
  </si>
  <si>
    <t>Rozdz 75618</t>
  </si>
  <si>
    <t>Rozdz 75616</t>
  </si>
  <si>
    <t>Rozdz 75601</t>
  </si>
  <si>
    <t>Rozdz 75615</t>
  </si>
  <si>
    <t>Rozdz 90095</t>
  </si>
  <si>
    <t>Nadwyżka budzetu za I kwartał 2009r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</si>
</sst>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3">
    <font>
      <sz val="12"/>
      <name val="Arial CE"/>
      <family val="2"/>
    </font>
    <font>
      <sz val="10"/>
      <name val="Arial CE"/>
      <family val="0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i/>
      <sz val="11"/>
      <color indexed="8"/>
      <name val="Arial CE"/>
      <family val="2"/>
    </font>
    <font>
      <sz val="11"/>
      <color indexed="8"/>
      <name val="Arial CE"/>
      <family val="2"/>
    </font>
    <font>
      <i/>
      <u val="single"/>
      <sz val="11"/>
      <name val="Arial CE"/>
      <family val="2"/>
    </font>
    <font>
      <b/>
      <i/>
      <sz val="11"/>
      <name val="Arial CE"/>
      <family val="2"/>
    </font>
    <font>
      <b/>
      <i/>
      <sz val="11"/>
      <color indexed="8"/>
      <name val="Arial CE"/>
      <family val="0"/>
    </font>
    <font>
      <b/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6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5"/>
  <sheetViews>
    <sheetView tabSelected="1" zoomScaleSheetLayoutView="100" workbookViewId="0" topLeftCell="A1">
      <selection activeCell="A1" sqref="A1:E1"/>
    </sheetView>
  </sheetViews>
  <sheetFormatPr defaultColWidth="8.796875" defaultRowHeight="15"/>
  <cols>
    <col min="1" max="1" width="10" style="4" customWidth="1"/>
    <col min="2" max="2" width="41.3984375" style="4" customWidth="1"/>
    <col min="3" max="3" width="12.59765625" style="4" customWidth="1"/>
    <col min="4" max="4" width="12.09765625" style="4" customWidth="1"/>
    <col min="5" max="5" width="6.8984375" style="4" customWidth="1"/>
    <col min="6" max="6" width="1.796875" style="5" customWidth="1"/>
    <col min="7" max="16384" width="8.8984375" style="5" customWidth="1"/>
  </cols>
  <sheetData>
    <row r="1" spans="1:7" ht="16.5" customHeight="1">
      <c r="A1" s="54" t="s">
        <v>253</v>
      </c>
      <c r="B1" s="54"/>
      <c r="C1" s="54"/>
      <c r="D1" s="54"/>
      <c r="E1" s="54"/>
      <c r="F1" s="6"/>
      <c r="G1" s="6"/>
    </row>
    <row r="2" spans="1:7" ht="17.25" customHeight="1">
      <c r="A2" s="54" t="s">
        <v>321</v>
      </c>
      <c r="B2" s="54"/>
      <c r="C2" s="54"/>
      <c r="D2" s="54"/>
      <c r="E2" s="54"/>
      <c r="F2" s="6"/>
      <c r="G2" s="6"/>
    </row>
    <row r="3" spans="1:7" ht="14.25" customHeight="1">
      <c r="A3" s="7" t="s">
        <v>22</v>
      </c>
      <c r="B3" s="7"/>
      <c r="C3" s="8"/>
      <c r="D3" s="8"/>
      <c r="E3" s="8"/>
      <c r="F3" s="6"/>
      <c r="G3" s="6"/>
    </row>
    <row r="4" spans="1:5" s="6" customFormat="1" ht="26.25" customHeight="1">
      <c r="A4" s="9" t="s">
        <v>0</v>
      </c>
      <c r="B4" s="9" t="s">
        <v>1</v>
      </c>
      <c r="C4" s="9" t="s">
        <v>2</v>
      </c>
      <c r="D4" s="9" t="s">
        <v>3</v>
      </c>
      <c r="E4" s="9" t="s">
        <v>37</v>
      </c>
    </row>
    <row r="5" spans="1:5" s="6" customFormat="1" ht="14.25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s="13" customFormat="1" ht="21" customHeight="1">
      <c r="A6" s="42" t="s">
        <v>38</v>
      </c>
      <c r="B6" s="42" t="s">
        <v>39</v>
      </c>
      <c r="C6" s="47">
        <f>C7+C9</f>
        <v>650600</v>
      </c>
      <c r="D6" s="47">
        <f>D7+D9</f>
        <v>128330</v>
      </c>
      <c r="E6" s="47">
        <f>D6/C6*100</f>
        <v>19.724869351367968</v>
      </c>
    </row>
    <row r="7" spans="1:5" s="6" customFormat="1" ht="26.25" customHeight="1">
      <c r="A7" s="20" t="s">
        <v>127</v>
      </c>
      <c r="B7" s="2" t="s">
        <v>128</v>
      </c>
      <c r="C7" s="15">
        <f>C8</f>
        <v>650000</v>
      </c>
      <c r="D7" s="15">
        <f>D8</f>
        <v>128330</v>
      </c>
      <c r="E7" s="12">
        <f>D7/C7*100</f>
        <v>19.743076923076924</v>
      </c>
    </row>
    <row r="8" spans="1:5" s="13" customFormat="1" ht="27" customHeight="1">
      <c r="A8" s="10" t="s">
        <v>150</v>
      </c>
      <c r="B8" s="2" t="s">
        <v>231</v>
      </c>
      <c r="C8" s="15">
        <v>650000</v>
      </c>
      <c r="D8" s="15">
        <v>128330</v>
      </c>
      <c r="E8" s="12">
        <f>D8/C8*100</f>
        <v>19.743076923076924</v>
      </c>
    </row>
    <row r="9" spans="1:5" s="6" customFormat="1" ht="27" customHeight="1">
      <c r="A9" s="20" t="s">
        <v>40</v>
      </c>
      <c r="B9" s="14" t="s">
        <v>4</v>
      </c>
      <c r="C9" s="15">
        <f>C10</f>
        <v>600</v>
      </c>
      <c r="D9" s="15">
        <f>D10</f>
        <v>0</v>
      </c>
      <c r="E9" s="15">
        <f aca="true" t="shared" si="0" ref="E9:E66">D9/C9*100</f>
        <v>0</v>
      </c>
    </row>
    <row r="10" spans="1:5" s="6" customFormat="1" ht="16.5" customHeight="1">
      <c r="A10" s="10" t="s">
        <v>151</v>
      </c>
      <c r="B10" s="16" t="s">
        <v>205</v>
      </c>
      <c r="C10" s="15">
        <v>600</v>
      </c>
      <c r="D10" s="15">
        <v>0</v>
      </c>
      <c r="E10" s="15">
        <f t="shared" si="0"/>
        <v>0</v>
      </c>
    </row>
    <row r="11" spans="1:5" s="13" customFormat="1" ht="27" customHeight="1">
      <c r="A11" s="45" t="s">
        <v>41</v>
      </c>
      <c r="B11" s="42" t="s">
        <v>206</v>
      </c>
      <c r="C11" s="47">
        <f>C12</f>
        <v>300761</v>
      </c>
      <c r="D11" s="47">
        <f>D12</f>
        <v>82788.72</v>
      </c>
      <c r="E11" s="47">
        <f t="shared" si="0"/>
        <v>27.52641466147539</v>
      </c>
    </row>
    <row r="12" spans="1:5" s="6" customFormat="1" ht="25.5" customHeight="1">
      <c r="A12" s="20" t="s">
        <v>42</v>
      </c>
      <c r="B12" s="14" t="s">
        <v>43</v>
      </c>
      <c r="C12" s="15">
        <f>C13+C14</f>
        <v>300761</v>
      </c>
      <c r="D12" s="15">
        <f>D13+D14</f>
        <v>82788.72</v>
      </c>
      <c r="E12" s="15">
        <f t="shared" si="0"/>
        <v>27.52641466147539</v>
      </c>
    </row>
    <row r="13" spans="1:5" s="6" customFormat="1" ht="14.25">
      <c r="A13" s="10" t="s">
        <v>126</v>
      </c>
      <c r="B13" s="14" t="s">
        <v>5</v>
      </c>
      <c r="C13" s="15">
        <v>300000</v>
      </c>
      <c r="D13" s="15">
        <v>82657.38</v>
      </c>
      <c r="E13" s="15">
        <f t="shared" si="0"/>
        <v>27.55246</v>
      </c>
    </row>
    <row r="14" spans="1:5" s="6" customFormat="1" ht="15" customHeight="1">
      <c r="A14" s="10" t="s">
        <v>152</v>
      </c>
      <c r="B14" s="14" t="s">
        <v>59</v>
      </c>
      <c r="C14" s="15">
        <v>761</v>
      </c>
      <c r="D14" s="15">
        <v>131.34</v>
      </c>
      <c r="E14" s="15">
        <f t="shared" si="0"/>
        <v>17.258869908015768</v>
      </c>
    </row>
    <row r="15" spans="1:5" s="13" customFormat="1" ht="19.5" customHeight="1">
      <c r="A15" s="42" t="s">
        <v>44</v>
      </c>
      <c r="B15" s="42" t="s">
        <v>45</v>
      </c>
      <c r="C15" s="47">
        <f>C16</f>
        <v>105780</v>
      </c>
      <c r="D15" s="47">
        <f>D16</f>
        <v>39492.28999999999</v>
      </c>
      <c r="E15" s="47">
        <f t="shared" si="0"/>
        <v>37.33436377387029</v>
      </c>
    </row>
    <row r="16" spans="1:5" s="6" customFormat="1" ht="27.75" customHeight="1">
      <c r="A16" s="20" t="s">
        <v>129</v>
      </c>
      <c r="B16" s="14" t="s">
        <v>115</v>
      </c>
      <c r="C16" s="15">
        <f>SUM(C17:C20)</f>
        <v>105780</v>
      </c>
      <c r="D16" s="15">
        <f>SUM(D17:D20)</f>
        <v>39492.28999999999</v>
      </c>
      <c r="E16" s="15">
        <f t="shared" si="0"/>
        <v>37.33436377387029</v>
      </c>
    </row>
    <row r="17" spans="1:5" s="6" customFormat="1" ht="28.5">
      <c r="A17" s="10" t="s">
        <v>153</v>
      </c>
      <c r="B17" s="14" t="s">
        <v>213</v>
      </c>
      <c r="C17" s="15">
        <v>11310</v>
      </c>
      <c r="D17" s="15">
        <v>6987</v>
      </c>
      <c r="E17" s="15">
        <f t="shared" si="0"/>
        <v>61.777188328912466</v>
      </c>
    </row>
    <row r="18" spans="1:5" s="6" customFormat="1" ht="18.75" customHeight="1">
      <c r="A18" s="10" t="s">
        <v>151</v>
      </c>
      <c r="B18" s="16" t="s">
        <v>205</v>
      </c>
      <c r="C18" s="15">
        <v>75970</v>
      </c>
      <c r="D18" s="15">
        <v>23440.66</v>
      </c>
      <c r="E18" s="15">
        <f t="shared" si="0"/>
        <v>30.85515335000658</v>
      </c>
    </row>
    <row r="19" spans="1:5" s="6" customFormat="1" ht="17.25" customHeight="1">
      <c r="A19" s="10" t="s">
        <v>126</v>
      </c>
      <c r="B19" s="14" t="s">
        <v>5</v>
      </c>
      <c r="C19" s="15">
        <v>18000</v>
      </c>
      <c r="D19" s="15">
        <v>7858.11</v>
      </c>
      <c r="E19" s="15">
        <f t="shared" si="0"/>
        <v>43.656166666666664</v>
      </c>
    </row>
    <row r="20" spans="1:5" s="6" customFormat="1" ht="18" customHeight="1">
      <c r="A20" s="10" t="s">
        <v>152</v>
      </c>
      <c r="B20" s="14" t="s">
        <v>59</v>
      </c>
      <c r="C20" s="15">
        <v>500</v>
      </c>
      <c r="D20" s="15">
        <v>1206.52</v>
      </c>
      <c r="E20" s="15">
        <v>0</v>
      </c>
    </row>
    <row r="21" spans="1:5" s="13" customFormat="1" ht="21" customHeight="1">
      <c r="A21" s="42" t="s">
        <v>46</v>
      </c>
      <c r="B21" s="42" t="s">
        <v>47</v>
      </c>
      <c r="C21" s="47">
        <f>C22+C25</f>
        <v>113195</v>
      </c>
      <c r="D21" s="47">
        <f>D22+D25</f>
        <v>33057.84</v>
      </c>
      <c r="E21" s="47">
        <f t="shared" si="0"/>
        <v>29.204328813110113</v>
      </c>
    </row>
    <row r="22" spans="1:5" s="6" customFormat="1" ht="25.5" customHeight="1">
      <c r="A22" s="20" t="s">
        <v>186</v>
      </c>
      <c r="B22" s="14" t="s">
        <v>16</v>
      </c>
      <c r="C22" s="15">
        <f>SUM(C23,C24)</f>
        <v>80370</v>
      </c>
      <c r="D22" s="15">
        <f>SUM(D23:D24)</f>
        <v>23988.05</v>
      </c>
      <c r="E22" s="15">
        <f t="shared" si="0"/>
        <v>29.84702003235038</v>
      </c>
    </row>
    <row r="23" spans="1:5" s="6" customFormat="1" ht="42.75">
      <c r="A23" s="10" t="s">
        <v>149</v>
      </c>
      <c r="B23" s="2" t="s">
        <v>278</v>
      </c>
      <c r="C23" s="15">
        <v>79083</v>
      </c>
      <c r="D23" s="15">
        <v>23724</v>
      </c>
      <c r="E23" s="15">
        <f t="shared" si="0"/>
        <v>29.998861955161033</v>
      </c>
    </row>
    <row r="24" spans="1:5" s="6" customFormat="1" ht="27.75" customHeight="1">
      <c r="A24" s="10" t="s">
        <v>155</v>
      </c>
      <c r="B24" s="14" t="s">
        <v>130</v>
      </c>
      <c r="C24" s="15">
        <v>1287</v>
      </c>
      <c r="D24" s="15">
        <v>264.05</v>
      </c>
      <c r="E24" s="15">
        <f t="shared" si="0"/>
        <v>20.516705516705517</v>
      </c>
    </row>
    <row r="25" spans="1:5" s="6" customFormat="1" ht="25.5" customHeight="1">
      <c r="A25" s="20" t="s">
        <v>188</v>
      </c>
      <c r="B25" s="14" t="s">
        <v>35</v>
      </c>
      <c r="C25" s="15">
        <f>C26+C27</f>
        <v>32825</v>
      </c>
      <c r="D25" s="15">
        <f>D26+D27</f>
        <v>9069.789999999999</v>
      </c>
      <c r="E25" s="15">
        <f t="shared" si="0"/>
        <v>27.630738766184308</v>
      </c>
    </row>
    <row r="26" spans="1:5" s="6" customFormat="1" ht="17.25" customHeight="1">
      <c r="A26" s="10" t="s">
        <v>151</v>
      </c>
      <c r="B26" s="16" t="s">
        <v>205</v>
      </c>
      <c r="C26" s="15">
        <v>30325</v>
      </c>
      <c r="D26" s="15">
        <v>7747.74</v>
      </c>
      <c r="E26" s="15">
        <f t="shared" si="0"/>
        <v>25.54901896125309</v>
      </c>
    </row>
    <row r="27" spans="1:5" s="6" customFormat="1" ht="14.25">
      <c r="A27" s="10" t="s">
        <v>126</v>
      </c>
      <c r="B27" s="14" t="s">
        <v>5</v>
      </c>
      <c r="C27" s="15">
        <v>2500</v>
      </c>
      <c r="D27" s="15">
        <v>1322.05</v>
      </c>
      <c r="E27" s="15">
        <f t="shared" si="0"/>
        <v>52.882</v>
      </c>
    </row>
    <row r="28" spans="1:5" s="13" customFormat="1" ht="28.5">
      <c r="A28" s="46" t="s">
        <v>48</v>
      </c>
      <c r="B28" s="43" t="s">
        <v>49</v>
      </c>
      <c r="C28" s="47">
        <f>C29</f>
        <v>1800</v>
      </c>
      <c r="D28" s="47">
        <f>D29</f>
        <v>450</v>
      </c>
      <c r="E28" s="48">
        <f t="shared" si="0"/>
        <v>25</v>
      </c>
    </row>
    <row r="29" spans="1:5" s="6" customFormat="1" ht="28.5">
      <c r="A29" s="20" t="s">
        <v>190</v>
      </c>
      <c r="B29" s="18" t="s">
        <v>111</v>
      </c>
      <c r="C29" s="15">
        <f>C30</f>
        <v>1800</v>
      </c>
      <c r="D29" s="15">
        <f>D30</f>
        <v>450</v>
      </c>
      <c r="E29" s="19">
        <f t="shared" si="0"/>
        <v>25</v>
      </c>
    </row>
    <row r="30" spans="1:5" s="6" customFormat="1" ht="42" customHeight="1">
      <c r="A30" s="17" t="s">
        <v>149</v>
      </c>
      <c r="B30" s="2" t="s">
        <v>278</v>
      </c>
      <c r="C30" s="15">
        <v>1800</v>
      </c>
      <c r="D30" s="15">
        <v>450</v>
      </c>
      <c r="E30" s="19">
        <f t="shared" si="0"/>
        <v>25</v>
      </c>
    </row>
    <row r="31" spans="1:5" s="13" customFormat="1" ht="31.5" customHeight="1">
      <c r="A31" s="42" t="s">
        <v>50</v>
      </c>
      <c r="B31" s="42" t="s">
        <v>51</v>
      </c>
      <c r="C31" s="47">
        <f>C32</f>
        <v>400</v>
      </c>
      <c r="D31" s="47">
        <f>D32</f>
        <v>0</v>
      </c>
      <c r="E31" s="49">
        <f t="shared" si="0"/>
        <v>0</v>
      </c>
    </row>
    <row r="32" spans="1:5" s="6" customFormat="1" ht="25.5" customHeight="1">
      <c r="A32" s="20" t="s">
        <v>52</v>
      </c>
      <c r="B32" s="20" t="s">
        <v>17</v>
      </c>
      <c r="C32" s="15">
        <f>C33</f>
        <v>400</v>
      </c>
      <c r="D32" s="15">
        <f>D33</f>
        <v>0</v>
      </c>
      <c r="E32" s="19">
        <f t="shared" si="0"/>
        <v>0</v>
      </c>
    </row>
    <row r="33" spans="1:7" s="6" customFormat="1" ht="25.5" customHeight="1">
      <c r="A33" s="10" t="s">
        <v>149</v>
      </c>
      <c r="B33" s="2" t="s">
        <v>278</v>
      </c>
      <c r="C33" s="15">
        <v>400</v>
      </c>
      <c r="D33" s="15">
        <v>0</v>
      </c>
      <c r="E33" s="19">
        <f t="shared" si="0"/>
        <v>0</v>
      </c>
      <c r="G33" s="6" t="s">
        <v>264</v>
      </c>
    </row>
    <row r="34" spans="1:5" s="13" customFormat="1" ht="30" customHeight="1">
      <c r="A34" s="42" t="s">
        <v>53</v>
      </c>
      <c r="B34" s="50" t="s">
        <v>223</v>
      </c>
      <c r="C34" s="47">
        <f>SUM(C35,C38,C45,C53,C58)</f>
        <v>11011367</v>
      </c>
      <c r="D34" s="47">
        <f>SUM(D35,D38,D45,D53,D58)</f>
        <v>3931425.41</v>
      </c>
      <c r="E34" s="47">
        <f t="shared" si="0"/>
        <v>35.70333647039464</v>
      </c>
    </row>
    <row r="35" spans="1:5" s="6" customFormat="1" ht="25.5" customHeight="1">
      <c r="A35" s="20" t="s">
        <v>328</v>
      </c>
      <c r="B35" s="14" t="s">
        <v>207</v>
      </c>
      <c r="C35" s="15">
        <f>C36+C37</f>
        <v>52300</v>
      </c>
      <c r="D35" s="15">
        <f>D36+D37</f>
        <v>9952.95</v>
      </c>
      <c r="E35" s="15">
        <f t="shared" si="0"/>
        <v>19.030497131931167</v>
      </c>
    </row>
    <row r="36" spans="1:5" s="6" customFormat="1" ht="17.25" customHeight="1">
      <c r="A36" s="10" t="s">
        <v>156</v>
      </c>
      <c r="B36" s="14" t="s">
        <v>54</v>
      </c>
      <c r="C36" s="15">
        <v>52000</v>
      </c>
      <c r="D36" s="15">
        <v>9852.95</v>
      </c>
      <c r="E36" s="15">
        <f t="shared" si="0"/>
        <v>18.94798076923077</v>
      </c>
    </row>
    <row r="37" spans="1:5" s="6" customFormat="1" ht="17.25" customHeight="1">
      <c r="A37" s="10" t="s">
        <v>157</v>
      </c>
      <c r="B37" s="14" t="s">
        <v>131</v>
      </c>
      <c r="C37" s="15">
        <v>300</v>
      </c>
      <c r="D37" s="15">
        <v>100</v>
      </c>
      <c r="E37" s="15">
        <f t="shared" si="0"/>
        <v>33.33333333333333</v>
      </c>
    </row>
    <row r="38" spans="1:5" s="6" customFormat="1" ht="40.5" customHeight="1">
      <c r="A38" s="20" t="s">
        <v>329</v>
      </c>
      <c r="B38" s="14" t="s">
        <v>132</v>
      </c>
      <c r="C38" s="15">
        <f>C39+C40+C41+C42+C43+C44</f>
        <v>2982271</v>
      </c>
      <c r="D38" s="15">
        <f>D39+D40+D41+D42+D43+D44</f>
        <v>1731572.01</v>
      </c>
      <c r="E38" s="15">
        <f t="shared" si="0"/>
        <v>58.062195219683254</v>
      </c>
    </row>
    <row r="39" spans="1:5" s="6" customFormat="1" ht="16.5" customHeight="1">
      <c r="A39" s="10" t="s">
        <v>158</v>
      </c>
      <c r="B39" s="14" t="s">
        <v>13</v>
      </c>
      <c r="C39" s="15">
        <v>680000</v>
      </c>
      <c r="D39" s="15">
        <v>138281.84</v>
      </c>
      <c r="E39" s="15">
        <f t="shared" si="0"/>
        <v>20.33556470588235</v>
      </c>
    </row>
    <row r="40" spans="1:5" s="6" customFormat="1" ht="15.75" customHeight="1">
      <c r="A40" s="10" t="s">
        <v>159</v>
      </c>
      <c r="B40" s="14" t="s">
        <v>11</v>
      </c>
      <c r="C40" s="15">
        <v>125</v>
      </c>
      <c r="D40" s="15">
        <v>384</v>
      </c>
      <c r="E40" s="15">
        <f t="shared" si="0"/>
        <v>307.2</v>
      </c>
    </row>
    <row r="41" spans="1:5" s="6" customFormat="1" ht="15.75" customHeight="1">
      <c r="A41" s="10" t="s">
        <v>160</v>
      </c>
      <c r="B41" s="14" t="s">
        <v>12</v>
      </c>
      <c r="C41" s="15">
        <v>1846</v>
      </c>
      <c r="D41" s="15">
        <v>504</v>
      </c>
      <c r="E41" s="15">
        <f t="shared" si="0"/>
        <v>27.302275189599136</v>
      </c>
    </row>
    <row r="42" spans="1:5" s="6" customFormat="1" ht="15.75" customHeight="1">
      <c r="A42" s="10" t="s">
        <v>161</v>
      </c>
      <c r="B42" s="14" t="s">
        <v>55</v>
      </c>
      <c r="C42" s="15">
        <v>2300000</v>
      </c>
      <c r="D42" s="15">
        <v>1591994</v>
      </c>
      <c r="E42" s="15">
        <f t="shared" si="0"/>
        <v>69.2171304347826</v>
      </c>
    </row>
    <row r="43" spans="1:5" s="6" customFormat="1" ht="14.25">
      <c r="A43" s="10" t="s">
        <v>164</v>
      </c>
      <c r="B43" s="14" t="s">
        <v>56</v>
      </c>
      <c r="C43" s="15">
        <v>150</v>
      </c>
      <c r="D43" s="15">
        <v>0</v>
      </c>
      <c r="E43" s="15">
        <f t="shared" si="0"/>
        <v>0</v>
      </c>
    </row>
    <row r="44" spans="1:5" s="6" customFormat="1" ht="17.25" customHeight="1">
      <c r="A44" s="10" t="s">
        <v>157</v>
      </c>
      <c r="B44" s="14" t="s">
        <v>304</v>
      </c>
      <c r="C44" s="15">
        <v>150</v>
      </c>
      <c r="D44" s="15">
        <v>408.17</v>
      </c>
      <c r="E44" s="15">
        <f t="shared" si="0"/>
        <v>272.11333333333334</v>
      </c>
    </row>
    <row r="45" spans="1:5" s="6" customFormat="1" ht="39.75" customHeight="1">
      <c r="A45" s="14" t="s">
        <v>327</v>
      </c>
      <c r="B45" s="14" t="s">
        <v>229</v>
      </c>
      <c r="C45" s="15">
        <f>C46+C47+C48+C49+C50+C51+C52</f>
        <v>2363000</v>
      </c>
      <c r="D45" s="15">
        <f>D46+D47+D48+D49+D50+D51+D52</f>
        <v>853312.9800000001</v>
      </c>
      <c r="E45" s="15">
        <f t="shared" si="0"/>
        <v>36.11142530681338</v>
      </c>
    </row>
    <row r="46" spans="1:5" s="6" customFormat="1" ht="18.75" customHeight="1">
      <c r="A46" s="10" t="s">
        <v>158</v>
      </c>
      <c r="B46" s="14" t="s">
        <v>13</v>
      </c>
      <c r="C46" s="15">
        <v>1500000</v>
      </c>
      <c r="D46" s="15">
        <v>637801.43</v>
      </c>
      <c r="E46" s="15">
        <f t="shared" si="0"/>
        <v>42.52009533333334</v>
      </c>
    </row>
    <row r="47" spans="1:5" s="6" customFormat="1" ht="17.25" customHeight="1">
      <c r="A47" s="10" t="s">
        <v>159</v>
      </c>
      <c r="B47" s="14" t="s">
        <v>11</v>
      </c>
      <c r="C47" s="15">
        <v>38000</v>
      </c>
      <c r="D47" s="15">
        <v>28248.27</v>
      </c>
      <c r="E47" s="15">
        <f t="shared" si="0"/>
        <v>74.33755263157894</v>
      </c>
    </row>
    <row r="48" spans="1:5" s="6" customFormat="1" ht="17.25" customHeight="1">
      <c r="A48" s="10" t="s">
        <v>160</v>
      </c>
      <c r="B48" s="14" t="s">
        <v>12</v>
      </c>
      <c r="C48" s="15">
        <v>7000</v>
      </c>
      <c r="D48" s="15">
        <v>5695.9</v>
      </c>
      <c r="E48" s="15">
        <f t="shared" si="0"/>
        <v>81.37</v>
      </c>
    </row>
    <row r="49" spans="1:5" s="6" customFormat="1" ht="16.5" customHeight="1">
      <c r="A49" s="10" t="s">
        <v>161</v>
      </c>
      <c r="B49" s="14" t="s">
        <v>55</v>
      </c>
      <c r="C49" s="15">
        <v>135000</v>
      </c>
      <c r="D49" s="15">
        <v>41807.37</v>
      </c>
      <c r="E49" s="15">
        <f t="shared" si="0"/>
        <v>30.968422222222223</v>
      </c>
    </row>
    <row r="50" spans="1:5" s="6" customFormat="1" ht="16.5" customHeight="1">
      <c r="A50" s="10" t="s">
        <v>162</v>
      </c>
      <c r="B50" s="14" t="s">
        <v>14</v>
      </c>
      <c r="C50" s="15">
        <v>65000</v>
      </c>
      <c r="D50" s="15">
        <v>18838.1</v>
      </c>
      <c r="E50" s="15">
        <f t="shared" si="0"/>
        <v>28.981692307692303</v>
      </c>
    </row>
    <row r="51" spans="1:5" s="6" customFormat="1" ht="18" customHeight="1">
      <c r="A51" s="10" t="s">
        <v>164</v>
      </c>
      <c r="B51" s="14" t="s">
        <v>56</v>
      </c>
      <c r="C51" s="15">
        <v>600000</v>
      </c>
      <c r="D51" s="15">
        <v>116536</v>
      </c>
      <c r="E51" s="15">
        <f t="shared" si="0"/>
        <v>19.422666666666665</v>
      </c>
    </row>
    <row r="52" spans="1:5" s="6" customFormat="1" ht="18.75" customHeight="1">
      <c r="A52" s="10" t="s">
        <v>157</v>
      </c>
      <c r="B52" s="14" t="s">
        <v>304</v>
      </c>
      <c r="C52" s="15">
        <v>18000</v>
      </c>
      <c r="D52" s="15">
        <v>4385.91</v>
      </c>
      <c r="E52" s="15">
        <f t="shared" si="0"/>
        <v>24.366166666666665</v>
      </c>
    </row>
    <row r="53" spans="1:5" s="6" customFormat="1" ht="27.75" customHeight="1">
      <c r="A53" s="14" t="s">
        <v>326</v>
      </c>
      <c r="B53" s="14" t="s">
        <v>208</v>
      </c>
      <c r="C53" s="15">
        <f>C54+C55+C56+C57</f>
        <v>190096</v>
      </c>
      <c r="D53" s="15">
        <f>D54+D55+D56+D57</f>
        <v>200681.46</v>
      </c>
      <c r="E53" s="15">
        <f t="shared" si="0"/>
        <v>105.56848118845214</v>
      </c>
    </row>
    <row r="54" spans="1:5" s="6" customFormat="1" ht="17.25" customHeight="1">
      <c r="A54" s="10" t="s">
        <v>165</v>
      </c>
      <c r="B54" s="14" t="s">
        <v>15</v>
      </c>
      <c r="C54" s="15">
        <v>42000</v>
      </c>
      <c r="D54" s="15">
        <v>9676</v>
      </c>
      <c r="E54" s="15">
        <f t="shared" si="0"/>
        <v>23.038095238095238</v>
      </c>
    </row>
    <row r="55" spans="1:5" s="6" customFormat="1" ht="17.25" customHeight="1">
      <c r="A55" s="10" t="s">
        <v>279</v>
      </c>
      <c r="B55" s="14" t="s">
        <v>280</v>
      </c>
      <c r="C55" s="15">
        <v>0</v>
      </c>
      <c r="D55" s="15">
        <v>702</v>
      </c>
      <c r="E55" s="15">
        <v>0</v>
      </c>
    </row>
    <row r="56" spans="1:5" s="6" customFormat="1" ht="17.25" customHeight="1">
      <c r="A56" s="10" t="s">
        <v>166</v>
      </c>
      <c r="B56" s="14" t="s">
        <v>121</v>
      </c>
      <c r="C56" s="15">
        <v>55000</v>
      </c>
      <c r="D56" s="15">
        <v>54231.47</v>
      </c>
      <c r="E56" s="15">
        <f t="shared" si="0"/>
        <v>98.60267272727273</v>
      </c>
    </row>
    <row r="57" spans="1:5" s="6" customFormat="1" ht="28.5">
      <c r="A57" s="10" t="s">
        <v>163</v>
      </c>
      <c r="B57" s="14" t="s">
        <v>281</v>
      </c>
      <c r="C57" s="15">
        <v>93096</v>
      </c>
      <c r="D57" s="15">
        <v>136071.99</v>
      </c>
      <c r="E57" s="15">
        <f t="shared" si="0"/>
        <v>146.16308971384376</v>
      </c>
    </row>
    <row r="58" spans="1:5" s="6" customFormat="1" ht="28.5">
      <c r="A58" s="14" t="s">
        <v>133</v>
      </c>
      <c r="B58" s="14" t="s">
        <v>209</v>
      </c>
      <c r="C58" s="15">
        <f>C59+C60</f>
        <v>5423700</v>
      </c>
      <c r="D58" s="15">
        <f>D59+D60</f>
        <v>1135906.01</v>
      </c>
      <c r="E58" s="15">
        <f t="shared" si="0"/>
        <v>20.94337832107233</v>
      </c>
    </row>
    <row r="59" spans="1:5" s="6" customFormat="1" ht="18" customHeight="1">
      <c r="A59" s="10" t="s">
        <v>167</v>
      </c>
      <c r="B59" s="14" t="s">
        <v>210</v>
      </c>
      <c r="C59" s="15">
        <v>5418700</v>
      </c>
      <c r="D59" s="15">
        <v>1117902</v>
      </c>
      <c r="E59" s="15">
        <f t="shared" si="0"/>
        <v>20.630446417037295</v>
      </c>
    </row>
    <row r="60" spans="1:5" s="6" customFormat="1" ht="18" customHeight="1">
      <c r="A60" s="10" t="s">
        <v>168</v>
      </c>
      <c r="B60" s="14" t="s">
        <v>211</v>
      </c>
      <c r="C60" s="15">
        <v>5000</v>
      </c>
      <c r="D60" s="15">
        <v>18004.01</v>
      </c>
      <c r="E60" s="15">
        <f t="shared" si="0"/>
        <v>360.0802</v>
      </c>
    </row>
    <row r="61" spans="1:5" s="13" customFormat="1" ht="22.5" customHeight="1">
      <c r="A61" s="42" t="s">
        <v>57</v>
      </c>
      <c r="B61" s="42" t="s">
        <v>58</v>
      </c>
      <c r="C61" s="47">
        <f>C62+C64+C66</f>
        <v>8962911</v>
      </c>
      <c r="D61" s="47">
        <f>D62+D64+D66</f>
        <v>3363219.73</v>
      </c>
      <c r="E61" s="47">
        <f t="shared" si="0"/>
        <v>37.52374345790112</v>
      </c>
    </row>
    <row r="62" spans="1:5" s="6" customFormat="1" ht="25.5" customHeight="1">
      <c r="A62" s="20" t="s">
        <v>134</v>
      </c>
      <c r="B62" s="14" t="s">
        <v>19</v>
      </c>
      <c r="C62" s="15">
        <f>C63</f>
        <v>8276140</v>
      </c>
      <c r="D62" s="15">
        <f>D63</f>
        <v>3183130</v>
      </c>
      <c r="E62" s="15">
        <f t="shared" si="0"/>
        <v>38.461529166978806</v>
      </c>
    </row>
    <row r="63" spans="1:5" s="6" customFormat="1" ht="18" customHeight="1">
      <c r="A63" s="10" t="s">
        <v>169</v>
      </c>
      <c r="B63" s="14" t="s">
        <v>201</v>
      </c>
      <c r="C63" s="15">
        <v>8276140</v>
      </c>
      <c r="D63" s="15">
        <v>3183130</v>
      </c>
      <c r="E63" s="15">
        <f t="shared" si="0"/>
        <v>38.461529166978806</v>
      </c>
    </row>
    <row r="64" spans="1:5" s="6" customFormat="1" ht="28.5" customHeight="1">
      <c r="A64" s="20" t="s">
        <v>135</v>
      </c>
      <c r="B64" s="14" t="s">
        <v>224</v>
      </c>
      <c r="C64" s="15">
        <f>C65</f>
        <v>616771</v>
      </c>
      <c r="D64" s="15">
        <f>D65</f>
        <v>154194</v>
      </c>
      <c r="E64" s="15">
        <f t="shared" si="0"/>
        <v>25.000202668413397</v>
      </c>
    </row>
    <row r="65" spans="1:5" s="6" customFormat="1" ht="18" customHeight="1">
      <c r="A65" s="10" t="s">
        <v>169</v>
      </c>
      <c r="B65" s="14" t="s">
        <v>201</v>
      </c>
      <c r="C65" s="15">
        <v>616771</v>
      </c>
      <c r="D65" s="15">
        <v>154194</v>
      </c>
      <c r="E65" s="15">
        <f t="shared" si="0"/>
        <v>25.000202668413397</v>
      </c>
    </row>
    <row r="66" spans="1:5" s="6" customFormat="1" ht="27.75" customHeight="1">
      <c r="A66" s="14" t="s">
        <v>136</v>
      </c>
      <c r="B66" s="14" t="s">
        <v>20</v>
      </c>
      <c r="C66" s="15">
        <f>C67</f>
        <v>70000</v>
      </c>
      <c r="D66" s="15">
        <f>D67</f>
        <v>25895.73</v>
      </c>
      <c r="E66" s="15">
        <f t="shared" si="0"/>
        <v>36.993900000000004</v>
      </c>
    </row>
    <row r="67" spans="1:5" s="6" customFormat="1" ht="14.25">
      <c r="A67" s="10" t="s">
        <v>152</v>
      </c>
      <c r="B67" s="14" t="s">
        <v>59</v>
      </c>
      <c r="C67" s="15">
        <v>70000</v>
      </c>
      <c r="D67" s="15">
        <v>25895.73</v>
      </c>
      <c r="E67" s="15">
        <f aca="true" t="shared" si="1" ref="E67:E101">D67/C67*100</f>
        <v>36.993900000000004</v>
      </c>
    </row>
    <row r="68" spans="1:5" s="13" customFormat="1" ht="21.75" customHeight="1">
      <c r="A68" s="43" t="s">
        <v>60</v>
      </c>
      <c r="B68" s="43" t="s">
        <v>6</v>
      </c>
      <c r="C68" s="47">
        <f>C69+C73+C76</f>
        <v>321743</v>
      </c>
      <c r="D68" s="47">
        <f>D69+D73+D76</f>
        <v>120055.29</v>
      </c>
      <c r="E68" s="48">
        <f t="shared" si="1"/>
        <v>37.31403325014064</v>
      </c>
    </row>
    <row r="69" spans="1:5" s="6" customFormat="1" ht="27.75" customHeight="1">
      <c r="A69" s="18" t="s">
        <v>137</v>
      </c>
      <c r="B69" s="18" t="s">
        <v>26</v>
      </c>
      <c r="C69" s="15">
        <f>C70+C71+C72</f>
        <v>54808</v>
      </c>
      <c r="D69" s="15">
        <f>D70+D71+D72</f>
        <v>27548.559999999998</v>
      </c>
      <c r="E69" s="19">
        <f t="shared" si="1"/>
        <v>50.26375711574952</v>
      </c>
    </row>
    <row r="70" spans="1:5" s="6" customFormat="1" ht="21.75" customHeight="1">
      <c r="A70" s="17" t="s">
        <v>151</v>
      </c>
      <c r="B70" s="18" t="s">
        <v>205</v>
      </c>
      <c r="C70" s="15">
        <v>6808</v>
      </c>
      <c r="D70" s="15">
        <v>1652.19</v>
      </c>
      <c r="E70" s="19">
        <f t="shared" si="1"/>
        <v>24.268360752056406</v>
      </c>
    </row>
    <row r="71" spans="1:5" s="6" customFormat="1" ht="18.75" customHeight="1">
      <c r="A71" s="17" t="s">
        <v>126</v>
      </c>
      <c r="B71" s="18" t="s">
        <v>5</v>
      </c>
      <c r="C71" s="15">
        <v>48000</v>
      </c>
      <c r="D71" s="15">
        <v>25867.75</v>
      </c>
      <c r="E71" s="19">
        <f t="shared" si="1"/>
        <v>53.89114583333333</v>
      </c>
    </row>
    <row r="72" spans="1:5" s="6" customFormat="1" ht="18" customHeight="1">
      <c r="A72" s="17" t="s">
        <v>152</v>
      </c>
      <c r="B72" s="18" t="s">
        <v>59</v>
      </c>
      <c r="C72" s="15">
        <v>0</v>
      </c>
      <c r="D72" s="15">
        <v>28.62</v>
      </c>
      <c r="E72" s="19">
        <v>0</v>
      </c>
    </row>
    <row r="73" spans="1:5" s="6" customFormat="1" ht="25.5" customHeight="1">
      <c r="A73" s="17" t="s">
        <v>193</v>
      </c>
      <c r="B73" s="14" t="s">
        <v>309</v>
      </c>
      <c r="C73" s="15">
        <f>C74+C75</f>
        <v>264296</v>
      </c>
      <c r="D73" s="15">
        <f>D74+D75</f>
        <v>91714.73</v>
      </c>
      <c r="E73" s="19">
        <f t="shared" si="1"/>
        <v>34.70152026515725</v>
      </c>
    </row>
    <row r="74" spans="1:5" s="6" customFormat="1" ht="16.5" customHeight="1">
      <c r="A74" s="17" t="s">
        <v>126</v>
      </c>
      <c r="B74" s="18" t="s">
        <v>5</v>
      </c>
      <c r="C74" s="15">
        <v>229296</v>
      </c>
      <c r="D74" s="15">
        <v>70513.65</v>
      </c>
      <c r="E74" s="19">
        <f t="shared" si="1"/>
        <v>30.75223728281348</v>
      </c>
    </row>
    <row r="75" spans="1:5" s="6" customFormat="1" ht="16.5" customHeight="1">
      <c r="A75" s="17" t="s">
        <v>154</v>
      </c>
      <c r="B75" s="14" t="s">
        <v>62</v>
      </c>
      <c r="C75" s="15">
        <v>35000</v>
      </c>
      <c r="D75" s="15">
        <v>21201.08</v>
      </c>
      <c r="E75" s="19">
        <f t="shared" si="1"/>
        <v>60.57451428571429</v>
      </c>
    </row>
    <row r="76" spans="1:5" s="6" customFormat="1" ht="26.25" customHeight="1">
      <c r="A76" s="20" t="s">
        <v>138</v>
      </c>
      <c r="B76" s="18" t="s">
        <v>7</v>
      </c>
      <c r="C76" s="15">
        <f>C77</f>
        <v>2639</v>
      </c>
      <c r="D76" s="15">
        <f>D77</f>
        <v>792</v>
      </c>
      <c r="E76" s="15">
        <f>E77</f>
        <v>30.011367942402423</v>
      </c>
    </row>
    <row r="77" spans="1:5" s="6" customFormat="1" ht="18" customHeight="1">
      <c r="A77" s="17" t="s">
        <v>151</v>
      </c>
      <c r="B77" s="18" t="s">
        <v>205</v>
      </c>
      <c r="C77" s="15">
        <v>2639</v>
      </c>
      <c r="D77" s="15">
        <v>792</v>
      </c>
      <c r="E77" s="19">
        <f t="shared" si="1"/>
        <v>30.011367942402423</v>
      </c>
    </row>
    <row r="78" spans="1:5" s="13" customFormat="1" ht="21.75" customHeight="1">
      <c r="A78" s="42" t="s">
        <v>139</v>
      </c>
      <c r="B78" s="42" t="s">
        <v>140</v>
      </c>
      <c r="C78" s="47">
        <f>SUM(C96,C93,C90,C86,C84,C81,C79)</f>
        <v>3219300</v>
      </c>
      <c r="D78" s="47">
        <f>SUM(D96,D93,D90,D86,D84,D81,D79)</f>
        <v>808192.4099999999</v>
      </c>
      <c r="E78" s="48">
        <f t="shared" si="1"/>
        <v>25.1046006895909</v>
      </c>
    </row>
    <row r="79" spans="1:5" s="6" customFormat="1" ht="27.75" customHeight="1">
      <c r="A79" s="14" t="s">
        <v>212</v>
      </c>
      <c r="B79" s="14" t="s">
        <v>204</v>
      </c>
      <c r="C79" s="15">
        <f>C80</f>
        <v>12000</v>
      </c>
      <c r="D79" s="15">
        <f>D80</f>
        <v>1200</v>
      </c>
      <c r="E79" s="15">
        <f t="shared" si="1"/>
        <v>10</v>
      </c>
    </row>
    <row r="80" spans="1:5" s="6" customFormat="1" ht="16.5" customHeight="1">
      <c r="A80" s="10" t="s">
        <v>154</v>
      </c>
      <c r="B80" s="14" t="s">
        <v>62</v>
      </c>
      <c r="C80" s="15">
        <v>12000</v>
      </c>
      <c r="D80" s="15">
        <v>1200</v>
      </c>
      <c r="E80" s="15">
        <f t="shared" si="1"/>
        <v>10</v>
      </c>
    </row>
    <row r="81" spans="1:5" s="6" customFormat="1" ht="29.25" customHeight="1">
      <c r="A81" s="14" t="s">
        <v>141</v>
      </c>
      <c r="B81" s="14" t="s">
        <v>142</v>
      </c>
      <c r="C81" s="15">
        <f>C82</f>
        <v>2660000</v>
      </c>
      <c r="D81" s="15">
        <f>D82+D83</f>
        <v>649472.88</v>
      </c>
      <c r="E81" s="15">
        <f t="shared" si="1"/>
        <v>24.416273684210527</v>
      </c>
    </row>
    <row r="82" spans="1:5" s="6" customFormat="1" ht="43.5" customHeight="1">
      <c r="A82" s="10" t="s">
        <v>149</v>
      </c>
      <c r="B82" s="2" t="s">
        <v>278</v>
      </c>
      <c r="C82" s="15">
        <v>2660000</v>
      </c>
      <c r="D82" s="15">
        <v>646016</v>
      </c>
      <c r="E82" s="15">
        <f t="shared" si="1"/>
        <v>24.286315789473683</v>
      </c>
    </row>
    <row r="83" spans="1:5" s="6" customFormat="1" ht="42" customHeight="1">
      <c r="A83" s="10" t="s">
        <v>155</v>
      </c>
      <c r="B83" s="14" t="s">
        <v>265</v>
      </c>
      <c r="C83" s="15">
        <v>0</v>
      </c>
      <c r="D83" s="15">
        <v>3456.88</v>
      </c>
      <c r="E83" s="15">
        <v>0</v>
      </c>
    </row>
    <row r="84" spans="1:5" s="6" customFormat="1" ht="42.75" customHeight="1">
      <c r="A84" s="14" t="s">
        <v>143</v>
      </c>
      <c r="B84" s="2" t="s">
        <v>305</v>
      </c>
      <c r="C84" s="15">
        <f>C85</f>
        <v>24800</v>
      </c>
      <c r="D84" s="15">
        <f>D85</f>
        <v>6050</v>
      </c>
      <c r="E84" s="15">
        <f t="shared" si="1"/>
        <v>24.39516129032258</v>
      </c>
    </row>
    <row r="85" spans="1:5" s="6" customFormat="1" ht="40.5" customHeight="1">
      <c r="A85" s="10" t="s">
        <v>149</v>
      </c>
      <c r="B85" s="2" t="s">
        <v>278</v>
      </c>
      <c r="C85" s="15">
        <v>24800</v>
      </c>
      <c r="D85" s="15">
        <v>6050</v>
      </c>
      <c r="E85" s="15">
        <f t="shared" si="1"/>
        <v>24.39516129032258</v>
      </c>
    </row>
    <row r="86" spans="1:5" s="6" customFormat="1" ht="27" customHeight="1">
      <c r="A86" s="20" t="s">
        <v>144</v>
      </c>
      <c r="B86" s="14" t="s">
        <v>145</v>
      </c>
      <c r="C86" s="15">
        <f>C88+C89</f>
        <v>242500</v>
      </c>
      <c r="D86" s="15">
        <f>D87+D88+D89</f>
        <v>61324.95</v>
      </c>
      <c r="E86" s="15">
        <f t="shared" si="1"/>
        <v>25.28863917525773</v>
      </c>
    </row>
    <row r="87" spans="1:5" s="6" customFormat="1" ht="18" customHeight="1">
      <c r="A87" s="10" t="s">
        <v>301</v>
      </c>
      <c r="B87" s="14" t="s">
        <v>62</v>
      </c>
      <c r="C87" s="15">
        <v>0</v>
      </c>
      <c r="D87" s="15">
        <v>714.95</v>
      </c>
      <c r="E87" s="15">
        <v>0</v>
      </c>
    </row>
    <row r="88" spans="1:5" s="6" customFormat="1" ht="39.75" customHeight="1">
      <c r="A88" s="10" t="s">
        <v>149</v>
      </c>
      <c r="B88" s="2" t="s">
        <v>278</v>
      </c>
      <c r="C88" s="15">
        <v>210000</v>
      </c>
      <c r="D88" s="15">
        <v>52500</v>
      </c>
      <c r="E88" s="15">
        <f t="shared" si="1"/>
        <v>25</v>
      </c>
    </row>
    <row r="89" spans="1:5" s="6" customFormat="1" ht="27.75" customHeight="1">
      <c r="A89" s="10" t="s">
        <v>202</v>
      </c>
      <c r="B89" s="14" t="s">
        <v>203</v>
      </c>
      <c r="C89" s="15">
        <v>32500</v>
      </c>
      <c r="D89" s="15">
        <v>8110</v>
      </c>
      <c r="E89" s="15">
        <f t="shared" si="1"/>
        <v>24.953846153846154</v>
      </c>
    </row>
    <row r="90" spans="1:5" s="6" customFormat="1" ht="31.5" customHeight="1">
      <c r="A90" s="20" t="s">
        <v>146</v>
      </c>
      <c r="B90" s="14" t="s">
        <v>61</v>
      </c>
      <c r="C90" s="15">
        <f>C92</f>
        <v>140000</v>
      </c>
      <c r="D90" s="15">
        <f>D91+D92</f>
        <v>42151.71</v>
      </c>
      <c r="E90" s="15">
        <f t="shared" si="1"/>
        <v>30.108364285714284</v>
      </c>
    </row>
    <row r="91" spans="1:5" s="6" customFormat="1" ht="18.75" customHeight="1">
      <c r="A91" s="10" t="s">
        <v>302</v>
      </c>
      <c r="B91" s="14" t="s">
        <v>59</v>
      </c>
      <c r="C91" s="15">
        <v>0</v>
      </c>
      <c r="D91" s="15">
        <v>2.71</v>
      </c>
      <c r="E91" s="15">
        <v>0</v>
      </c>
    </row>
    <row r="92" spans="1:5" s="6" customFormat="1" ht="27" customHeight="1">
      <c r="A92" s="10" t="s">
        <v>202</v>
      </c>
      <c r="B92" s="14" t="s">
        <v>203</v>
      </c>
      <c r="C92" s="15">
        <v>140000</v>
      </c>
      <c r="D92" s="15">
        <v>42149</v>
      </c>
      <c r="E92" s="15">
        <f t="shared" si="1"/>
        <v>30.106428571428573</v>
      </c>
    </row>
    <row r="93" spans="1:5" s="6" customFormat="1" ht="30" customHeight="1">
      <c r="A93" s="20" t="s">
        <v>147</v>
      </c>
      <c r="B93" s="14" t="s">
        <v>225</v>
      </c>
      <c r="C93" s="15">
        <f>C94+C95</f>
        <v>80000</v>
      </c>
      <c r="D93" s="15">
        <f>D94+D95</f>
        <v>23992.87</v>
      </c>
      <c r="E93" s="15">
        <f t="shared" si="1"/>
        <v>29.991087499999995</v>
      </c>
    </row>
    <row r="94" spans="1:5" s="6" customFormat="1" ht="17.25" customHeight="1">
      <c r="A94" s="10" t="s">
        <v>126</v>
      </c>
      <c r="B94" s="14" t="s">
        <v>5</v>
      </c>
      <c r="C94" s="15">
        <v>10000</v>
      </c>
      <c r="D94" s="15">
        <v>1521.87</v>
      </c>
      <c r="E94" s="15">
        <f t="shared" si="1"/>
        <v>15.218699999999998</v>
      </c>
    </row>
    <row r="95" spans="1:5" s="6" customFormat="1" ht="41.25" customHeight="1">
      <c r="A95" s="10" t="s">
        <v>149</v>
      </c>
      <c r="B95" s="2" t="s">
        <v>278</v>
      </c>
      <c r="C95" s="15">
        <v>70000</v>
      </c>
      <c r="D95" s="15">
        <v>22471</v>
      </c>
      <c r="E95" s="15">
        <f t="shared" si="1"/>
        <v>32.10142857142857</v>
      </c>
    </row>
    <row r="96" spans="1:5" s="6" customFormat="1" ht="27.75" customHeight="1">
      <c r="A96" s="20" t="s">
        <v>178</v>
      </c>
      <c r="B96" s="14" t="s">
        <v>4</v>
      </c>
      <c r="C96" s="15">
        <f>C97</f>
        <v>60000</v>
      </c>
      <c r="D96" s="15">
        <f>D97</f>
        <v>24000</v>
      </c>
      <c r="E96" s="15">
        <f t="shared" si="1"/>
        <v>40</v>
      </c>
    </row>
    <row r="97" spans="1:5" s="6" customFormat="1" ht="27" customHeight="1">
      <c r="A97" s="10" t="s">
        <v>202</v>
      </c>
      <c r="B97" s="14" t="s">
        <v>230</v>
      </c>
      <c r="C97" s="15">
        <v>60000</v>
      </c>
      <c r="D97" s="15">
        <v>24000</v>
      </c>
      <c r="E97" s="15">
        <f t="shared" si="1"/>
        <v>40</v>
      </c>
    </row>
    <row r="98" spans="1:5" s="13" customFormat="1" ht="21.75" customHeight="1">
      <c r="A98" s="44" t="s">
        <v>103</v>
      </c>
      <c r="B98" s="42" t="s">
        <v>104</v>
      </c>
      <c r="C98" s="47">
        <f>C99</f>
        <v>14377</v>
      </c>
      <c r="D98" s="47">
        <f>D99</f>
        <v>7189</v>
      </c>
      <c r="E98" s="47">
        <f t="shared" si="1"/>
        <v>50.00347777700493</v>
      </c>
    </row>
    <row r="99" spans="1:7" ht="27" customHeight="1">
      <c r="A99" s="20" t="s">
        <v>227</v>
      </c>
      <c r="B99" s="14" t="s">
        <v>228</v>
      </c>
      <c r="C99" s="15">
        <f>C100</f>
        <v>14377</v>
      </c>
      <c r="D99" s="15">
        <f>D100</f>
        <v>7189</v>
      </c>
      <c r="E99" s="15">
        <f t="shared" si="1"/>
        <v>50.00347777700493</v>
      </c>
      <c r="F99" s="6"/>
      <c r="G99" s="6"/>
    </row>
    <row r="100" spans="1:7" ht="30.75" customHeight="1">
      <c r="A100" s="10" t="s">
        <v>202</v>
      </c>
      <c r="B100" s="14" t="s">
        <v>203</v>
      </c>
      <c r="C100" s="15">
        <v>14377</v>
      </c>
      <c r="D100" s="15">
        <v>7189</v>
      </c>
      <c r="E100" s="15">
        <f t="shared" si="1"/>
        <v>50.00347777700493</v>
      </c>
      <c r="F100" s="6"/>
      <c r="G100" s="6"/>
    </row>
    <row r="101" spans="1:7" ht="25.5" customHeight="1">
      <c r="A101" s="55" t="s">
        <v>21</v>
      </c>
      <c r="B101" s="56"/>
      <c r="C101" s="21">
        <f>C6+C11+C15+C21+C28+C31+C34+C61+C68+C78+C98</f>
        <v>24702234</v>
      </c>
      <c r="D101" s="21">
        <f>D6+D11+D15+D21+D28+D31+D34+D61+D68+D78+D98</f>
        <v>8514200.69</v>
      </c>
      <c r="E101" s="41">
        <f t="shared" si="1"/>
        <v>34.4673307280629</v>
      </c>
      <c r="F101" s="6"/>
      <c r="G101" s="6"/>
    </row>
    <row r="102" spans="1:7" ht="14.25">
      <c r="A102" s="22"/>
      <c r="B102" s="22"/>
      <c r="C102" s="22"/>
      <c r="D102" s="22"/>
      <c r="E102" s="22"/>
      <c r="F102" s="6"/>
      <c r="G102" s="6"/>
    </row>
    <row r="103" spans="1:7" ht="14.25">
      <c r="A103" s="23" t="s">
        <v>23</v>
      </c>
      <c r="B103" s="22"/>
      <c r="C103" s="22"/>
      <c r="D103" s="22"/>
      <c r="E103" s="22"/>
      <c r="F103" s="6"/>
      <c r="G103" s="6"/>
    </row>
    <row r="104" spans="1:7" ht="8.25" customHeight="1">
      <c r="A104" s="22"/>
      <c r="B104" s="22"/>
      <c r="C104" s="22"/>
      <c r="D104" s="22"/>
      <c r="E104" s="22"/>
      <c r="F104" s="6"/>
      <c r="G104" s="6"/>
    </row>
    <row r="105" spans="1:7" ht="27.75" customHeight="1">
      <c r="A105" s="9" t="s">
        <v>0</v>
      </c>
      <c r="B105" s="9" t="s">
        <v>1</v>
      </c>
      <c r="C105" s="9" t="s">
        <v>24</v>
      </c>
      <c r="D105" s="9" t="s">
        <v>3</v>
      </c>
      <c r="E105" s="9" t="s">
        <v>37</v>
      </c>
      <c r="F105" s="6"/>
      <c r="G105" s="6"/>
    </row>
    <row r="106" spans="1:7" ht="14.25">
      <c r="A106" s="10">
        <v>1</v>
      </c>
      <c r="B106" s="10">
        <v>2</v>
      </c>
      <c r="C106" s="10">
        <v>3</v>
      </c>
      <c r="D106" s="10">
        <v>4</v>
      </c>
      <c r="E106" s="10">
        <v>5</v>
      </c>
      <c r="F106" s="6"/>
      <c r="G106" s="6"/>
    </row>
    <row r="107" spans="1:5" s="13" customFormat="1" ht="21" customHeight="1">
      <c r="A107" s="42" t="s">
        <v>110</v>
      </c>
      <c r="B107" s="42" t="s">
        <v>39</v>
      </c>
      <c r="C107" s="47">
        <f>C108+C111+C113</f>
        <v>7352400</v>
      </c>
      <c r="D107" s="47">
        <f>D108+D111+D113</f>
        <v>1000177.2</v>
      </c>
      <c r="E107" s="47">
        <f>D107/C107*100</f>
        <v>13.603411131059245</v>
      </c>
    </row>
    <row r="108" spans="1:5" s="6" customFormat="1" ht="24.75" customHeight="1">
      <c r="A108" s="14" t="s">
        <v>127</v>
      </c>
      <c r="B108" s="14" t="s">
        <v>128</v>
      </c>
      <c r="C108" s="15">
        <f>C109+C110</f>
        <v>7306000</v>
      </c>
      <c r="D108" s="15">
        <f>D109+D110</f>
        <v>1000134.2</v>
      </c>
      <c r="E108" s="15">
        <f>E109+E110</f>
        <v>14.329570494864612</v>
      </c>
    </row>
    <row r="109" spans="1:5" s="6" customFormat="1" ht="27" customHeight="1">
      <c r="A109" s="10" t="s">
        <v>249</v>
      </c>
      <c r="B109" s="16" t="s">
        <v>250</v>
      </c>
      <c r="C109" s="15">
        <v>7000000</v>
      </c>
      <c r="D109" s="15">
        <v>1000000</v>
      </c>
      <c r="E109" s="39">
        <f aca="true" t="shared" si="2" ref="E109:E192">D109/C109*100</f>
        <v>14.285714285714285</v>
      </c>
    </row>
    <row r="110" spans="1:7" ht="18" customHeight="1">
      <c r="A110" s="10" t="s">
        <v>65</v>
      </c>
      <c r="B110" s="14" t="s">
        <v>217</v>
      </c>
      <c r="C110" s="15">
        <v>306000</v>
      </c>
      <c r="D110" s="15">
        <v>134.2</v>
      </c>
      <c r="E110" s="15">
        <f t="shared" si="2"/>
        <v>0.04385620915032679</v>
      </c>
      <c r="F110" s="6"/>
      <c r="G110" s="6"/>
    </row>
    <row r="111" spans="1:5" s="6" customFormat="1" ht="26.25" customHeight="1">
      <c r="A111" s="20" t="s">
        <v>183</v>
      </c>
      <c r="B111" s="14" t="s">
        <v>112</v>
      </c>
      <c r="C111" s="15">
        <f>C112</f>
        <v>1400</v>
      </c>
      <c r="D111" s="15">
        <f>D112</f>
        <v>43</v>
      </c>
      <c r="E111" s="15">
        <f t="shared" si="2"/>
        <v>3.0714285714285716</v>
      </c>
    </row>
    <row r="112" spans="1:7" ht="18.75" customHeight="1">
      <c r="A112" s="10" t="s">
        <v>113</v>
      </c>
      <c r="B112" s="14" t="s">
        <v>114</v>
      </c>
      <c r="C112" s="15">
        <v>1400</v>
      </c>
      <c r="D112" s="15">
        <v>43</v>
      </c>
      <c r="E112" s="15">
        <f t="shared" si="2"/>
        <v>3.0714285714285716</v>
      </c>
      <c r="F112" s="6"/>
      <c r="G112" s="6"/>
    </row>
    <row r="113" spans="1:7" ht="26.25" customHeight="1">
      <c r="A113" s="20" t="s">
        <v>40</v>
      </c>
      <c r="B113" s="14" t="s">
        <v>4</v>
      </c>
      <c r="C113" s="15">
        <f>C114</f>
        <v>45000</v>
      </c>
      <c r="D113" s="15">
        <f>D114</f>
        <v>0</v>
      </c>
      <c r="E113" s="15">
        <f>E114</f>
        <v>0</v>
      </c>
      <c r="F113" s="6"/>
      <c r="G113" s="6"/>
    </row>
    <row r="114" spans="1:7" ht="17.25" customHeight="1">
      <c r="A114" s="10" t="s">
        <v>70</v>
      </c>
      <c r="B114" s="14" t="s">
        <v>71</v>
      </c>
      <c r="C114" s="15">
        <v>45000</v>
      </c>
      <c r="D114" s="15">
        <v>0</v>
      </c>
      <c r="E114" s="15">
        <f t="shared" si="2"/>
        <v>0</v>
      </c>
      <c r="F114" s="6"/>
      <c r="G114" s="6"/>
    </row>
    <row r="115" spans="1:5" s="13" customFormat="1" ht="27.75" customHeight="1">
      <c r="A115" s="42" t="s">
        <v>41</v>
      </c>
      <c r="B115" s="42" t="s">
        <v>282</v>
      </c>
      <c r="C115" s="47">
        <f>C116</f>
        <v>443210</v>
      </c>
      <c r="D115" s="47">
        <f>D116</f>
        <v>83553.9</v>
      </c>
      <c r="E115" s="47">
        <f t="shared" si="2"/>
        <v>18.851988899167434</v>
      </c>
    </row>
    <row r="116" spans="1:5" s="6" customFormat="1" ht="27" customHeight="1">
      <c r="A116" s="20" t="s">
        <v>42</v>
      </c>
      <c r="B116" s="14" t="s">
        <v>43</v>
      </c>
      <c r="C116" s="15">
        <f>C117+C118+C119+C120+C121+C122+C123+C124</f>
        <v>443210</v>
      </c>
      <c r="D116" s="15">
        <f>D117+D118+D119+D120+D121+D122+D123+D124</f>
        <v>83553.9</v>
      </c>
      <c r="E116" s="39">
        <f t="shared" si="2"/>
        <v>18.851988899167434</v>
      </c>
    </row>
    <row r="117" spans="1:5" s="6" customFormat="1" ht="17.25" customHeight="1">
      <c r="A117" s="10" t="s">
        <v>232</v>
      </c>
      <c r="B117" s="24" t="s">
        <v>233</v>
      </c>
      <c r="C117" s="15">
        <v>4000</v>
      </c>
      <c r="D117" s="15">
        <v>0</v>
      </c>
      <c r="E117" s="15">
        <v>0</v>
      </c>
    </row>
    <row r="118" spans="1:5" s="6" customFormat="1" ht="17.25" customHeight="1">
      <c r="A118" s="10" t="s">
        <v>66</v>
      </c>
      <c r="B118" s="14" t="s">
        <v>67</v>
      </c>
      <c r="C118" s="15">
        <v>110000</v>
      </c>
      <c r="D118" s="15">
        <v>41084.38</v>
      </c>
      <c r="E118" s="15">
        <f t="shared" si="2"/>
        <v>37.349436363636364</v>
      </c>
    </row>
    <row r="119" spans="1:7" ht="17.25" customHeight="1">
      <c r="A119" s="10" t="s">
        <v>68</v>
      </c>
      <c r="B119" s="14" t="s">
        <v>69</v>
      </c>
      <c r="C119" s="15">
        <v>130600</v>
      </c>
      <c r="D119" s="15">
        <v>14611.25</v>
      </c>
      <c r="E119" s="15">
        <f t="shared" si="2"/>
        <v>11.187787136294029</v>
      </c>
      <c r="F119" s="6"/>
      <c r="G119" s="6"/>
    </row>
    <row r="120" spans="1:7" ht="17.25" customHeight="1">
      <c r="A120" s="10" t="s">
        <v>70</v>
      </c>
      <c r="B120" s="14" t="s">
        <v>71</v>
      </c>
      <c r="C120" s="15">
        <v>140000</v>
      </c>
      <c r="D120" s="15">
        <v>8000</v>
      </c>
      <c r="E120" s="15">
        <f t="shared" si="2"/>
        <v>5.714285714285714</v>
      </c>
      <c r="F120" s="6"/>
      <c r="G120" s="6"/>
    </row>
    <row r="121" spans="1:7" ht="17.25" customHeight="1">
      <c r="A121" s="10" t="s">
        <v>72</v>
      </c>
      <c r="B121" s="14" t="s">
        <v>73</v>
      </c>
      <c r="C121" s="15">
        <v>12110</v>
      </c>
      <c r="D121" s="15">
        <v>4626.3</v>
      </c>
      <c r="E121" s="15">
        <f t="shared" si="2"/>
        <v>38.202312138728324</v>
      </c>
      <c r="F121" s="6"/>
      <c r="G121" s="6"/>
    </row>
    <row r="122" spans="1:7" ht="27.75" customHeight="1">
      <c r="A122" s="10" t="s">
        <v>284</v>
      </c>
      <c r="B122" s="2" t="s">
        <v>285</v>
      </c>
      <c r="C122" s="15">
        <v>1500</v>
      </c>
      <c r="D122" s="15">
        <v>279.97</v>
      </c>
      <c r="E122" s="15">
        <f t="shared" si="2"/>
        <v>18.66466666666667</v>
      </c>
      <c r="F122" s="6"/>
      <c r="G122" s="6"/>
    </row>
    <row r="123" spans="1:7" ht="17.25" customHeight="1">
      <c r="A123" s="10" t="s">
        <v>74</v>
      </c>
      <c r="B123" s="14" t="s">
        <v>25</v>
      </c>
      <c r="C123" s="15">
        <v>35000</v>
      </c>
      <c r="D123" s="15">
        <v>14952</v>
      </c>
      <c r="E123" s="15">
        <f t="shared" si="2"/>
        <v>42.72</v>
      </c>
      <c r="F123" s="6"/>
      <c r="G123" s="6"/>
    </row>
    <row r="124" spans="1:7" ht="17.25" customHeight="1">
      <c r="A124" s="10" t="s">
        <v>91</v>
      </c>
      <c r="B124" s="24" t="s">
        <v>216</v>
      </c>
      <c r="C124" s="15">
        <v>10000</v>
      </c>
      <c r="D124" s="15">
        <v>0</v>
      </c>
      <c r="E124" s="15">
        <f t="shared" si="2"/>
        <v>0</v>
      </c>
      <c r="F124" s="6"/>
      <c r="G124" s="6"/>
    </row>
    <row r="125" spans="1:5" s="13" customFormat="1" ht="21" customHeight="1">
      <c r="A125" s="42" t="s">
        <v>75</v>
      </c>
      <c r="B125" s="42" t="s">
        <v>76</v>
      </c>
      <c r="C125" s="47">
        <f>C126+C128+C130</f>
        <v>1140800</v>
      </c>
      <c r="D125" s="47">
        <f>D126+D128+D130</f>
        <v>52488.00000000001</v>
      </c>
      <c r="E125" s="47">
        <f t="shared" si="2"/>
        <v>4.600981767180926</v>
      </c>
    </row>
    <row r="126" spans="1:5" s="13" customFormat="1" ht="24.75" customHeight="1">
      <c r="A126" s="38" t="s">
        <v>310</v>
      </c>
      <c r="B126" s="14" t="s">
        <v>311</v>
      </c>
      <c r="C126" s="39">
        <f>C127</f>
        <v>360600</v>
      </c>
      <c r="D126" s="12">
        <f>D127</f>
        <v>56.4</v>
      </c>
      <c r="E126" s="12">
        <f t="shared" si="2"/>
        <v>0.015640599001663893</v>
      </c>
    </row>
    <row r="127" spans="1:5" s="13" customFormat="1" ht="18.75" customHeight="1">
      <c r="A127" s="40" t="s">
        <v>65</v>
      </c>
      <c r="B127" s="14" t="s">
        <v>217</v>
      </c>
      <c r="C127" s="39">
        <v>360600</v>
      </c>
      <c r="D127" s="39">
        <v>56.4</v>
      </c>
      <c r="E127" s="39">
        <f t="shared" si="2"/>
        <v>0.015640599001663893</v>
      </c>
    </row>
    <row r="128" spans="1:5" s="13" customFormat="1" ht="25.5" customHeight="1">
      <c r="A128" s="51" t="s">
        <v>316</v>
      </c>
      <c r="B128" s="14" t="s">
        <v>317</v>
      </c>
      <c r="C128" s="39">
        <f>C129</f>
        <v>100000</v>
      </c>
      <c r="D128" s="39">
        <f>D129</f>
        <v>0</v>
      </c>
      <c r="E128" s="39">
        <f t="shared" si="2"/>
        <v>0</v>
      </c>
    </row>
    <row r="129" spans="1:5" s="13" customFormat="1" ht="41.25" customHeight="1">
      <c r="A129" s="40" t="s">
        <v>318</v>
      </c>
      <c r="B129" s="14" t="s">
        <v>319</v>
      </c>
      <c r="C129" s="39">
        <v>100000</v>
      </c>
      <c r="D129" s="39">
        <v>0</v>
      </c>
      <c r="E129" s="39">
        <f t="shared" si="2"/>
        <v>0</v>
      </c>
    </row>
    <row r="130" spans="1:5" s="6" customFormat="1" ht="26.25" customHeight="1">
      <c r="A130" s="14" t="s">
        <v>184</v>
      </c>
      <c r="B130" s="14" t="s">
        <v>77</v>
      </c>
      <c r="C130" s="15">
        <f>C131+C132+C133+C134+C135+C136+C137</f>
        <v>680200</v>
      </c>
      <c r="D130" s="15">
        <f>D131+D132+D133+D134+D135+D136+D137</f>
        <v>52431.600000000006</v>
      </c>
      <c r="E130" s="39">
        <f t="shared" si="2"/>
        <v>7.7082622758012365</v>
      </c>
    </row>
    <row r="131" spans="1:5" s="6" customFormat="1" ht="18" customHeight="1">
      <c r="A131" s="10" t="s">
        <v>232</v>
      </c>
      <c r="B131" s="24" t="s">
        <v>233</v>
      </c>
      <c r="C131" s="15">
        <v>3000</v>
      </c>
      <c r="D131" s="15">
        <v>0</v>
      </c>
      <c r="E131" s="15">
        <f t="shared" si="2"/>
        <v>0</v>
      </c>
    </row>
    <row r="132" spans="1:5" s="6" customFormat="1" ht="18" customHeight="1">
      <c r="A132" s="10" t="s">
        <v>66</v>
      </c>
      <c r="B132" s="14" t="s">
        <v>67</v>
      </c>
      <c r="C132" s="15">
        <v>23000</v>
      </c>
      <c r="D132" s="15">
        <v>2232.21</v>
      </c>
      <c r="E132" s="15">
        <f t="shared" si="2"/>
        <v>9.705260869565217</v>
      </c>
    </row>
    <row r="133" spans="1:7" ht="17.25" customHeight="1">
      <c r="A133" s="10" t="s">
        <v>70</v>
      </c>
      <c r="B133" s="14" t="s">
        <v>71</v>
      </c>
      <c r="C133" s="15">
        <v>384400</v>
      </c>
      <c r="D133" s="15">
        <v>5842.77</v>
      </c>
      <c r="E133" s="15">
        <f t="shared" si="2"/>
        <v>1.5199713839750262</v>
      </c>
      <c r="F133" s="6"/>
      <c r="G133" s="6"/>
    </row>
    <row r="134" spans="1:7" ht="17.25" customHeight="1">
      <c r="A134" s="10" t="s">
        <v>72</v>
      </c>
      <c r="B134" s="14" t="s">
        <v>73</v>
      </c>
      <c r="C134" s="15">
        <v>129400</v>
      </c>
      <c r="D134" s="15">
        <v>37268.03</v>
      </c>
      <c r="E134" s="15">
        <f t="shared" si="2"/>
        <v>28.800641421947446</v>
      </c>
      <c r="F134" s="6"/>
      <c r="G134" s="6"/>
    </row>
    <row r="135" spans="1:7" ht="29.25" customHeight="1">
      <c r="A135" s="10" t="s">
        <v>322</v>
      </c>
      <c r="B135" s="14" t="s">
        <v>323</v>
      </c>
      <c r="C135" s="15">
        <v>29400</v>
      </c>
      <c r="D135" s="15">
        <v>0</v>
      </c>
      <c r="E135" s="15">
        <f t="shared" si="2"/>
        <v>0</v>
      </c>
      <c r="F135" s="6"/>
      <c r="G135" s="6"/>
    </row>
    <row r="136" spans="1:7" ht="18" customHeight="1">
      <c r="A136" s="10" t="s">
        <v>74</v>
      </c>
      <c r="B136" s="14" t="s">
        <v>25</v>
      </c>
      <c r="C136" s="15">
        <v>10000</v>
      </c>
      <c r="D136" s="15">
        <v>7088.59</v>
      </c>
      <c r="E136" s="15">
        <f t="shared" si="2"/>
        <v>70.8859</v>
      </c>
      <c r="F136" s="6"/>
      <c r="G136" s="6"/>
    </row>
    <row r="137" spans="1:5" s="6" customFormat="1" ht="18" customHeight="1">
      <c r="A137" s="10" t="s">
        <v>65</v>
      </c>
      <c r="B137" s="14" t="s">
        <v>217</v>
      </c>
      <c r="C137" s="15">
        <v>101000</v>
      </c>
      <c r="D137" s="15">
        <v>0</v>
      </c>
      <c r="E137" s="15">
        <f t="shared" si="2"/>
        <v>0</v>
      </c>
    </row>
    <row r="138" spans="1:5" s="13" customFormat="1" ht="24" customHeight="1">
      <c r="A138" s="42" t="s">
        <v>44</v>
      </c>
      <c r="B138" s="42" t="s">
        <v>45</v>
      </c>
      <c r="C138" s="47">
        <f>C139</f>
        <v>233000</v>
      </c>
      <c r="D138" s="47">
        <f>D139</f>
        <v>43466.92</v>
      </c>
      <c r="E138" s="47">
        <f t="shared" si="2"/>
        <v>18.655330472103003</v>
      </c>
    </row>
    <row r="139" spans="1:5" s="6" customFormat="1" ht="26.25" customHeight="1">
      <c r="A139" s="20" t="s">
        <v>129</v>
      </c>
      <c r="B139" s="14" t="s">
        <v>115</v>
      </c>
      <c r="C139" s="15">
        <f>C140+C141+C142+C143+C144+C145+C146</f>
        <v>233000</v>
      </c>
      <c r="D139" s="15">
        <f>D140+D141+D142+D143+D144+D145+D146</f>
        <v>43466.92</v>
      </c>
      <c r="E139" s="15">
        <f t="shared" si="2"/>
        <v>18.655330472103003</v>
      </c>
    </row>
    <row r="140" spans="1:5" s="6" customFormat="1" ht="18.75" customHeight="1">
      <c r="A140" s="10" t="s">
        <v>232</v>
      </c>
      <c r="B140" s="24" t="s">
        <v>233</v>
      </c>
      <c r="C140" s="15">
        <v>5000</v>
      </c>
      <c r="D140" s="15">
        <v>0</v>
      </c>
      <c r="E140" s="15">
        <f t="shared" si="2"/>
        <v>0</v>
      </c>
    </row>
    <row r="141" spans="1:5" s="6" customFormat="1" ht="18.75" customHeight="1">
      <c r="A141" s="10" t="s">
        <v>66</v>
      </c>
      <c r="B141" s="14" t="s">
        <v>67</v>
      </c>
      <c r="C141" s="15">
        <v>12000</v>
      </c>
      <c r="D141" s="15">
        <v>194.56</v>
      </c>
      <c r="E141" s="15">
        <f t="shared" si="2"/>
        <v>1.6213333333333333</v>
      </c>
    </row>
    <row r="142" spans="1:5" s="6" customFormat="1" ht="18.75" customHeight="1">
      <c r="A142" s="10" t="s">
        <v>68</v>
      </c>
      <c r="B142" s="14" t="s">
        <v>69</v>
      </c>
      <c r="C142" s="15">
        <v>50000</v>
      </c>
      <c r="D142" s="15">
        <v>17702.12</v>
      </c>
      <c r="E142" s="15">
        <f t="shared" si="2"/>
        <v>35.40424</v>
      </c>
    </row>
    <row r="143" spans="1:5" s="6" customFormat="1" ht="18.75" customHeight="1">
      <c r="A143" s="10" t="s">
        <v>70</v>
      </c>
      <c r="B143" s="14" t="s">
        <v>71</v>
      </c>
      <c r="C143" s="15">
        <v>50000</v>
      </c>
      <c r="D143" s="15">
        <v>4164.9</v>
      </c>
      <c r="E143" s="15">
        <f t="shared" si="2"/>
        <v>8.3298</v>
      </c>
    </row>
    <row r="144" spans="1:5" s="6" customFormat="1" ht="18.75" customHeight="1">
      <c r="A144" s="10" t="s">
        <v>72</v>
      </c>
      <c r="B144" s="14" t="s">
        <v>73</v>
      </c>
      <c r="C144" s="15">
        <v>78000</v>
      </c>
      <c r="D144" s="15">
        <v>14125.34</v>
      </c>
      <c r="E144" s="15">
        <f t="shared" si="2"/>
        <v>18.109410256410257</v>
      </c>
    </row>
    <row r="145" spans="1:5" s="6" customFormat="1" ht="18.75" customHeight="1">
      <c r="A145" s="10" t="s">
        <v>74</v>
      </c>
      <c r="B145" s="24" t="s">
        <v>25</v>
      </c>
      <c r="C145" s="15">
        <v>8000</v>
      </c>
      <c r="D145" s="15">
        <v>0</v>
      </c>
      <c r="E145" s="15">
        <f t="shared" si="2"/>
        <v>0</v>
      </c>
    </row>
    <row r="146" spans="1:5" s="6" customFormat="1" ht="26.25" customHeight="1">
      <c r="A146" s="10" t="s">
        <v>314</v>
      </c>
      <c r="B146" s="14" t="s">
        <v>315</v>
      </c>
      <c r="C146" s="15">
        <v>30000</v>
      </c>
      <c r="D146" s="15">
        <v>7280</v>
      </c>
      <c r="E146" s="15">
        <f t="shared" si="2"/>
        <v>24.266666666666666</v>
      </c>
    </row>
    <row r="147" spans="1:5" s="13" customFormat="1" ht="23.25" customHeight="1">
      <c r="A147" s="42" t="s">
        <v>78</v>
      </c>
      <c r="B147" s="42" t="s">
        <v>79</v>
      </c>
      <c r="C147" s="47">
        <f>C148</f>
        <v>102620</v>
      </c>
      <c r="D147" s="47">
        <f>D148</f>
        <v>27915</v>
      </c>
      <c r="E147" s="47">
        <f t="shared" si="2"/>
        <v>27.202299746638083</v>
      </c>
    </row>
    <row r="148" spans="1:5" s="6" customFormat="1" ht="24.75" customHeight="1">
      <c r="A148" s="14" t="s">
        <v>185</v>
      </c>
      <c r="B148" s="14" t="s">
        <v>80</v>
      </c>
      <c r="C148" s="15">
        <f>C149+C150</f>
        <v>102620</v>
      </c>
      <c r="D148" s="15">
        <f>D149+D150</f>
        <v>27915</v>
      </c>
      <c r="E148" s="15">
        <f t="shared" si="2"/>
        <v>27.202299746638083</v>
      </c>
    </row>
    <row r="149" spans="1:5" s="6" customFormat="1" ht="15.75" customHeight="1">
      <c r="A149" s="10" t="s">
        <v>232</v>
      </c>
      <c r="B149" s="24" t="s">
        <v>233</v>
      </c>
      <c r="C149" s="15">
        <v>3000</v>
      </c>
      <c r="D149" s="15">
        <v>1883</v>
      </c>
      <c r="E149" s="15">
        <v>0</v>
      </c>
    </row>
    <row r="150" spans="1:5" s="6" customFormat="1" ht="18.75" customHeight="1">
      <c r="A150" s="10" t="s">
        <v>72</v>
      </c>
      <c r="B150" s="14" t="s">
        <v>73</v>
      </c>
      <c r="C150" s="15">
        <v>99620</v>
      </c>
      <c r="D150" s="15">
        <v>26032</v>
      </c>
      <c r="E150" s="15">
        <f t="shared" si="2"/>
        <v>26.131298935956636</v>
      </c>
    </row>
    <row r="151" spans="1:5" s="13" customFormat="1" ht="21.75" customHeight="1">
      <c r="A151" s="42" t="s">
        <v>46</v>
      </c>
      <c r="B151" s="11" t="s">
        <v>47</v>
      </c>
      <c r="C151" s="12">
        <f>C152+C159+C163+C185+C189</f>
        <v>3867237</v>
      </c>
      <c r="D151" s="12">
        <f>D152+D159+D163+D185+D189</f>
        <v>927255.8899999999</v>
      </c>
      <c r="E151" s="12">
        <f t="shared" si="2"/>
        <v>23.9772191360395</v>
      </c>
    </row>
    <row r="152" spans="1:5" s="6" customFormat="1" ht="26.25" customHeight="1">
      <c r="A152" s="20" t="s">
        <v>186</v>
      </c>
      <c r="B152" s="14" t="s">
        <v>16</v>
      </c>
      <c r="C152" s="15">
        <f>C153+C154+C155+C156+C157+C158</f>
        <v>79083</v>
      </c>
      <c r="D152" s="15">
        <f>D153+D154+D155+D156+D157+D158</f>
        <v>21417.190000000002</v>
      </c>
      <c r="E152" s="15">
        <f t="shared" si="2"/>
        <v>27.08191393852029</v>
      </c>
    </row>
    <row r="153" spans="1:5" s="6" customFormat="1" ht="18.75" customHeight="1">
      <c r="A153" s="10" t="s">
        <v>81</v>
      </c>
      <c r="B153" s="14" t="s">
        <v>82</v>
      </c>
      <c r="C153" s="15">
        <v>60000</v>
      </c>
      <c r="D153" s="15">
        <v>13564.19</v>
      </c>
      <c r="E153" s="15">
        <f t="shared" si="2"/>
        <v>22.606983333333332</v>
      </c>
    </row>
    <row r="154" spans="1:5" s="6" customFormat="1" ht="18" customHeight="1">
      <c r="A154" s="10" t="s">
        <v>83</v>
      </c>
      <c r="B154" s="14" t="s">
        <v>218</v>
      </c>
      <c r="C154" s="15">
        <v>4888</v>
      </c>
      <c r="D154" s="15">
        <v>4888</v>
      </c>
      <c r="E154" s="15">
        <f t="shared" si="2"/>
        <v>100</v>
      </c>
    </row>
    <row r="155" spans="1:7" ht="18" customHeight="1">
      <c r="A155" s="10" t="s">
        <v>84</v>
      </c>
      <c r="B155" s="14" t="s">
        <v>176</v>
      </c>
      <c r="C155" s="15">
        <v>9798</v>
      </c>
      <c r="D155" s="15">
        <v>2248.09</v>
      </c>
      <c r="E155" s="15">
        <f t="shared" si="2"/>
        <v>22.944376403347626</v>
      </c>
      <c r="F155" s="6"/>
      <c r="G155" s="6"/>
    </row>
    <row r="156" spans="1:7" ht="18" customHeight="1">
      <c r="A156" s="10" t="s">
        <v>85</v>
      </c>
      <c r="B156" s="14" t="s">
        <v>28</v>
      </c>
      <c r="C156" s="15">
        <v>1590</v>
      </c>
      <c r="D156" s="15">
        <v>364.76</v>
      </c>
      <c r="E156" s="15">
        <f t="shared" si="2"/>
        <v>22.940880503144655</v>
      </c>
      <c r="F156" s="6"/>
      <c r="G156" s="6"/>
    </row>
    <row r="157" spans="1:7" ht="18" customHeight="1">
      <c r="A157" s="10" t="s">
        <v>66</v>
      </c>
      <c r="B157" s="14" t="s">
        <v>67</v>
      </c>
      <c r="C157" s="15">
        <v>994</v>
      </c>
      <c r="D157" s="15">
        <v>352.15</v>
      </c>
      <c r="E157" s="15">
        <f t="shared" si="2"/>
        <v>35.42756539235412</v>
      </c>
      <c r="F157" s="6"/>
      <c r="G157" s="6"/>
    </row>
    <row r="158" spans="1:7" ht="17.25" customHeight="1">
      <c r="A158" s="10" t="s">
        <v>86</v>
      </c>
      <c r="B158" s="14" t="s">
        <v>219</v>
      </c>
      <c r="C158" s="15">
        <v>1813</v>
      </c>
      <c r="D158" s="15">
        <v>0</v>
      </c>
      <c r="E158" s="15">
        <f t="shared" si="2"/>
        <v>0</v>
      </c>
      <c r="F158" s="6"/>
      <c r="G158" s="6"/>
    </row>
    <row r="159" spans="1:5" s="6" customFormat="1" ht="26.25" customHeight="1">
      <c r="A159" s="14" t="s">
        <v>187</v>
      </c>
      <c r="B159" s="14" t="s">
        <v>34</v>
      </c>
      <c r="C159" s="15">
        <f>C160+C161+C162</f>
        <v>98000</v>
      </c>
      <c r="D159" s="15">
        <f>D160+D161+D162</f>
        <v>13941.22</v>
      </c>
      <c r="E159" s="15">
        <f t="shared" si="2"/>
        <v>14.22573469387755</v>
      </c>
    </row>
    <row r="160" spans="1:7" ht="18.75" customHeight="1">
      <c r="A160" s="10" t="s">
        <v>87</v>
      </c>
      <c r="B160" s="14" t="s">
        <v>220</v>
      </c>
      <c r="C160" s="15">
        <v>93000</v>
      </c>
      <c r="D160" s="15">
        <v>12495</v>
      </c>
      <c r="E160" s="15">
        <f t="shared" si="2"/>
        <v>13.435483870967744</v>
      </c>
      <c r="F160" s="6"/>
      <c r="G160" s="6"/>
    </row>
    <row r="161" spans="1:7" ht="18.75" customHeight="1">
      <c r="A161" s="10" t="s">
        <v>66</v>
      </c>
      <c r="B161" s="14" t="s">
        <v>67</v>
      </c>
      <c r="C161" s="15">
        <v>4300</v>
      </c>
      <c r="D161" s="15">
        <v>1446.22</v>
      </c>
      <c r="E161" s="15">
        <f t="shared" si="2"/>
        <v>33.63302325581395</v>
      </c>
      <c r="F161" s="6"/>
      <c r="G161" s="6"/>
    </row>
    <row r="162" spans="1:5" s="6" customFormat="1" ht="27.75" customHeight="1">
      <c r="A162" s="10" t="s">
        <v>290</v>
      </c>
      <c r="B162" s="14" t="s">
        <v>293</v>
      </c>
      <c r="C162" s="15">
        <v>700</v>
      </c>
      <c r="D162" s="15">
        <v>0</v>
      </c>
      <c r="E162" s="15">
        <f t="shared" si="2"/>
        <v>0</v>
      </c>
    </row>
    <row r="163" spans="1:5" s="6" customFormat="1" ht="28.5" customHeight="1">
      <c r="A163" s="20" t="s">
        <v>188</v>
      </c>
      <c r="B163" s="14" t="s">
        <v>35</v>
      </c>
      <c r="C163" s="15">
        <f>C165+C166+C167+C168+C169+C170+C171+C172+C173+C174+C175+C176+C177+C178+C179+C180+C181+C182+C183+C184+C164</f>
        <v>3649154</v>
      </c>
      <c r="D163" s="15">
        <f>D165+D166+D167+D168+D169+D170+D171+D172+D173+D174+D175+D176+D177+D178+D179+D180+D181+D182+D183+D184+D164</f>
        <v>882032.3099999998</v>
      </c>
      <c r="E163" s="15">
        <f t="shared" si="2"/>
        <v>24.170871111495977</v>
      </c>
    </row>
    <row r="164" spans="1:5" s="6" customFormat="1" ht="18.75" customHeight="1">
      <c r="A164" s="10" t="s">
        <v>97</v>
      </c>
      <c r="B164" s="14" t="s">
        <v>120</v>
      </c>
      <c r="C164" s="15">
        <v>8000</v>
      </c>
      <c r="D164" s="15">
        <v>0</v>
      </c>
      <c r="E164" s="15">
        <f t="shared" si="2"/>
        <v>0</v>
      </c>
    </row>
    <row r="165" spans="1:5" s="6" customFormat="1" ht="18" customHeight="1">
      <c r="A165" s="10" t="s">
        <v>81</v>
      </c>
      <c r="B165" s="14" t="s">
        <v>82</v>
      </c>
      <c r="C165" s="15">
        <v>2264615</v>
      </c>
      <c r="D165" s="15">
        <v>466597.37</v>
      </c>
      <c r="E165" s="15">
        <f t="shared" si="2"/>
        <v>20.603827582171803</v>
      </c>
    </row>
    <row r="166" spans="1:7" ht="18" customHeight="1">
      <c r="A166" s="10" t="s">
        <v>83</v>
      </c>
      <c r="B166" s="14" t="s">
        <v>218</v>
      </c>
      <c r="C166" s="15">
        <v>155210</v>
      </c>
      <c r="D166" s="15">
        <v>137652.79</v>
      </c>
      <c r="E166" s="15">
        <f t="shared" si="2"/>
        <v>88.68809355067329</v>
      </c>
      <c r="F166" s="6"/>
      <c r="G166" s="6"/>
    </row>
    <row r="167" spans="1:7" ht="18" customHeight="1">
      <c r="A167" s="10" t="s">
        <v>84</v>
      </c>
      <c r="B167" s="14" t="s">
        <v>176</v>
      </c>
      <c r="C167" s="15">
        <v>365398</v>
      </c>
      <c r="D167" s="15">
        <v>71816.02</v>
      </c>
      <c r="E167" s="15">
        <f t="shared" si="2"/>
        <v>19.654190772801165</v>
      </c>
      <c r="F167" s="6"/>
      <c r="G167" s="6"/>
    </row>
    <row r="168" spans="1:7" ht="18" customHeight="1">
      <c r="A168" s="10" t="s">
        <v>85</v>
      </c>
      <c r="B168" s="14" t="s">
        <v>28</v>
      </c>
      <c r="C168" s="15">
        <v>59287</v>
      </c>
      <c r="D168" s="15">
        <v>11771.2</v>
      </c>
      <c r="E168" s="15">
        <f t="shared" si="2"/>
        <v>19.85460556277093</v>
      </c>
      <c r="F168" s="6"/>
      <c r="G168" s="6"/>
    </row>
    <row r="169" spans="1:7" ht="17.25" customHeight="1">
      <c r="A169" s="10" t="s">
        <v>88</v>
      </c>
      <c r="B169" s="14" t="s">
        <v>89</v>
      </c>
      <c r="C169" s="15">
        <v>54000</v>
      </c>
      <c r="D169" s="15">
        <v>10449</v>
      </c>
      <c r="E169" s="15">
        <f t="shared" si="2"/>
        <v>19.35</v>
      </c>
      <c r="F169" s="6"/>
      <c r="G169" s="6"/>
    </row>
    <row r="170" spans="1:7" ht="18" customHeight="1">
      <c r="A170" s="10" t="s">
        <v>232</v>
      </c>
      <c r="B170" s="24" t="s">
        <v>233</v>
      </c>
      <c r="C170" s="15">
        <v>144600</v>
      </c>
      <c r="D170" s="15">
        <v>35426.97</v>
      </c>
      <c r="E170" s="15">
        <f t="shared" si="2"/>
        <v>24.499979253112034</v>
      </c>
      <c r="F170" s="6"/>
      <c r="G170" s="6"/>
    </row>
    <row r="171" spans="1:7" ht="18" customHeight="1">
      <c r="A171" s="10" t="s">
        <v>66</v>
      </c>
      <c r="B171" s="14" t="s">
        <v>67</v>
      </c>
      <c r="C171" s="15">
        <v>146087</v>
      </c>
      <c r="D171" s="15">
        <v>42219.53</v>
      </c>
      <c r="E171" s="15">
        <f t="shared" si="2"/>
        <v>28.900264910635443</v>
      </c>
      <c r="F171" s="6"/>
      <c r="G171" s="6"/>
    </row>
    <row r="172" spans="1:7" ht="17.25" customHeight="1">
      <c r="A172" s="10" t="s">
        <v>68</v>
      </c>
      <c r="B172" s="14" t="s">
        <v>69</v>
      </c>
      <c r="C172" s="15">
        <v>42000</v>
      </c>
      <c r="D172" s="15">
        <v>12294.47</v>
      </c>
      <c r="E172" s="15">
        <f t="shared" si="2"/>
        <v>29.272547619047618</v>
      </c>
      <c r="F172" s="6"/>
      <c r="G172" s="6"/>
    </row>
    <row r="173" spans="1:7" ht="17.25" customHeight="1">
      <c r="A173" s="10" t="s">
        <v>70</v>
      </c>
      <c r="B173" s="14" t="s">
        <v>71</v>
      </c>
      <c r="C173" s="15">
        <v>50000</v>
      </c>
      <c r="D173" s="15">
        <v>926.2</v>
      </c>
      <c r="E173" s="15">
        <f t="shared" si="2"/>
        <v>1.8524000000000003</v>
      </c>
      <c r="F173" s="6"/>
      <c r="G173" s="6"/>
    </row>
    <row r="174" spans="1:7" ht="16.5" customHeight="1">
      <c r="A174" s="10" t="s">
        <v>72</v>
      </c>
      <c r="B174" s="14" t="s">
        <v>73</v>
      </c>
      <c r="C174" s="15">
        <v>160000</v>
      </c>
      <c r="D174" s="15">
        <v>46035.07</v>
      </c>
      <c r="E174" s="15">
        <f t="shared" si="2"/>
        <v>28.771918749999998</v>
      </c>
      <c r="F174" s="6"/>
      <c r="G174" s="6"/>
    </row>
    <row r="175" spans="1:7" ht="16.5" customHeight="1">
      <c r="A175" s="10" t="s">
        <v>234</v>
      </c>
      <c r="B175" s="24" t="s">
        <v>235</v>
      </c>
      <c r="C175" s="15">
        <v>3000</v>
      </c>
      <c r="D175" s="15">
        <v>437.97</v>
      </c>
      <c r="E175" s="15">
        <f t="shared" si="2"/>
        <v>14.599</v>
      </c>
      <c r="F175" s="6"/>
      <c r="G175" s="6"/>
    </row>
    <row r="176" spans="1:7" ht="25.5" customHeight="1">
      <c r="A176" s="10" t="s">
        <v>284</v>
      </c>
      <c r="B176" s="2" t="s">
        <v>285</v>
      </c>
      <c r="C176" s="15">
        <v>12000</v>
      </c>
      <c r="D176" s="15">
        <v>2787.18</v>
      </c>
      <c r="E176" s="15">
        <f t="shared" si="2"/>
        <v>23.2265</v>
      </c>
      <c r="F176" s="6"/>
      <c r="G176" s="6"/>
    </row>
    <row r="177" spans="1:7" ht="27" customHeight="1">
      <c r="A177" s="10" t="s">
        <v>288</v>
      </c>
      <c r="B177" s="2" t="s">
        <v>289</v>
      </c>
      <c r="C177" s="15">
        <v>32000</v>
      </c>
      <c r="D177" s="15">
        <v>7895.47</v>
      </c>
      <c r="E177" s="15">
        <f t="shared" si="2"/>
        <v>24.67334375</v>
      </c>
      <c r="F177" s="6"/>
      <c r="G177" s="6"/>
    </row>
    <row r="178" spans="1:7" ht="18.75" customHeight="1">
      <c r="A178" s="10" t="s">
        <v>90</v>
      </c>
      <c r="B178" s="14" t="s">
        <v>27</v>
      </c>
      <c r="C178" s="15">
        <v>20000</v>
      </c>
      <c r="D178" s="15">
        <v>3979.12</v>
      </c>
      <c r="E178" s="15">
        <f t="shared" si="2"/>
        <v>19.895599999999998</v>
      </c>
      <c r="F178" s="6"/>
      <c r="G178" s="6"/>
    </row>
    <row r="179" spans="1:7" ht="18.75" customHeight="1">
      <c r="A179" s="10" t="s">
        <v>74</v>
      </c>
      <c r="B179" s="14" t="s">
        <v>25</v>
      </c>
      <c r="C179" s="15">
        <v>14000</v>
      </c>
      <c r="D179" s="15">
        <v>3129</v>
      </c>
      <c r="E179" s="15">
        <f t="shared" si="2"/>
        <v>22.35</v>
      </c>
      <c r="F179" s="6"/>
      <c r="G179" s="6"/>
    </row>
    <row r="180" spans="1:7" ht="18.75" customHeight="1">
      <c r="A180" s="10" t="s">
        <v>86</v>
      </c>
      <c r="B180" s="14" t="s">
        <v>219</v>
      </c>
      <c r="C180" s="15">
        <v>48957</v>
      </c>
      <c r="D180" s="15">
        <v>8800</v>
      </c>
      <c r="E180" s="15">
        <f t="shared" si="2"/>
        <v>17.974957615866984</v>
      </c>
      <c r="F180" s="6"/>
      <c r="G180" s="6"/>
    </row>
    <row r="181" spans="1:5" s="6" customFormat="1" ht="25.5" customHeight="1">
      <c r="A181" s="10" t="s">
        <v>290</v>
      </c>
      <c r="B181" s="14" t="s">
        <v>293</v>
      </c>
      <c r="C181" s="15">
        <v>20000</v>
      </c>
      <c r="D181" s="15">
        <v>10139</v>
      </c>
      <c r="E181" s="15">
        <f t="shared" si="2"/>
        <v>50.695</v>
      </c>
    </row>
    <row r="182" spans="1:5" s="6" customFormat="1" ht="27" customHeight="1">
      <c r="A182" s="10" t="s">
        <v>291</v>
      </c>
      <c r="B182" s="2" t="s">
        <v>292</v>
      </c>
      <c r="C182" s="15">
        <v>12000</v>
      </c>
      <c r="D182" s="15">
        <v>1966.13</v>
      </c>
      <c r="E182" s="15">
        <f t="shared" si="2"/>
        <v>16.384416666666667</v>
      </c>
    </row>
    <row r="183" spans="1:5" s="6" customFormat="1" ht="27.75" customHeight="1">
      <c r="A183" s="10" t="s">
        <v>286</v>
      </c>
      <c r="B183" s="2" t="s">
        <v>287</v>
      </c>
      <c r="C183" s="15">
        <v>26000</v>
      </c>
      <c r="D183" s="15">
        <v>7709.82</v>
      </c>
      <c r="E183" s="15">
        <f t="shared" si="2"/>
        <v>29.653153846153845</v>
      </c>
    </row>
    <row r="184" spans="1:5" s="6" customFormat="1" ht="18" customHeight="1">
      <c r="A184" s="10" t="s">
        <v>91</v>
      </c>
      <c r="B184" s="24" t="s">
        <v>283</v>
      </c>
      <c r="C184" s="15">
        <v>12000</v>
      </c>
      <c r="D184" s="15">
        <v>0</v>
      </c>
      <c r="E184" s="15">
        <f t="shared" si="2"/>
        <v>0</v>
      </c>
    </row>
    <row r="185" spans="1:5" s="6" customFormat="1" ht="27.75" customHeight="1">
      <c r="A185" s="20" t="s">
        <v>324</v>
      </c>
      <c r="B185" s="14" t="s">
        <v>325</v>
      </c>
      <c r="C185" s="15">
        <f>C186+C187+C188</f>
        <v>29000</v>
      </c>
      <c r="D185" s="15">
        <f>D186+D187+D188</f>
        <v>2624.31</v>
      </c>
      <c r="E185" s="15">
        <f>E186+E187+E188</f>
        <v>14.579500000000001</v>
      </c>
    </row>
    <row r="186" spans="1:5" s="6" customFormat="1" ht="18" customHeight="1">
      <c r="A186" s="10" t="s">
        <v>232</v>
      </c>
      <c r="B186" s="24" t="s">
        <v>233</v>
      </c>
      <c r="C186" s="15">
        <v>18000</v>
      </c>
      <c r="D186" s="15">
        <v>2624.31</v>
      </c>
      <c r="E186" s="15">
        <f t="shared" si="2"/>
        <v>14.579500000000001</v>
      </c>
    </row>
    <row r="187" spans="1:5" s="6" customFormat="1" ht="18" customHeight="1">
      <c r="A187" s="10" t="s">
        <v>66</v>
      </c>
      <c r="B187" s="14" t="s">
        <v>67</v>
      </c>
      <c r="C187" s="15">
        <v>5000</v>
      </c>
      <c r="D187" s="15">
        <v>0</v>
      </c>
      <c r="E187" s="15">
        <f t="shared" si="2"/>
        <v>0</v>
      </c>
    </row>
    <row r="188" spans="1:5" s="6" customFormat="1" ht="18" customHeight="1">
      <c r="A188" s="10" t="s">
        <v>72</v>
      </c>
      <c r="B188" s="14" t="s">
        <v>73</v>
      </c>
      <c r="C188" s="15">
        <v>6000</v>
      </c>
      <c r="D188" s="15">
        <v>0</v>
      </c>
      <c r="E188" s="15">
        <f t="shared" si="2"/>
        <v>0</v>
      </c>
    </row>
    <row r="189" spans="1:5" s="6" customFormat="1" ht="27" customHeight="1">
      <c r="A189" s="20" t="s">
        <v>189</v>
      </c>
      <c r="B189" s="14" t="s">
        <v>4</v>
      </c>
      <c r="C189" s="15">
        <f>C190</f>
        <v>12000</v>
      </c>
      <c r="D189" s="15">
        <f>D190</f>
        <v>7240.86</v>
      </c>
      <c r="E189" s="15">
        <f t="shared" si="2"/>
        <v>60.3405</v>
      </c>
    </row>
    <row r="190" spans="1:5" s="6" customFormat="1" ht="17.25" customHeight="1">
      <c r="A190" s="10" t="s">
        <v>74</v>
      </c>
      <c r="B190" s="14" t="s">
        <v>25</v>
      </c>
      <c r="C190" s="15">
        <v>12000</v>
      </c>
      <c r="D190" s="15">
        <v>7240.86</v>
      </c>
      <c r="E190" s="15">
        <f t="shared" si="2"/>
        <v>60.3405</v>
      </c>
    </row>
    <row r="191" spans="1:5" s="13" customFormat="1" ht="30" customHeight="1">
      <c r="A191" s="42" t="s">
        <v>48</v>
      </c>
      <c r="B191" s="42" t="s">
        <v>124</v>
      </c>
      <c r="C191" s="47">
        <f>C192</f>
        <v>1800</v>
      </c>
      <c r="D191" s="47">
        <f>D192</f>
        <v>300</v>
      </c>
      <c r="E191" s="47">
        <f t="shared" si="2"/>
        <v>16.666666666666664</v>
      </c>
    </row>
    <row r="192" spans="1:5" s="6" customFormat="1" ht="30.75" customHeight="1">
      <c r="A192" s="20" t="s">
        <v>190</v>
      </c>
      <c r="B192" s="14" t="s">
        <v>125</v>
      </c>
      <c r="C192" s="15">
        <f>C193</f>
        <v>1800</v>
      </c>
      <c r="D192" s="15">
        <f>D193</f>
        <v>300</v>
      </c>
      <c r="E192" s="15">
        <f t="shared" si="2"/>
        <v>16.666666666666664</v>
      </c>
    </row>
    <row r="193" spans="1:5" s="6" customFormat="1" ht="18" customHeight="1">
      <c r="A193" s="10" t="s">
        <v>72</v>
      </c>
      <c r="B193" s="24" t="s">
        <v>73</v>
      </c>
      <c r="C193" s="15">
        <v>1800</v>
      </c>
      <c r="D193" s="15">
        <v>300</v>
      </c>
      <c r="E193" s="15">
        <f aca="true" t="shared" si="3" ref="E193:E290">D193/C193*100</f>
        <v>16.666666666666664</v>
      </c>
    </row>
    <row r="194" spans="1:5" s="25" customFormat="1" ht="25.5" customHeight="1">
      <c r="A194" s="43" t="s">
        <v>50</v>
      </c>
      <c r="B194" s="43" t="s">
        <v>93</v>
      </c>
      <c r="C194" s="47">
        <f>C195+C197+C206+C208</f>
        <v>510400</v>
      </c>
      <c r="D194" s="47">
        <f>D195+D197+D206</f>
        <v>10333.48</v>
      </c>
      <c r="E194" s="48">
        <f t="shared" si="3"/>
        <v>2.0245846394984324</v>
      </c>
    </row>
    <row r="195" spans="1:5" s="6" customFormat="1" ht="27" customHeight="1">
      <c r="A195" s="20" t="s">
        <v>236</v>
      </c>
      <c r="B195" s="14" t="s">
        <v>303</v>
      </c>
      <c r="C195" s="15">
        <f>C196</f>
        <v>15000</v>
      </c>
      <c r="D195" s="15">
        <f>D196</f>
        <v>0</v>
      </c>
      <c r="E195" s="15">
        <f t="shared" si="3"/>
        <v>0</v>
      </c>
    </row>
    <row r="196" spans="1:5" s="6" customFormat="1" ht="18.75" customHeight="1">
      <c r="A196" s="10" t="s">
        <v>237</v>
      </c>
      <c r="B196" s="24" t="s">
        <v>238</v>
      </c>
      <c r="C196" s="15">
        <v>15000</v>
      </c>
      <c r="D196" s="15">
        <v>0</v>
      </c>
      <c r="E196" s="15">
        <f t="shared" si="3"/>
        <v>0</v>
      </c>
    </row>
    <row r="197" spans="1:5" s="6" customFormat="1" ht="25.5" customHeight="1">
      <c r="A197" s="20" t="s">
        <v>191</v>
      </c>
      <c r="B197" s="14" t="s">
        <v>9</v>
      </c>
      <c r="C197" s="15">
        <f>C198+C199+C200+C201+C202+C203+C204+C205</f>
        <v>195000</v>
      </c>
      <c r="D197" s="15">
        <f>D198+D199+D200+D201+D202+D203+D204+D205</f>
        <v>10333.48</v>
      </c>
      <c r="E197" s="15">
        <f t="shared" si="3"/>
        <v>5.299220512820513</v>
      </c>
    </row>
    <row r="198" spans="1:5" s="6" customFormat="1" ht="19.5" customHeight="1">
      <c r="A198" s="10" t="s">
        <v>97</v>
      </c>
      <c r="B198" s="14" t="s">
        <v>120</v>
      </c>
      <c r="C198" s="15">
        <v>6000</v>
      </c>
      <c r="D198" s="15">
        <v>0</v>
      </c>
      <c r="E198" s="15">
        <f t="shared" si="3"/>
        <v>0</v>
      </c>
    </row>
    <row r="199" spans="1:7" ht="18.75" customHeight="1">
      <c r="A199" s="10" t="s">
        <v>232</v>
      </c>
      <c r="B199" s="24" t="s">
        <v>233</v>
      </c>
      <c r="C199" s="15">
        <v>9450</v>
      </c>
      <c r="D199" s="15">
        <v>2021.87</v>
      </c>
      <c r="E199" s="15">
        <f t="shared" si="3"/>
        <v>21.395449735449734</v>
      </c>
      <c r="F199" s="6"/>
      <c r="G199" s="6"/>
    </row>
    <row r="200" spans="1:7" ht="18.75" customHeight="1">
      <c r="A200" s="10" t="s">
        <v>66</v>
      </c>
      <c r="B200" s="14" t="s">
        <v>67</v>
      </c>
      <c r="C200" s="15">
        <v>44950</v>
      </c>
      <c r="D200" s="15">
        <v>4057.34</v>
      </c>
      <c r="E200" s="15">
        <f t="shared" si="3"/>
        <v>9.026340378197999</v>
      </c>
      <c r="F200" s="6"/>
      <c r="G200" s="6"/>
    </row>
    <row r="201" spans="1:7" ht="18.75" customHeight="1">
      <c r="A201" s="10" t="s">
        <v>68</v>
      </c>
      <c r="B201" s="14" t="s">
        <v>69</v>
      </c>
      <c r="C201" s="15">
        <v>6600</v>
      </c>
      <c r="D201" s="15">
        <v>1567.27</v>
      </c>
      <c r="E201" s="15">
        <f t="shared" si="3"/>
        <v>23.74651515151515</v>
      </c>
      <c r="F201" s="6"/>
      <c r="G201" s="6"/>
    </row>
    <row r="202" spans="1:7" ht="18.75" customHeight="1">
      <c r="A202" s="10" t="s">
        <v>70</v>
      </c>
      <c r="B202" s="14" t="s">
        <v>71</v>
      </c>
      <c r="C202" s="15">
        <v>13000</v>
      </c>
      <c r="D202" s="15">
        <v>344</v>
      </c>
      <c r="E202" s="15">
        <f t="shared" si="3"/>
        <v>2.646153846153846</v>
      </c>
      <c r="F202" s="6"/>
      <c r="G202" s="6"/>
    </row>
    <row r="203" spans="1:7" ht="18.75" customHeight="1">
      <c r="A203" s="10" t="s">
        <v>72</v>
      </c>
      <c r="B203" s="14" t="s">
        <v>73</v>
      </c>
      <c r="C203" s="15">
        <v>8000</v>
      </c>
      <c r="D203" s="15">
        <v>1524</v>
      </c>
      <c r="E203" s="15">
        <f t="shared" si="3"/>
        <v>19.05</v>
      </c>
      <c r="F203" s="6"/>
      <c r="G203" s="6"/>
    </row>
    <row r="204" spans="1:5" s="6" customFormat="1" ht="18.75" customHeight="1">
      <c r="A204" s="10" t="s">
        <v>74</v>
      </c>
      <c r="B204" s="14" t="s">
        <v>25</v>
      </c>
      <c r="C204" s="15">
        <v>7000</v>
      </c>
      <c r="D204" s="15">
        <v>819</v>
      </c>
      <c r="E204" s="15">
        <f t="shared" si="3"/>
        <v>11.700000000000001</v>
      </c>
    </row>
    <row r="205" spans="1:5" s="6" customFormat="1" ht="18" customHeight="1">
      <c r="A205" s="10" t="s">
        <v>91</v>
      </c>
      <c r="B205" s="14" t="s">
        <v>216</v>
      </c>
      <c r="C205" s="15">
        <v>100000</v>
      </c>
      <c r="D205" s="15">
        <v>0</v>
      </c>
      <c r="E205" s="15">
        <f t="shared" si="3"/>
        <v>0</v>
      </c>
    </row>
    <row r="206" spans="1:5" s="6" customFormat="1" ht="25.5" customHeight="1">
      <c r="A206" s="20" t="s">
        <v>52</v>
      </c>
      <c r="B206" s="14" t="s">
        <v>17</v>
      </c>
      <c r="C206" s="15">
        <f>C207</f>
        <v>400</v>
      </c>
      <c r="D206" s="15">
        <f>D207</f>
        <v>0</v>
      </c>
      <c r="E206" s="15">
        <f t="shared" si="3"/>
        <v>0</v>
      </c>
    </row>
    <row r="207" spans="1:5" s="6" customFormat="1" ht="18.75" customHeight="1">
      <c r="A207" s="10" t="s">
        <v>290</v>
      </c>
      <c r="B207" s="14" t="s">
        <v>73</v>
      </c>
      <c r="C207" s="15">
        <v>400</v>
      </c>
      <c r="D207" s="15">
        <v>0</v>
      </c>
      <c r="E207" s="15">
        <f t="shared" si="3"/>
        <v>0</v>
      </c>
    </row>
    <row r="208" spans="1:5" s="6" customFormat="1" ht="26.25" customHeight="1">
      <c r="A208" s="20" t="s">
        <v>320</v>
      </c>
      <c r="B208" s="14" t="s">
        <v>4</v>
      </c>
      <c r="C208" s="15">
        <f>C209</f>
        <v>300000</v>
      </c>
      <c r="D208" s="15">
        <f>D209</f>
        <v>0</v>
      </c>
      <c r="E208" s="15">
        <f t="shared" si="3"/>
        <v>0</v>
      </c>
    </row>
    <row r="209" spans="1:5" s="6" customFormat="1" ht="21" customHeight="1">
      <c r="A209" s="10" t="s">
        <v>65</v>
      </c>
      <c r="B209" s="14" t="s">
        <v>217</v>
      </c>
      <c r="C209" s="15">
        <v>300000</v>
      </c>
      <c r="D209" s="15">
        <v>0</v>
      </c>
      <c r="E209" s="15">
        <f t="shared" si="3"/>
        <v>0</v>
      </c>
    </row>
    <row r="210" spans="1:5" s="13" customFormat="1" ht="43.5" customHeight="1">
      <c r="A210" s="45" t="s">
        <v>53</v>
      </c>
      <c r="B210" s="42" t="s">
        <v>226</v>
      </c>
      <c r="C210" s="47">
        <f>C211</f>
        <v>94000</v>
      </c>
      <c r="D210" s="47">
        <f>D211</f>
        <v>10833.02</v>
      </c>
      <c r="E210" s="41">
        <f t="shared" si="3"/>
        <v>11.524489361702129</v>
      </c>
    </row>
    <row r="211" spans="1:5" s="6" customFormat="1" ht="27" customHeight="1">
      <c r="A211" s="20" t="s">
        <v>170</v>
      </c>
      <c r="B211" s="14" t="s">
        <v>171</v>
      </c>
      <c r="C211" s="15">
        <f>C212+C213+C214+C215</f>
        <v>94000</v>
      </c>
      <c r="D211" s="15">
        <f>D212+D213+D214+D215</f>
        <v>10833.02</v>
      </c>
      <c r="E211" s="15">
        <f t="shared" si="3"/>
        <v>11.524489361702129</v>
      </c>
    </row>
    <row r="212" spans="1:5" s="6" customFormat="1" ht="18.75" customHeight="1">
      <c r="A212" s="10" t="s">
        <v>92</v>
      </c>
      <c r="B212" s="14" t="s">
        <v>172</v>
      </c>
      <c r="C212" s="15">
        <v>63000</v>
      </c>
      <c r="D212" s="15">
        <v>0</v>
      </c>
      <c r="E212" s="15">
        <f t="shared" si="3"/>
        <v>0</v>
      </c>
    </row>
    <row r="213" spans="1:5" s="6" customFormat="1" ht="18.75" customHeight="1">
      <c r="A213" s="10" t="s">
        <v>66</v>
      </c>
      <c r="B213" s="14" t="s">
        <v>67</v>
      </c>
      <c r="C213" s="15">
        <v>6000</v>
      </c>
      <c r="D213" s="15">
        <v>167.68</v>
      </c>
      <c r="E213" s="15">
        <f t="shared" si="3"/>
        <v>2.7946666666666666</v>
      </c>
    </row>
    <row r="214" spans="1:5" s="6" customFormat="1" ht="18.75" customHeight="1">
      <c r="A214" s="10" t="s">
        <v>72</v>
      </c>
      <c r="B214" s="14" t="s">
        <v>73</v>
      </c>
      <c r="C214" s="15">
        <v>22000</v>
      </c>
      <c r="D214" s="15">
        <v>10665.34</v>
      </c>
      <c r="E214" s="15">
        <f t="shared" si="3"/>
        <v>48.478818181818184</v>
      </c>
    </row>
    <row r="215" spans="1:5" s="6" customFormat="1" ht="18.75" customHeight="1">
      <c r="A215" s="10" t="s">
        <v>74</v>
      </c>
      <c r="B215" s="14" t="s">
        <v>25</v>
      </c>
      <c r="C215" s="15">
        <v>3000</v>
      </c>
      <c r="D215" s="15">
        <v>0</v>
      </c>
      <c r="E215" s="15">
        <f t="shared" si="3"/>
        <v>0</v>
      </c>
    </row>
    <row r="216" spans="1:5" s="13" customFormat="1" ht="21.75" customHeight="1">
      <c r="A216" s="42" t="s">
        <v>94</v>
      </c>
      <c r="B216" s="42" t="s">
        <v>95</v>
      </c>
      <c r="C216" s="47">
        <f>C217</f>
        <v>808850</v>
      </c>
      <c r="D216" s="47">
        <f>D217</f>
        <v>160098.81</v>
      </c>
      <c r="E216" s="47">
        <f t="shared" si="3"/>
        <v>19.793386907337577</v>
      </c>
    </row>
    <row r="217" spans="1:5" s="6" customFormat="1" ht="25.5" customHeight="1">
      <c r="A217" s="14" t="s">
        <v>192</v>
      </c>
      <c r="B217" s="14" t="s">
        <v>96</v>
      </c>
      <c r="C217" s="15">
        <f>C218+C219</f>
        <v>808850</v>
      </c>
      <c r="D217" s="15">
        <f>D218+D219</f>
        <v>160098.81</v>
      </c>
      <c r="E217" s="15">
        <f t="shared" si="3"/>
        <v>19.793386907337577</v>
      </c>
    </row>
    <row r="218" spans="1:5" s="6" customFormat="1" ht="27.75" customHeight="1">
      <c r="A218" s="10" t="s">
        <v>173</v>
      </c>
      <c r="B218" s="14" t="s">
        <v>174</v>
      </c>
      <c r="C218" s="15">
        <v>43103</v>
      </c>
      <c r="D218" s="15">
        <v>6647.68</v>
      </c>
      <c r="E218" s="15">
        <f t="shared" si="3"/>
        <v>15.422777996891169</v>
      </c>
    </row>
    <row r="219" spans="1:5" s="6" customFormat="1" ht="18" customHeight="1">
      <c r="A219" s="10" t="s">
        <v>294</v>
      </c>
      <c r="B219" s="14" t="s">
        <v>295</v>
      </c>
      <c r="C219" s="15">
        <v>765747</v>
      </c>
      <c r="D219" s="15">
        <v>153451.13</v>
      </c>
      <c r="E219" s="15">
        <f t="shared" si="3"/>
        <v>20.03940335384925</v>
      </c>
    </row>
    <row r="220" spans="1:5" s="13" customFormat="1" ht="24" customHeight="1">
      <c r="A220" s="42" t="s">
        <v>57</v>
      </c>
      <c r="B220" s="42" t="s">
        <v>18</v>
      </c>
      <c r="C220" s="47">
        <f>C223+C221</f>
        <v>150000</v>
      </c>
      <c r="D220" s="47">
        <f>D223+D221</f>
        <v>8788.47</v>
      </c>
      <c r="E220" s="47">
        <f t="shared" si="3"/>
        <v>5.85898</v>
      </c>
    </row>
    <row r="221" spans="1:5" s="6" customFormat="1" ht="24.75" customHeight="1">
      <c r="A221" s="20" t="s">
        <v>136</v>
      </c>
      <c r="B221" s="14" t="s">
        <v>20</v>
      </c>
      <c r="C221" s="15">
        <f>C222</f>
        <v>42000</v>
      </c>
      <c r="D221" s="15">
        <f>D222</f>
        <v>8788.47</v>
      </c>
      <c r="E221" s="15">
        <f t="shared" si="3"/>
        <v>20.92492857142857</v>
      </c>
    </row>
    <row r="222" spans="1:5" s="6" customFormat="1" ht="18.75" customHeight="1">
      <c r="A222" s="10" t="s">
        <v>72</v>
      </c>
      <c r="B222" s="14" t="s">
        <v>73</v>
      </c>
      <c r="C222" s="15">
        <v>42000</v>
      </c>
      <c r="D222" s="15">
        <v>8788.47</v>
      </c>
      <c r="E222" s="15">
        <f t="shared" si="3"/>
        <v>20.92492857142857</v>
      </c>
    </row>
    <row r="223" spans="1:5" s="6" customFormat="1" ht="26.25" customHeight="1">
      <c r="A223" s="20" t="s">
        <v>255</v>
      </c>
      <c r="B223" s="20" t="s">
        <v>256</v>
      </c>
      <c r="C223" s="15">
        <f>C224</f>
        <v>108000</v>
      </c>
      <c r="D223" s="15">
        <f>D224</f>
        <v>0</v>
      </c>
      <c r="E223" s="15">
        <v>0</v>
      </c>
    </row>
    <row r="224" spans="1:5" s="6" customFormat="1" ht="18" customHeight="1">
      <c r="A224" s="10" t="s">
        <v>257</v>
      </c>
      <c r="B224" s="24" t="s">
        <v>258</v>
      </c>
      <c r="C224" s="15">
        <v>108000</v>
      </c>
      <c r="D224" s="15">
        <v>0</v>
      </c>
      <c r="E224" s="15">
        <v>0</v>
      </c>
    </row>
    <row r="225" spans="1:5" s="13" customFormat="1" ht="21" customHeight="1">
      <c r="A225" s="42" t="s">
        <v>60</v>
      </c>
      <c r="B225" s="42" t="s">
        <v>6</v>
      </c>
      <c r="C225" s="47">
        <f>SUM(C226,C247,C256,C274,C294,C304,C308)</f>
        <v>10790863</v>
      </c>
      <c r="D225" s="47">
        <f>SUM(D226,D247,D256,D274,D294,D304,D308)</f>
        <v>2382504.2899999996</v>
      </c>
      <c r="E225" s="47">
        <f t="shared" si="3"/>
        <v>22.078904069118472</v>
      </c>
    </row>
    <row r="226" spans="1:5" s="6" customFormat="1" ht="24" customHeight="1">
      <c r="A226" s="20" t="s">
        <v>137</v>
      </c>
      <c r="B226" s="14" t="s">
        <v>26</v>
      </c>
      <c r="C226" s="15">
        <f>C227+C228+C229+C230+C231+C232+C233+C234+C235+C236+C237+C238+C239+C240+C241+C242+C243+C244+C245+C246</f>
        <v>5105729</v>
      </c>
      <c r="D226" s="15">
        <f>D227+D228+D229+D230+D231+D232+D233+D234+D235+D236+D237+D238+D239+D240+D241+D242+D243+D244+D245+D246</f>
        <v>1171685.7599999998</v>
      </c>
      <c r="E226" s="15">
        <f t="shared" si="3"/>
        <v>22.948451827349235</v>
      </c>
    </row>
    <row r="227" spans="1:5" s="6" customFormat="1" ht="18" customHeight="1">
      <c r="A227" s="10" t="s">
        <v>97</v>
      </c>
      <c r="B227" s="14" t="s">
        <v>120</v>
      </c>
      <c r="C227" s="15">
        <v>229534</v>
      </c>
      <c r="D227" s="15">
        <v>52817.46</v>
      </c>
      <c r="E227" s="15">
        <f t="shared" si="3"/>
        <v>23.010734793102547</v>
      </c>
    </row>
    <row r="228" spans="1:5" s="6" customFormat="1" ht="17.25" customHeight="1">
      <c r="A228" s="10" t="s">
        <v>81</v>
      </c>
      <c r="B228" s="14" t="s">
        <v>82</v>
      </c>
      <c r="C228" s="15">
        <v>3102026</v>
      </c>
      <c r="D228" s="15">
        <v>612964.72</v>
      </c>
      <c r="E228" s="15">
        <f t="shared" si="3"/>
        <v>19.760141275411616</v>
      </c>
    </row>
    <row r="229" spans="1:5" s="6" customFormat="1" ht="18" customHeight="1">
      <c r="A229" s="10" t="s">
        <v>83</v>
      </c>
      <c r="B229" s="14" t="s">
        <v>218</v>
      </c>
      <c r="C229" s="15">
        <v>236221</v>
      </c>
      <c r="D229" s="15">
        <v>213774.87</v>
      </c>
      <c r="E229" s="15">
        <f t="shared" si="3"/>
        <v>90.49782618818818</v>
      </c>
    </row>
    <row r="230" spans="1:5" s="6" customFormat="1" ht="18.75" customHeight="1">
      <c r="A230" s="10" t="s">
        <v>84</v>
      </c>
      <c r="B230" s="14" t="s">
        <v>176</v>
      </c>
      <c r="C230" s="15">
        <v>544535</v>
      </c>
      <c r="D230" s="15">
        <v>106998.9</v>
      </c>
      <c r="E230" s="15">
        <f t="shared" si="3"/>
        <v>19.649590935385238</v>
      </c>
    </row>
    <row r="231" spans="1:5" s="6" customFormat="1" ht="18.75" customHeight="1">
      <c r="A231" s="10" t="s">
        <v>85</v>
      </c>
      <c r="B231" s="14" t="s">
        <v>28</v>
      </c>
      <c r="C231" s="15">
        <v>87657</v>
      </c>
      <c r="D231" s="15">
        <v>16226.11</v>
      </c>
      <c r="E231" s="15">
        <f t="shared" si="3"/>
        <v>18.510911849595583</v>
      </c>
    </row>
    <row r="232" spans="1:5" s="6" customFormat="1" ht="18.75" customHeight="1">
      <c r="A232" s="10" t="s">
        <v>232</v>
      </c>
      <c r="B232" s="24" t="s">
        <v>233</v>
      </c>
      <c r="C232" s="15">
        <v>19400</v>
      </c>
      <c r="D232" s="15">
        <v>551.8</v>
      </c>
      <c r="E232" s="15">
        <f t="shared" si="3"/>
        <v>2.844329896907216</v>
      </c>
    </row>
    <row r="233" spans="1:5" s="6" customFormat="1" ht="18" customHeight="1">
      <c r="A233" s="10" t="s">
        <v>66</v>
      </c>
      <c r="B233" s="14" t="s">
        <v>67</v>
      </c>
      <c r="C233" s="15">
        <v>131000</v>
      </c>
      <c r="D233" s="15">
        <v>37146.33</v>
      </c>
      <c r="E233" s="15">
        <f t="shared" si="3"/>
        <v>28.35597709923664</v>
      </c>
    </row>
    <row r="234" spans="1:5" s="6" customFormat="1" ht="18.75" customHeight="1">
      <c r="A234" s="10" t="s">
        <v>296</v>
      </c>
      <c r="B234" s="3" t="s">
        <v>297</v>
      </c>
      <c r="C234" s="15">
        <v>1500</v>
      </c>
      <c r="D234" s="15">
        <v>900.44</v>
      </c>
      <c r="E234" s="15">
        <f t="shared" si="3"/>
        <v>60.029333333333334</v>
      </c>
    </row>
    <row r="235" spans="1:5" s="6" customFormat="1" ht="18.75" customHeight="1">
      <c r="A235" s="10" t="s">
        <v>98</v>
      </c>
      <c r="B235" s="14" t="s">
        <v>99</v>
      </c>
      <c r="C235" s="15">
        <v>22000</v>
      </c>
      <c r="D235" s="15">
        <v>4052.01</v>
      </c>
      <c r="E235" s="15">
        <f t="shared" si="3"/>
        <v>18.418227272727275</v>
      </c>
    </row>
    <row r="236" spans="1:5" s="6" customFormat="1" ht="18.75" customHeight="1">
      <c r="A236" s="10" t="s">
        <v>68</v>
      </c>
      <c r="B236" s="14" t="s">
        <v>69</v>
      </c>
      <c r="C236" s="15">
        <v>260000</v>
      </c>
      <c r="D236" s="15">
        <v>89628.24</v>
      </c>
      <c r="E236" s="15">
        <f t="shared" si="3"/>
        <v>34.4724</v>
      </c>
    </row>
    <row r="237" spans="1:5" s="6" customFormat="1" ht="18.75" customHeight="1">
      <c r="A237" s="10" t="s">
        <v>70</v>
      </c>
      <c r="B237" s="14" t="s">
        <v>71</v>
      </c>
      <c r="C237" s="15">
        <v>19000</v>
      </c>
      <c r="D237" s="15">
        <v>195.2</v>
      </c>
      <c r="E237" s="15">
        <f t="shared" si="3"/>
        <v>1.0273684210526315</v>
      </c>
    </row>
    <row r="238" spans="1:5" s="6" customFormat="1" ht="18.75" customHeight="1">
      <c r="A238" s="10" t="s">
        <v>298</v>
      </c>
      <c r="B238" s="3" t="s">
        <v>299</v>
      </c>
      <c r="C238" s="15">
        <v>4000</v>
      </c>
      <c r="D238" s="15">
        <v>795</v>
      </c>
      <c r="E238" s="15">
        <f t="shared" si="3"/>
        <v>19.875</v>
      </c>
    </row>
    <row r="239" spans="1:5" s="6" customFormat="1" ht="18.75" customHeight="1">
      <c r="A239" s="10" t="s">
        <v>72</v>
      </c>
      <c r="B239" s="14" t="s">
        <v>73</v>
      </c>
      <c r="C239" s="15">
        <v>160000</v>
      </c>
      <c r="D239" s="15">
        <v>27185.95</v>
      </c>
      <c r="E239" s="15">
        <f t="shared" si="3"/>
        <v>16.99121875</v>
      </c>
    </row>
    <row r="240" spans="1:5" s="6" customFormat="1" ht="18.75" customHeight="1">
      <c r="A240" s="10" t="s">
        <v>234</v>
      </c>
      <c r="B240" s="14" t="s">
        <v>235</v>
      </c>
      <c r="C240" s="15">
        <v>5800</v>
      </c>
      <c r="D240" s="15">
        <v>680.48</v>
      </c>
      <c r="E240" s="15">
        <f t="shared" si="3"/>
        <v>11.732413793103449</v>
      </c>
    </row>
    <row r="241" spans="1:5" s="6" customFormat="1" ht="26.25" customHeight="1">
      <c r="A241" s="10" t="s">
        <v>288</v>
      </c>
      <c r="B241" s="2" t="s">
        <v>289</v>
      </c>
      <c r="C241" s="15">
        <v>18000</v>
      </c>
      <c r="D241" s="15">
        <v>3626.62</v>
      </c>
      <c r="E241" s="15">
        <f t="shared" si="3"/>
        <v>20.147888888888886</v>
      </c>
    </row>
    <row r="242" spans="1:5" s="6" customFormat="1" ht="18.75" customHeight="1">
      <c r="A242" s="10" t="s">
        <v>90</v>
      </c>
      <c r="B242" s="14" t="s">
        <v>27</v>
      </c>
      <c r="C242" s="15">
        <v>4000</v>
      </c>
      <c r="D242" s="15">
        <v>107.63</v>
      </c>
      <c r="E242" s="15">
        <f t="shared" si="3"/>
        <v>2.6907499999999995</v>
      </c>
    </row>
    <row r="243" spans="1:5" s="6" customFormat="1" ht="18.75" customHeight="1">
      <c r="A243" s="10" t="s">
        <v>74</v>
      </c>
      <c r="B243" s="14" t="s">
        <v>25</v>
      </c>
      <c r="C243" s="15">
        <v>11000</v>
      </c>
      <c r="D243" s="15">
        <v>1534</v>
      </c>
      <c r="E243" s="15">
        <f t="shared" si="3"/>
        <v>13.945454545454544</v>
      </c>
    </row>
    <row r="244" spans="1:5" s="6" customFormat="1" ht="18.75" customHeight="1">
      <c r="A244" s="10" t="s">
        <v>86</v>
      </c>
      <c r="B244" s="14" t="s">
        <v>219</v>
      </c>
      <c r="C244" s="15">
        <v>183056</v>
      </c>
      <c r="D244" s="15">
        <v>2500</v>
      </c>
      <c r="E244" s="15">
        <f t="shared" si="3"/>
        <v>1.3657022987501093</v>
      </c>
    </row>
    <row r="245" spans="1:5" s="6" customFormat="1" ht="27.75" customHeight="1">
      <c r="A245" s="10" t="s">
        <v>291</v>
      </c>
      <c r="B245" s="2" t="s">
        <v>292</v>
      </c>
      <c r="C245" s="15">
        <v>3000</v>
      </c>
      <c r="D245" s="15">
        <v>0</v>
      </c>
      <c r="E245" s="15">
        <f t="shared" si="3"/>
        <v>0</v>
      </c>
    </row>
    <row r="246" spans="1:5" s="6" customFormat="1" ht="18.75" customHeight="1">
      <c r="A246" s="10" t="s">
        <v>65</v>
      </c>
      <c r="B246" s="14" t="s">
        <v>217</v>
      </c>
      <c r="C246" s="15">
        <v>64000</v>
      </c>
      <c r="D246" s="15">
        <v>0</v>
      </c>
      <c r="E246" s="15">
        <f t="shared" si="3"/>
        <v>0</v>
      </c>
    </row>
    <row r="247" spans="1:5" s="6" customFormat="1" ht="28.5" customHeight="1">
      <c r="A247" s="20" t="s">
        <v>239</v>
      </c>
      <c r="B247" s="14" t="s">
        <v>240</v>
      </c>
      <c r="C247" s="15">
        <f>SUM(C248:C255)</f>
        <v>345535</v>
      </c>
      <c r="D247" s="15">
        <f>D248+D249+D250+D251+D252+D253+D254+D255</f>
        <v>80319.91</v>
      </c>
      <c r="E247" s="15">
        <f t="shared" si="3"/>
        <v>23.245086604830192</v>
      </c>
    </row>
    <row r="248" spans="1:5" s="6" customFormat="1" ht="18.75" customHeight="1">
      <c r="A248" s="10" t="s">
        <v>97</v>
      </c>
      <c r="B248" s="16" t="s">
        <v>241</v>
      </c>
      <c r="C248" s="15">
        <v>20672</v>
      </c>
      <c r="D248" s="15">
        <v>5512.35</v>
      </c>
      <c r="E248" s="15">
        <f t="shared" si="3"/>
        <v>26.665779798761612</v>
      </c>
    </row>
    <row r="249" spans="1:5" s="6" customFormat="1" ht="18.75" customHeight="1">
      <c r="A249" s="10" t="s">
        <v>81</v>
      </c>
      <c r="B249" s="24" t="s">
        <v>82</v>
      </c>
      <c r="C249" s="15">
        <v>216968</v>
      </c>
      <c r="D249" s="15">
        <v>49548.38</v>
      </c>
      <c r="E249" s="15">
        <f t="shared" si="3"/>
        <v>22.83672246598577</v>
      </c>
    </row>
    <row r="250" spans="1:5" s="6" customFormat="1" ht="18.75" customHeight="1">
      <c r="A250" s="10" t="s">
        <v>83</v>
      </c>
      <c r="B250" s="24" t="s">
        <v>242</v>
      </c>
      <c r="C250" s="15">
        <v>18177</v>
      </c>
      <c r="D250" s="15">
        <v>16268.97</v>
      </c>
      <c r="E250" s="15">
        <f t="shared" si="3"/>
        <v>89.50305330912691</v>
      </c>
    </row>
    <row r="251" spans="1:5" s="6" customFormat="1" ht="18.75" customHeight="1">
      <c r="A251" s="10" t="s">
        <v>84</v>
      </c>
      <c r="B251" s="24" t="s">
        <v>176</v>
      </c>
      <c r="C251" s="15">
        <v>38936</v>
      </c>
      <c r="D251" s="15">
        <v>7750.47</v>
      </c>
      <c r="E251" s="15">
        <f t="shared" si="3"/>
        <v>19.90566570782823</v>
      </c>
    </row>
    <row r="252" spans="1:5" s="6" customFormat="1" ht="18.75" customHeight="1">
      <c r="A252" s="10" t="s">
        <v>85</v>
      </c>
      <c r="B252" s="24" t="s">
        <v>28</v>
      </c>
      <c r="C252" s="15">
        <v>6268</v>
      </c>
      <c r="D252" s="15">
        <v>1239.74</v>
      </c>
      <c r="E252" s="15">
        <f t="shared" si="3"/>
        <v>19.77887683471602</v>
      </c>
    </row>
    <row r="253" spans="1:5" s="6" customFormat="1" ht="18.75" customHeight="1">
      <c r="A253" s="10" t="s">
        <v>66</v>
      </c>
      <c r="B253" s="24" t="s">
        <v>67</v>
      </c>
      <c r="C253" s="15">
        <v>23000</v>
      </c>
      <c r="D253" s="15">
        <v>0</v>
      </c>
      <c r="E253" s="15">
        <f t="shared" si="3"/>
        <v>0</v>
      </c>
    </row>
    <row r="254" spans="1:5" s="6" customFormat="1" ht="17.25" customHeight="1">
      <c r="A254" s="10" t="s">
        <v>98</v>
      </c>
      <c r="B254" s="24" t="s">
        <v>247</v>
      </c>
      <c r="C254" s="15">
        <v>5994</v>
      </c>
      <c r="D254" s="15">
        <v>0</v>
      </c>
      <c r="E254" s="15">
        <f t="shared" si="3"/>
        <v>0</v>
      </c>
    </row>
    <row r="255" spans="1:5" s="6" customFormat="1" ht="17.25" customHeight="1">
      <c r="A255" s="10" t="s">
        <v>86</v>
      </c>
      <c r="B255" s="24" t="s">
        <v>263</v>
      </c>
      <c r="C255" s="15">
        <v>15520</v>
      </c>
      <c r="D255" s="15">
        <v>0</v>
      </c>
      <c r="E255" s="15">
        <f t="shared" si="3"/>
        <v>0</v>
      </c>
    </row>
    <row r="256" spans="1:5" s="6" customFormat="1" ht="27" customHeight="1">
      <c r="A256" s="20" t="s">
        <v>193</v>
      </c>
      <c r="B256" s="14" t="s">
        <v>306</v>
      </c>
      <c r="C256" s="15">
        <f>C257+C258+C259+C260+C261+C262+C263+C264+C265+C266+C267+C268+C269+C270+C271+C272+C273</f>
        <v>955899</v>
      </c>
      <c r="D256" s="15">
        <f>D257+D258+D259+D260+D261+D262+D263+D264+D265+D266+D267+D268+D269+D270+D271+D272+D273</f>
        <v>192493.67999999996</v>
      </c>
      <c r="E256" s="15">
        <f t="shared" si="3"/>
        <v>20.13744966779963</v>
      </c>
    </row>
    <row r="257" spans="1:5" s="6" customFormat="1" ht="27.75" customHeight="1">
      <c r="A257" s="10" t="s">
        <v>116</v>
      </c>
      <c r="B257" s="14" t="s">
        <v>117</v>
      </c>
      <c r="C257" s="15">
        <v>25000</v>
      </c>
      <c r="D257" s="15">
        <v>3012.52</v>
      </c>
      <c r="E257" s="15">
        <f t="shared" si="3"/>
        <v>12.050080000000001</v>
      </c>
    </row>
    <row r="258" spans="1:5" s="6" customFormat="1" ht="27.75" customHeight="1">
      <c r="A258" s="10" t="s">
        <v>243</v>
      </c>
      <c r="B258" s="16" t="s">
        <v>244</v>
      </c>
      <c r="C258" s="15">
        <v>216700</v>
      </c>
      <c r="D258" s="15">
        <v>52704.72</v>
      </c>
      <c r="E258" s="15">
        <f t="shared" si="3"/>
        <v>24.321513613290264</v>
      </c>
    </row>
    <row r="259" spans="1:5" s="6" customFormat="1" ht="17.25" customHeight="1">
      <c r="A259" s="10" t="s">
        <v>97</v>
      </c>
      <c r="B259" s="14" t="s">
        <v>120</v>
      </c>
      <c r="C259" s="15">
        <v>23078</v>
      </c>
      <c r="D259" s="15">
        <v>5381.25</v>
      </c>
      <c r="E259" s="15">
        <f t="shared" si="3"/>
        <v>23.31766184244735</v>
      </c>
    </row>
    <row r="260" spans="1:5" s="6" customFormat="1" ht="17.25" customHeight="1">
      <c r="A260" s="10" t="s">
        <v>81</v>
      </c>
      <c r="B260" s="14" t="s">
        <v>82</v>
      </c>
      <c r="C260" s="15">
        <v>400177</v>
      </c>
      <c r="D260" s="15">
        <v>68803.9</v>
      </c>
      <c r="E260" s="15">
        <f t="shared" si="3"/>
        <v>17.193366935131202</v>
      </c>
    </row>
    <row r="261" spans="1:5" s="6" customFormat="1" ht="17.25" customHeight="1">
      <c r="A261" s="10" t="s">
        <v>83</v>
      </c>
      <c r="B261" s="24" t="s">
        <v>242</v>
      </c>
      <c r="C261" s="15">
        <v>29387</v>
      </c>
      <c r="D261" s="15">
        <v>22884.38</v>
      </c>
      <c r="E261" s="15">
        <f t="shared" si="3"/>
        <v>77.87246061183517</v>
      </c>
    </row>
    <row r="262" spans="1:5" s="6" customFormat="1" ht="18" customHeight="1">
      <c r="A262" s="10" t="s">
        <v>84</v>
      </c>
      <c r="B262" s="14" t="s">
        <v>176</v>
      </c>
      <c r="C262" s="15">
        <v>68892</v>
      </c>
      <c r="D262" s="15">
        <v>13101.3</v>
      </c>
      <c r="E262" s="15">
        <f t="shared" si="3"/>
        <v>19.017157289670788</v>
      </c>
    </row>
    <row r="263" spans="1:5" s="6" customFormat="1" ht="17.25" customHeight="1">
      <c r="A263" s="10" t="s">
        <v>85</v>
      </c>
      <c r="B263" s="14" t="s">
        <v>28</v>
      </c>
      <c r="C263" s="15">
        <v>11090</v>
      </c>
      <c r="D263" s="15">
        <v>1819.12</v>
      </c>
      <c r="E263" s="15">
        <f t="shared" si="3"/>
        <v>16.403246167718667</v>
      </c>
    </row>
    <row r="264" spans="1:5" s="6" customFormat="1" ht="18" customHeight="1">
      <c r="A264" s="10" t="s">
        <v>66</v>
      </c>
      <c r="B264" s="14" t="s">
        <v>67</v>
      </c>
      <c r="C264" s="15">
        <v>15000</v>
      </c>
      <c r="D264" s="15">
        <v>2216.59</v>
      </c>
      <c r="E264" s="15">
        <f t="shared" si="3"/>
        <v>14.777266666666666</v>
      </c>
    </row>
    <row r="265" spans="1:5" s="6" customFormat="1" ht="18" customHeight="1">
      <c r="A265" s="10" t="s">
        <v>312</v>
      </c>
      <c r="B265" s="14" t="s">
        <v>313</v>
      </c>
      <c r="C265" s="15">
        <v>46000</v>
      </c>
      <c r="D265" s="15">
        <v>8674.84</v>
      </c>
      <c r="E265" s="15">
        <f t="shared" si="3"/>
        <v>18.85834782608696</v>
      </c>
    </row>
    <row r="266" spans="1:5" s="6" customFormat="1" ht="17.25" customHeight="1">
      <c r="A266" s="10" t="s">
        <v>98</v>
      </c>
      <c r="B266" s="24" t="s">
        <v>247</v>
      </c>
      <c r="C266" s="15">
        <v>2000</v>
      </c>
      <c r="D266" s="15">
        <v>0</v>
      </c>
      <c r="E266" s="15">
        <f t="shared" si="3"/>
        <v>0</v>
      </c>
    </row>
    <row r="267" spans="1:5" s="6" customFormat="1" ht="16.5" customHeight="1">
      <c r="A267" s="10" t="s">
        <v>68</v>
      </c>
      <c r="B267" s="14" t="s">
        <v>69</v>
      </c>
      <c r="C267" s="15">
        <v>21400</v>
      </c>
      <c r="D267" s="15">
        <v>0</v>
      </c>
      <c r="E267" s="15">
        <f t="shared" si="3"/>
        <v>0</v>
      </c>
    </row>
    <row r="268" spans="1:5" s="6" customFormat="1" ht="16.5" customHeight="1">
      <c r="A268" s="10" t="s">
        <v>70</v>
      </c>
      <c r="B268" s="14" t="s">
        <v>71</v>
      </c>
      <c r="C268" s="15">
        <v>1500</v>
      </c>
      <c r="D268" s="15">
        <v>170.8</v>
      </c>
      <c r="E268" s="15">
        <f t="shared" si="3"/>
        <v>11.386666666666667</v>
      </c>
    </row>
    <row r="269" spans="1:5" s="6" customFormat="1" ht="16.5" customHeight="1">
      <c r="A269" s="10" t="s">
        <v>298</v>
      </c>
      <c r="B269" s="3" t="s">
        <v>299</v>
      </c>
      <c r="C269" s="15">
        <v>2000</v>
      </c>
      <c r="D269" s="15">
        <v>0</v>
      </c>
      <c r="E269" s="15">
        <f t="shared" si="3"/>
        <v>0</v>
      </c>
    </row>
    <row r="270" spans="1:5" s="6" customFormat="1" ht="16.5" customHeight="1">
      <c r="A270" s="10" t="s">
        <v>300</v>
      </c>
      <c r="B270" s="16" t="s">
        <v>73</v>
      </c>
      <c r="C270" s="15">
        <v>66780</v>
      </c>
      <c r="D270" s="15">
        <v>13724.26</v>
      </c>
      <c r="E270" s="15">
        <f t="shared" si="3"/>
        <v>20.551452530697816</v>
      </c>
    </row>
    <row r="271" spans="1:5" s="6" customFormat="1" ht="18.75" customHeight="1">
      <c r="A271" s="10" t="s">
        <v>74</v>
      </c>
      <c r="B271" s="14" t="s">
        <v>25</v>
      </c>
      <c r="C271" s="15">
        <v>2000</v>
      </c>
      <c r="D271" s="15">
        <v>0</v>
      </c>
      <c r="E271" s="15">
        <f t="shared" si="3"/>
        <v>0</v>
      </c>
    </row>
    <row r="272" spans="1:5" s="6" customFormat="1" ht="18" customHeight="1">
      <c r="A272" s="10" t="s">
        <v>86</v>
      </c>
      <c r="B272" s="24" t="s">
        <v>263</v>
      </c>
      <c r="C272" s="15">
        <v>23395</v>
      </c>
      <c r="D272" s="15">
        <v>0</v>
      </c>
      <c r="E272" s="15">
        <f t="shared" si="3"/>
        <v>0</v>
      </c>
    </row>
    <row r="273" spans="1:5" s="6" customFormat="1" ht="27.75" customHeight="1">
      <c r="A273" s="10" t="s">
        <v>291</v>
      </c>
      <c r="B273" s="2" t="s">
        <v>292</v>
      </c>
      <c r="C273" s="15">
        <v>1500</v>
      </c>
      <c r="D273" s="15">
        <v>0</v>
      </c>
      <c r="E273" s="15">
        <f t="shared" si="3"/>
        <v>0</v>
      </c>
    </row>
    <row r="274" spans="1:5" s="6" customFormat="1" ht="25.5" customHeight="1">
      <c r="A274" s="20" t="s">
        <v>138</v>
      </c>
      <c r="B274" s="14" t="s">
        <v>7</v>
      </c>
      <c r="C274" s="15">
        <f>C275+C276+C277+C278+C279+C280+C281+C282+C283+C284+C285+C286+C287+C288+C289+C290+C291+C292+C293</f>
        <v>3873014</v>
      </c>
      <c r="D274" s="15">
        <f>D275+D276+D277+D278+D279+D280+D281+D282+D283+D284+D285+D286+D287+D288+D289+D290+D291+D292+D293</f>
        <v>843524.27</v>
      </c>
      <c r="E274" s="15">
        <f t="shared" si="3"/>
        <v>21.779530618789398</v>
      </c>
    </row>
    <row r="275" spans="1:5" s="6" customFormat="1" ht="19.5" customHeight="1">
      <c r="A275" s="10" t="s">
        <v>97</v>
      </c>
      <c r="B275" s="14" t="s">
        <v>120</v>
      </c>
      <c r="C275" s="15">
        <v>198304</v>
      </c>
      <c r="D275" s="15">
        <v>44819.85</v>
      </c>
      <c r="E275" s="15">
        <f t="shared" si="3"/>
        <v>22.601586453122476</v>
      </c>
    </row>
    <row r="276" spans="1:5" s="6" customFormat="1" ht="18.75" customHeight="1">
      <c r="A276" s="10" t="s">
        <v>81</v>
      </c>
      <c r="B276" s="14" t="s">
        <v>82</v>
      </c>
      <c r="C276" s="15">
        <v>2438844</v>
      </c>
      <c r="D276" s="15">
        <v>452253.06</v>
      </c>
      <c r="E276" s="15">
        <f t="shared" si="3"/>
        <v>18.54374695552483</v>
      </c>
    </row>
    <row r="277" spans="1:5" s="6" customFormat="1" ht="18.75" customHeight="1">
      <c r="A277" s="10" t="s">
        <v>83</v>
      </c>
      <c r="B277" s="14" t="s">
        <v>218</v>
      </c>
      <c r="C277" s="15">
        <v>192738</v>
      </c>
      <c r="D277" s="15">
        <v>177835.87</v>
      </c>
      <c r="E277" s="15">
        <f t="shared" si="3"/>
        <v>92.26819309113927</v>
      </c>
    </row>
    <row r="278" spans="1:5" s="6" customFormat="1" ht="18.75" customHeight="1">
      <c r="A278" s="10" t="s">
        <v>84</v>
      </c>
      <c r="B278" s="14" t="s">
        <v>221</v>
      </c>
      <c r="C278" s="15">
        <v>431013</v>
      </c>
      <c r="D278" s="15">
        <v>81817.03</v>
      </c>
      <c r="E278" s="15">
        <f t="shared" si="3"/>
        <v>18.982497047652856</v>
      </c>
    </row>
    <row r="279" spans="1:5" s="6" customFormat="1" ht="18.75" customHeight="1">
      <c r="A279" s="10" t="s">
        <v>85</v>
      </c>
      <c r="B279" s="14" t="s">
        <v>28</v>
      </c>
      <c r="C279" s="15">
        <v>69382</v>
      </c>
      <c r="D279" s="15">
        <v>12728.52</v>
      </c>
      <c r="E279" s="15">
        <f t="shared" si="3"/>
        <v>18.345565132166843</v>
      </c>
    </row>
    <row r="280" spans="1:5" s="6" customFormat="1" ht="17.25" customHeight="1">
      <c r="A280" s="10" t="s">
        <v>232</v>
      </c>
      <c r="B280" s="24" t="s">
        <v>233</v>
      </c>
      <c r="C280" s="15">
        <v>2000</v>
      </c>
      <c r="D280" s="15">
        <v>0</v>
      </c>
      <c r="E280" s="15">
        <f t="shared" si="3"/>
        <v>0</v>
      </c>
    </row>
    <row r="281" spans="1:5" s="6" customFormat="1" ht="18.75" customHeight="1">
      <c r="A281" s="10" t="s">
        <v>66</v>
      </c>
      <c r="B281" s="14" t="s">
        <v>67</v>
      </c>
      <c r="C281" s="15">
        <v>99000</v>
      </c>
      <c r="D281" s="15">
        <v>17462.91</v>
      </c>
      <c r="E281" s="15">
        <f t="shared" si="3"/>
        <v>17.63930303030303</v>
      </c>
    </row>
    <row r="282" spans="1:5" s="6" customFormat="1" ht="18.75" customHeight="1">
      <c r="A282" s="10" t="s">
        <v>296</v>
      </c>
      <c r="B282" s="3" t="s">
        <v>297</v>
      </c>
      <c r="C282" s="15">
        <v>1000</v>
      </c>
      <c r="D282" s="15">
        <v>1000</v>
      </c>
      <c r="E282" s="15">
        <f t="shared" si="3"/>
        <v>100</v>
      </c>
    </row>
    <row r="283" spans="1:5" s="6" customFormat="1" ht="18.75" customHeight="1">
      <c r="A283" s="10" t="s">
        <v>98</v>
      </c>
      <c r="B283" s="14" t="s">
        <v>99</v>
      </c>
      <c r="C283" s="15">
        <v>22000</v>
      </c>
      <c r="D283" s="15">
        <v>1612.4</v>
      </c>
      <c r="E283" s="15">
        <f t="shared" si="3"/>
        <v>7.32909090909091</v>
      </c>
    </row>
    <row r="284" spans="1:5" s="6" customFormat="1" ht="18.75" customHeight="1">
      <c r="A284" s="10" t="s">
        <v>68</v>
      </c>
      <c r="B284" s="14" t="s">
        <v>69</v>
      </c>
      <c r="C284" s="15">
        <v>135000</v>
      </c>
      <c r="D284" s="15">
        <v>32720.02</v>
      </c>
      <c r="E284" s="15">
        <f t="shared" si="3"/>
        <v>24.237051851851852</v>
      </c>
    </row>
    <row r="285" spans="1:5" s="6" customFormat="1" ht="18" customHeight="1">
      <c r="A285" s="10" t="s">
        <v>70</v>
      </c>
      <c r="B285" s="24" t="s">
        <v>71</v>
      </c>
      <c r="C285" s="15">
        <v>14000</v>
      </c>
      <c r="D285" s="15">
        <v>0</v>
      </c>
      <c r="E285" s="15">
        <f t="shared" si="3"/>
        <v>0</v>
      </c>
    </row>
    <row r="286" spans="1:5" s="6" customFormat="1" ht="18.75" customHeight="1">
      <c r="A286" s="10" t="s">
        <v>298</v>
      </c>
      <c r="B286" s="3" t="s">
        <v>299</v>
      </c>
      <c r="C286" s="15">
        <v>2000</v>
      </c>
      <c r="D286" s="15">
        <v>0</v>
      </c>
      <c r="E286" s="15">
        <f t="shared" si="3"/>
        <v>0</v>
      </c>
    </row>
    <row r="287" spans="1:5" s="6" customFormat="1" ht="18.75" customHeight="1">
      <c r="A287" s="10" t="s">
        <v>72</v>
      </c>
      <c r="B287" s="24" t="s">
        <v>73</v>
      </c>
      <c r="C287" s="15">
        <v>100000</v>
      </c>
      <c r="D287" s="15">
        <v>17217.98</v>
      </c>
      <c r="E287" s="15">
        <f t="shared" si="3"/>
        <v>17.21798</v>
      </c>
    </row>
    <row r="288" spans="1:5" s="6" customFormat="1" ht="18.75" customHeight="1">
      <c r="A288" s="10" t="s">
        <v>234</v>
      </c>
      <c r="B288" s="14" t="s">
        <v>235</v>
      </c>
      <c r="C288" s="15">
        <v>2500</v>
      </c>
      <c r="D288" s="15">
        <v>420.34</v>
      </c>
      <c r="E288" s="15">
        <f t="shared" si="3"/>
        <v>16.813599999999997</v>
      </c>
    </row>
    <row r="289" spans="1:5" s="6" customFormat="1" ht="26.25" customHeight="1">
      <c r="A289" s="10" t="s">
        <v>288</v>
      </c>
      <c r="B289" s="2" t="s">
        <v>289</v>
      </c>
      <c r="C289" s="15">
        <v>9000</v>
      </c>
      <c r="D289" s="15">
        <v>2125.09</v>
      </c>
      <c r="E289" s="15">
        <f t="shared" si="3"/>
        <v>23.612111111111112</v>
      </c>
    </row>
    <row r="290" spans="1:5" s="6" customFormat="1" ht="18.75" customHeight="1">
      <c r="A290" s="10" t="s">
        <v>90</v>
      </c>
      <c r="B290" s="14" t="s">
        <v>27</v>
      </c>
      <c r="C290" s="15">
        <v>2000</v>
      </c>
      <c r="D290" s="15">
        <v>138.2</v>
      </c>
      <c r="E290" s="15">
        <f t="shared" si="3"/>
        <v>6.909999999999999</v>
      </c>
    </row>
    <row r="291" spans="1:5" s="6" customFormat="1" ht="18.75" customHeight="1">
      <c r="A291" s="10" t="s">
        <v>74</v>
      </c>
      <c r="B291" s="14" t="s">
        <v>25</v>
      </c>
      <c r="C291" s="15">
        <v>10000</v>
      </c>
      <c r="D291" s="15">
        <v>1373</v>
      </c>
      <c r="E291" s="15">
        <f aca="true" t="shared" si="4" ref="E291:E372">D291/C291*100</f>
        <v>13.73</v>
      </c>
    </row>
    <row r="292" spans="1:5" s="6" customFormat="1" ht="18.75" customHeight="1">
      <c r="A292" s="10" t="s">
        <v>86</v>
      </c>
      <c r="B292" s="14" t="s">
        <v>29</v>
      </c>
      <c r="C292" s="15">
        <v>141233</v>
      </c>
      <c r="D292" s="15">
        <v>0</v>
      </c>
      <c r="E292" s="15">
        <f t="shared" si="4"/>
        <v>0</v>
      </c>
    </row>
    <row r="293" spans="1:5" s="6" customFormat="1" ht="26.25" customHeight="1">
      <c r="A293" s="10" t="s">
        <v>291</v>
      </c>
      <c r="B293" s="2" t="s">
        <v>292</v>
      </c>
      <c r="C293" s="15">
        <v>3000</v>
      </c>
      <c r="D293" s="15">
        <v>0</v>
      </c>
      <c r="E293" s="15">
        <f t="shared" si="4"/>
        <v>0</v>
      </c>
    </row>
    <row r="294" spans="1:5" s="6" customFormat="1" ht="28.5" customHeight="1">
      <c r="A294" s="20" t="s">
        <v>194</v>
      </c>
      <c r="B294" s="14" t="s">
        <v>8</v>
      </c>
      <c r="C294" s="15">
        <f>SUM(C295:C303)</f>
        <v>426577</v>
      </c>
      <c r="D294" s="15">
        <f>SUM(D295:D303)</f>
        <v>89950.38</v>
      </c>
      <c r="E294" s="15">
        <f t="shared" si="4"/>
        <v>21.086551783148177</v>
      </c>
    </row>
    <row r="295" spans="1:5" s="6" customFormat="1" ht="18.75" customHeight="1">
      <c r="A295" s="10" t="s">
        <v>81</v>
      </c>
      <c r="B295" s="14" t="s">
        <v>82</v>
      </c>
      <c r="C295" s="15">
        <v>155424</v>
      </c>
      <c r="D295" s="15">
        <v>33620.65</v>
      </c>
      <c r="E295" s="15">
        <f t="shared" si="4"/>
        <v>21.63156912703315</v>
      </c>
    </row>
    <row r="296" spans="1:5" s="6" customFormat="1" ht="18.75" customHeight="1">
      <c r="A296" s="10" t="s">
        <v>83</v>
      </c>
      <c r="B296" s="14" t="s">
        <v>218</v>
      </c>
      <c r="C296" s="15">
        <v>11440</v>
      </c>
      <c r="D296" s="15">
        <v>9979.43</v>
      </c>
      <c r="E296" s="15">
        <f t="shared" si="4"/>
        <v>87.23277972027972</v>
      </c>
    </row>
    <row r="297" spans="1:5" s="6" customFormat="1" ht="18.75" customHeight="1">
      <c r="A297" s="10" t="s">
        <v>84</v>
      </c>
      <c r="B297" s="14" t="s">
        <v>221</v>
      </c>
      <c r="C297" s="15">
        <v>25197</v>
      </c>
      <c r="D297" s="15">
        <v>5241.57</v>
      </c>
      <c r="E297" s="15">
        <f t="shared" si="4"/>
        <v>20.802357423502794</v>
      </c>
    </row>
    <row r="298" spans="1:5" s="6" customFormat="1" ht="18.75" customHeight="1">
      <c r="A298" s="10" t="s">
        <v>85</v>
      </c>
      <c r="B298" s="14" t="s">
        <v>28</v>
      </c>
      <c r="C298" s="15">
        <v>4089</v>
      </c>
      <c r="D298" s="15">
        <v>850.47</v>
      </c>
      <c r="E298" s="15">
        <f t="shared" si="4"/>
        <v>20.798972853998535</v>
      </c>
    </row>
    <row r="299" spans="1:5" s="6" customFormat="1" ht="18.75" customHeight="1">
      <c r="A299" s="10" t="s">
        <v>66</v>
      </c>
      <c r="B299" s="14" t="s">
        <v>67</v>
      </c>
      <c r="C299" s="15">
        <v>45000</v>
      </c>
      <c r="D299" s="15">
        <v>9449.61</v>
      </c>
      <c r="E299" s="15">
        <f t="shared" si="4"/>
        <v>20.999133333333333</v>
      </c>
    </row>
    <row r="300" spans="1:5" s="6" customFormat="1" ht="18.75" customHeight="1">
      <c r="A300" s="10" t="s">
        <v>70</v>
      </c>
      <c r="B300" s="24" t="s">
        <v>71</v>
      </c>
      <c r="C300" s="15">
        <v>5000</v>
      </c>
      <c r="D300" s="15">
        <v>305</v>
      </c>
      <c r="E300" s="15">
        <f t="shared" si="4"/>
        <v>6.1</v>
      </c>
    </row>
    <row r="301" spans="1:5" s="6" customFormat="1" ht="18.75" customHeight="1">
      <c r="A301" s="10" t="s">
        <v>72</v>
      </c>
      <c r="B301" s="14" t="s">
        <v>73</v>
      </c>
      <c r="C301" s="15">
        <v>174300</v>
      </c>
      <c r="D301" s="15">
        <v>30503.65</v>
      </c>
      <c r="E301" s="15">
        <f t="shared" si="4"/>
        <v>17.500659781985085</v>
      </c>
    </row>
    <row r="302" spans="1:5" s="6" customFormat="1" ht="18.75" customHeight="1">
      <c r="A302" s="10" t="s">
        <v>74</v>
      </c>
      <c r="B302" s="14" t="s">
        <v>25</v>
      </c>
      <c r="C302" s="15">
        <v>2500</v>
      </c>
      <c r="D302" s="15">
        <v>0</v>
      </c>
      <c r="E302" s="15">
        <f t="shared" si="4"/>
        <v>0</v>
      </c>
    </row>
    <row r="303" spans="1:5" s="6" customFormat="1" ht="18.75" customHeight="1">
      <c r="A303" s="10" t="s">
        <v>86</v>
      </c>
      <c r="B303" s="14" t="s">
        <v>219</v>
      </c>
      <c r="C303" s="15">
        <v>3627</v>
      </c>
      <c r="D303" s="15">
        <v>0</v>
      </c>
      <c r="E303" s="15">
        <f t="shared" si="4"/>
        <v>0</v>
      </c>
    </row>
    <row r="304" spans="1:5" s="6" customFormat="1" ht="27.75" customHeight="1">
      <c r="A304" s="20" t="s">
        <v>195</v>
      </c>
      <c r="B304" s="14" t="s">
        <v>123</v>
      </c>
      <c r="C304" s="15">
        <f>C305+C306+C307</f>
        <v>33549</v>
      </c>
      <c r="D304" s="15">
        <f>D305+D306+D307</f>
        <v>4530.29</v>
      </c>
      <c r="E304" s="15">
        <f t="shared" si="4"/>
        <v>13.503502339861098</v>
      </c>
    </row>
    <row r="305" spans="1:5" s="6" customFormat="1" ht="18.75" customHeight="1">
      <c r="A305" s="10" t="s">
        <v>66</v>
      </c>
      <c r="B305" s="24" t="s">
        <v>67</v>
      </c>
      <c r="C305" s="15">
        <v>2000</v>
      </c>
      <c r="D305" s="15">
        <v>97.94</v>
      </c>
      <c r="E305" s="15">
        <f t="shared" si="4"/>
        <v>4.897</v>
      </c>
    </row>
    <row r="306" spans="1:5" s="6" customFormat="1" ht="18.75" customHeight="1">
      <c r="A306" s="10" t="s">
        <v>72</v>
      </c>
      <c r="B306" s="14" t="s">
        <v>73</v>
      </c>
      <c r="C306" s="15">
        <v>23000</v>
      </c>
      <c r="D306" s="15">
        <v>3740</v>
      </c>
      <c r="E306" s="15">
        <f t="shared" si="4"/>
        <v>16.26086956521739</v>
      </c>
    </row>
    <row r="307" spans="1:5" s="6" customFormat="1" ht="18.75" customHeight="1">
      <c r="A307" s="10" t="s">
        <v>90</v>
      </c>
      <c r="B307" s="14" t="s">
        <v>27</v>
      </c>
      <c r="C307" s="15">
        <v>8549</v>
      </c>
      <c r="D307" s="15">
        <v>692.35</v>
      </c>
      <c r="E307" s="15">
        <f t="shared" si="4"/>
        <v>8.09860802433033</v>
      </c>
    </row>
    <row r="308" spans="1:5" s="6" customFormat="1" ht="27.75" customHeight="1">
      <c r="A308" s="20" t="s">
        <v>196</v>
      </c>
      <c r="B308" s="14" t="s">
        <v>4</v>
      </c>
      <c r="C308" s="15">
        <f>C309</f>
        <v>50560</v>
      </c>
      <c r="D308" s="15">
        <f>D309</f>
        <v>0</v>
      </c>
      <c r="E308" s="15">
        <f>E309</f>
        <v>0</v>
      </c>
    </row>
    <row r="309" spans="1:5" s="6" customFormat="1" ht="18.75" customHeight="1">
      <c r="A309" s="10" t="s">
        <v>86</v>
      </c>
      <c r="B309" s="14" t="s">
        <v>219</v>
      </c>
      <c r="C309" s="15">
        <v>50560</v>
      </c>
      <c r="D309" s="15">
        <v>0</v>
      </c>
      <c r="E309" s="15">
        <f t="shared" si="4"/>
        <v>0</v>
      </c>
    </row>
    <row r="310" spans="1:5" s="13" customFormat="1" ht="22.5" customHeight="1">
      <c r="A310" s="42" t="s">
        <v>100</v>
      </c>
      <c r="B310" s="42" t="s">
        <v>31</v>
      </c>
      <c r="C310" s="47">
        <f>C311+C315</f>
        <v>75812</v>
      </c>
      <c r="D310" s="47">
        <f>D311+D315</f>
        <v>10487.039999999999</v>
      </c>
      <c r="E310" s="47">
        <f t="shared" si="4"/>
        <v>13.83295520498074</v>
      </c>
    </row>
    <row r="311" spans="1:5" s="13" customFormat="1" ht="28.5" customHeight="1">
      <c r="A311" s="20" t="s">
        <v>259</v>
      </c>
      <c r="B311" s="14" t="s">
        <v>260</v>
      </c>
      <c r="C311" s="15">
        <f>C312+C313+C314</f>
        <v>10600</v>
      </c>
      <c r="D311" s="15">
        <f>D312+D313+D314</f>
        <v>202.89999999999998</v>
      </c>
      <c r="E311" s="39">
        <f t="shared" si="4"/>
        <v>1.9141509433962263</v>
      </c>
    </row>
    <row r="312" spans="1:5" s="13" customFormat="1" ht="21" customHeight="1">
      <c r="A312" s="40" t="s">
        <v>232</v>
      </c>
      <c r="B312" s="14" t="s">
        <v>233</v>
      </c>
      <c r="C312" s="15">
        <v>5700</v>
      </c>
      <c r="D312" s="15">
        <v>0</v>
      </c>
      <c r="E312" s="39">
        <f t="shared" si="4"/>
        <v>0</v>
      </c>
    </row>
    <row r="313" spans="1:5" s="13" customFormat="1" ht="18.75" customHeight="1">
      <c r="A313" s="10" t="s">
        <v>66</v>
      </c>
      <c r="B313" s="14" t="s">
        <v>67</v>
      </c>
      <c r="C313" s="15">
        <v>2000</v>
      </c>
      <c r="D313" s="15">
        <v>159.2</v>
      </c>
      <c r="E313" s="39">
        <f t="shared" si="4"/>
        <v>7.959999999999999</v>
      </c>
    </row>
    <row r="314" spans="1:5" s="13" customFormat="1" ht="17.25" customHeight="1">
      <c r="A314" s="10" t="s">
        <v>72</v>
      </c>
      <c r="B314" s="24" t="s">
        <v>73</v>
      </c>
      <c r="C314" s="15">
        <v>2900</v>
      </c>
      <c r="D314" s="15">
        <v>43.7</v>
      </c>
      <c r="E314" s="39">
        <f t="shared" si="4"/>
        <v>1.506896551724138</v>
      </c>
    </row>
    <row r="315" spans="1:5" s="6" customFormat="1" ht="30.75" customHeight="1">
      <c r="A315" s="20" t="s">
        <v>197</v>
      </c>
      <c r="B315" s="14" t="s">
        <v>32</v>
      </c>
      <c r="C315" s="15">
        <f>SUM(C316:C319)</f>
        <v>65212</v>
      </c>
      <c r="D315" s="15">
        <f>SUM(D316:D319)</f>
        <v>10284.14</v>
      </c>
      <c r="E315" s="15">
        <f t="shared" si="4"/>
        <v>15.770318346316628</v>
      </c>
    </row>
    <row r="316" spans="1:5" s="6" customFormat="1" ht="17.25" customHeight="1">
      <c r="A316" s="10" t="s">
        <v>101</v>
      </c>
      <c r="B316" s="14" t="s">
        <v>122</v>
      </c>
      <c r="C316" s="15">
        <v>36212</v>
      </c>
      <c r="D316" s="15">
        <v>5563.2</v>
      </c>
      <c r="E316" s="15">
        <f t="shared" si="4"/>
        <v>15.362863139290841</v>
      </c>
    </row>
    <row r="317" spans="1:5" s="6" customFormat="1" ht="18" customHeight="1">
      <c r="A317" s="10" t="s">
        <v>232</v>
      </c>
      <c r="B317" s="24" t="s">
        <v>233</v>
      </c>
      <c r="C317" s="15">
        <v>9500</v>
      </c>
      <c r="D317" s="15">
        <v>1434.74</v>
      </c>
      <c r="E317" s="15">
        <f t="shared" si="4"/>
        <v>15.102526315789474</v>
      </c>
    </row>
    <row r="318" spans="1:5" s="6" customFormat="1" ht="18.75" customHeight="1">
      <c r="A318" s="10" t="s">
        <v>66</v>
      </c>
      <c r="B318" s="14" t="s">
        <v>67</v>
      </c>
      <c r="C318" s="15">
        <v>2000</v>
      </c>
      <c r="D318" s="15">
        <v>506.2</v>
      </c>
      <c r="E318" s="15">
        <f t="shared" si="4"/>
        <v>25.31</v>
      </c>
    </row>
    <row r="319" spans="1:5" s="6" customFormat="1" ht="18.75" customHeight="1">
      <c r="A319" s="10" t="s">
        <v>72</v>
      </c>
      <c r="B319" s="14" t="s">
        <v>73</v>
      </c>
      <c r="C319" s="15">
        <v>17500</v>
      </c>
      <c r="D319" s="15">
        <v>2780</v>
      </c>
      <c r="E319" s="15">
        <f t="shared" si="4"/>
        <v>15.885714285714286</v>
      </c>
    </row>
    <row r="320" spans="1:5" s="13" customFormat="1" ht="21.75" customHeight="1">
      <c r="A320" s="42" t="s">
        <v>139</v>
      </c>
      <c r="B320" s="42" t="s">
        <v>175</v>
      </c>
      <c r="C320" s="47">
        <f>C321+C323+C332+C334+C336+C353+C361</f>
        <v>4332730</v>
      </c>
      <c r="D320" s="47">
        <f>D321+D323+D332+D334+D336+D353+D361</f>
        <v>1006912.8200000001</v>
      </c>
      <c r="E320" s="47">
        <f t="shared" si="4"/>
        <v>23.239685371578663</v>
      </c>
    </row>
    <row r="321" spans="1:5" s="6" customFormat="1" ht="27" customHeight="1">
      <c r="A321" s="14" t="s">
        <v>212</v>
      </c>
      <c r="B321" s="14" t="s">
        <v>204</v>
      </c>
      <c r="C321" s="15">
        <f>C322</f>
        <v>109000</v>
      </c>
      <c r="D321" s="15">
        <f>D322</f>
        <v>33552.64</v>
      </c>
      <c r="E321" s="15">
        <f t="shared" si="4"/>
        <v>30.78223853211009</v>
      </c>
    </row>
    <row r="322" spans="1:5" s="6" customFormat="1" ht="18" customHeight="1">
      <c r="A322" s="10" t="s">
        <v>245</v>
      </c>
      <c r="B322" s="24" t="s">
        <v>25</v>
      </c>
      <c r="C322" s="15">
        <v>109000</v>
      </c>
      <c r="D322" s="15">
        <v>33552.64</v>
      </c>
      <c r="E322" s="15">
        <f t="shared" si="4"/>
        <v>30.78223853211009</v>
      </c>
    </row>
    <row r="323" spans="1:5" s="6" customFormat="1" ht="31.5" customHeight="1">
      <c r="A323" s="14" t="s">
        <v>141</v>
      </c>
      <c r="B323" s="14" t="s">
        <v>142</v>
      </c>
      <c r="C323" s="15">
        <f>C324+C325+C326+C327+C328+C329+C330+C331</f>
        <v>2660000</v>
      </c>
      <c r="D323" s="15">
        <f>D324+D325+D326+D327+D328+D329+D330+D331</f>
        <v>607525.6399999999</v>
      </c>
      <c r="E323" s="15">
        <f t="shared" si="4"/>
        <v>22.839309774436085</v>
      </c>
    </row>
    <row r="324" spans="1:5" s="6" customFormat="1" ht="17.25" customHeight="1">
      <c r="A324" s="10" t="s">
        <v>101</v>
      </c>
      <c r="B324" s="14" t="s">
        <v>122</v>
      </c>
      <c r="C324" s="15">
        <v>2534700</v>
      </c>
      <c r="D324" s="15">
        <v>579110.2</v>
      </c>
      <c r="E324" s="15">
        <f t="shared" si="4"/>
        <v>22.847287647453346</v>
      </c>
    </row>
    <row r="325" spans="1:5" s="6" customFormat="1" ht="17.25" customHeight="1">
      <c r="A325" s="10" t="s">
        <v>81</v>
      </c>
      <c r="B325" s="14" t="s">
        <v>82</v>
      </c>
      <c r="C325" s="15">
        <v>59754</v>
      </c>
      <c r="D325" s="15">
        <v>9585.93</v>
      </c>
      <c r="E325" s="15">
        <f t="shared" si="4"/>
        <v>16.04232352645848</v>
      </c>
    </row>
    <row r="326" spans="1:5" s="6" customFormat="1" ht="17.25" customHeight="1">
      <c r="A326" s="10" t="s">
        <v>83</v>
      </c>
      <c r="B326" s="14" t="s">
        <v>177</v>
      </c>
      <c r="C326" s="15">
        <v>4936</v>
      </c>
      <c r="D326" s="15">
        <v>4692.58</v>
      </c>
      <c r="E326" s="15">
        <f t="shared" si="4"/>
        <v>95.06847649918963</v>
      </c>
    </row>
    <row r="327" spans="1:5" s="6" customFormat="1" ht="17.25" customHeight="1">
      <c r="A327" s="10" t="s">
        <v>84</v>
      </c>
      <c r="B327" s="14" t="s">
        <v>176</v>
      </c>
      <c r="C327" s="15">
        <v>55676</v>
      </c>
      <c r="D327" s="15">
        <v>12239.69</v>
      </c>
      <c r="E327" s="15">
        <f t="shared" si="4"/>
        <v>21.98378116243983</v>
      </c>
    </row>
    <row r="328" spans="1:5" s="6" customFormat="1" ht="17.25" customHeight="1">
      <c r="A328" s="10" t="s">
        <v>85</v>
      </c>
      <c r="B328" s="14" t="s">
        <v>28</v>
      </c>
      <c r="C328" s="15">
        <v>1585</v>
      </c>
      <c r="D328" s="15">
        <v>426.21</v>
      </c>
      <c r="E328" s="15">
        <f t="shared" si="4"/>
        <v>26.890220820189274</v>
      </c>
    </row>
    <row r="329" spans="1:5" s="6" customFormat="1" ht="17.25" customHeight="1">
      <c r="A329" s="10" t="s">
        <v>66</v>
      </c>
      <c r="B329" s="14" t="s">
        <v>67</v>
      </c>
      <c r="C329" s="15">
        <v>536</v>
      </c>
      <c r="D329" s="15">
        <v>471.03</v>
      </c>
      <c r="E329" s="15">
        <f t="shared" si="4"/>
        <v>87.87873134328358</v>
      </c>
    </row>
    <row r="330" spans="1:5" s="6" customFormat="1" ht="17.25" customHeight="1">
      <c r="A330" s="10" t="s">
        <v>72</v>
      </c>
      <c r="B330" s="14" t="s">
        <v>73</v>
      </c>
      <c r="C330" s="15">
        <v>1000</v>
      </c>
      <c r="D330" s="15">
        <v>1000</v>
      </c>
      <c r="E330" s="15">
        <f t="shared" si="4"/>
        <v>100</v>
      </c>
    </row>
    <row r="331" spans="1:5" s="6" customFormat="1" ht="17.25" customHeight="1">
      <c r="A331" s="10" t="s">
        <v>86</v>
      </c>
      <c r="B331" s="24" t="s">
        <v>246</v>
      </c>
      <c r="C331" s="15">
        <v>1813</v>
      </c>
      <c r="D331" s="15">
        <v>0</v>
      </c>
      <c r="E331" s="15">
        <f t="shared" si="4"/>
        <v>0</v>
      </c>
    </row>
    <row r="332" spans="1:5" s="6" customFormat="1" ht="29.25" customHeight="1">
      <c r="A332" s="14" t="s">
        <v>143</v>
      </c>
      <c r="B332" s="14" t="s">
        <v>119</v>
      </c>
      <c r="C332" s="15">
        <f>C333</f>
        <v>24800</v>
      </c>
      <c r="D332" s="15">
        <f>D333</f>
        <v>4670.76</v>
      </c>
      <c r="E332" s="12">
        <f t="shared" si="4"/>
        <v>18.833709677419357</v>
      </c>
    </row>
    <row r="333" spans="1:5" s="6" customFormat="1" ht="18" customHeight="1">
      <c r="A333" s="10" t="s">
        <v>102</v>
      </c>
      <c r="B333" s="14" t="s">
        <v>118</v>
      </c>
      <c r="C333" s="15">
        <v>24800</v>
      </c>
      <c r="D333" s="15">
        <v>4670.76</v>
      </c>
      <c r="E333" s="12">
        <f t="shared" si="4"/>
        <v>18.833709677419357</v>
      </c>
    </row>
    <row r="334" spans="1:5" s="6" customFormat="1" ht="28.5" customHeight="1">
      <c r="A334" s="20" t="s">
        <v>144</v>
      </c>
      <c r="B334" s="14" t="s">
        <v>10</v>
      </c>
      <c r="C334" s="15">
        <f>C335</f>
        <v>569500</v>
      </c>
      <c r="D334" s="15">
        <f>D335</f>
        <v>131160.44</v>
      </c>
      <c r="E334" s="12">
        <f t="shared" si="4"/>
        <v>23.030805970149252</v>
      </c>
    </row>
    <row r="335" spans="1:5" s="6" customFormat="1" ht="18.75" customHeight="1">
      <c r="A335" s="10" t="s">
        <v>101</v>
      </c>
      <c r="B335" s="14" t="s">
        <v>122</v>
      </c>
      <c r="C335" s="15">
        <v>569500</v>
      </c>
      <c r="D335" s="15">
        <v>131160.44</v>
      </c>
      <c r="E335" s="15">
        <f t="shared" si="4"/>
        <v>23.030805970149252</v>
      </c>
    </row>
    <row r="336" spans="1:5" s="6" customFormat="1" ht="25.5" customHeight="1">
      <c r="A336" s="14" t="s">
        <v>146</v>
      </c>
      <c r="B336" s="14" t="s">
        <v>61</v>
      </c>
      <c r="C336" s="15">
        <f>C337+C338+C339+C340+C341+C342+C343+C344+C345+C346+C347+C348+C349+C350+C351+C352</f>
        <v>593805</v>
      </c>
      <c r="D336" s="15">
        <f>D337+D338+D339+D340+D341+D342+D343+D344+D345+D346+D347+D348+D349+D350+D351+D352</f>
        <v>151046.31</v>
      </c>
      <c r="E336" s="15">
        <f t="shared" si="4"/>
        <v>25.43702225478061</v>
      </c>
    </row>
    <row r="337" spans="1:5" s="6" customFormat="1" ht="18.75" customHeight="1">
      <c r="A337" s="10" t="s">
        <v>81</v>
      </c>
      <c r="B337" s="14" t="s">
        <v>82</v>
      </c>
      <c r="C337" s="15">
        <v>388232</v>
      </c>
      <c r="D337" s="15">
        <v>95318.08</v>
      </c>
      <c r="E337" s="15">
        <f t="shared" si="4"/>
        <v>24.55183498526654</v>
      </c>
    </row>
    <row r="338" spans="1:5" s="6" customFormat="1" ht="18.75" customHeight="1">
      <c r="A338" s="10" t="s">
        <v>83</v>
      </c>
      <c r="B338" s="14" t="s">
        <v>177</v>
      </c>
      <c r="C338" s="15">
        <v>28645</v>
      </c>
      <c r="D338" s="15">
        <v>24277.96</v>
      </c>
      <c r="E338" s="15">
        <f t="shared" si="4"/>
        <v>84.75461686158143</v>
      </c>
    </row>
    <row r="339" spans="1:5" s="6" customFormat="1" ht="18.75" customHeight="1">
      <c r="A339" s="10" t="s">
        <v>84</v>
      </c>
      <c r="B339" s="14" t="s">
        <v>221</v>
      </c>
      <c r="C339" s="15">
        <v>65577</v>
      </c>
      <c r="D339" s="15">
        <v>13152.63</v>
      </c>
      <c r="E339" s="15">
        <f t="shared" si="4"/>
        <v>20.05677295393202</v>
      </c>
    </row>
    <row r="340" spans="1:5" s="6" customFormat="1" ht="18.75" customHeight="1">
      <c r="A340" s="10" t="s">
        <v>85</v>
      </c>
      <c r="B340" s="14" t="s">
        <v>28</v>
      </c>
      <c r="C340" s="15">
        <v>10215</v>
      </c>
      <c r="D340" s="15">
        <v>2048.6</v>
      </c>
      <c r="E340" s="15">
        <f t="shared" si="4"/>
        <v>20.054821341164953</v>
      </c>
    </row>
    <row r="341" spans="1:5" s="6" customFormat="1" ht="18.75" customHeight="1">
      <c r="A341" s="10" t="s">
        <v>66</v>
      </c>
      <c r="B341" s="14" t="s">
        <v>67</v>
      </c>
      <c r="C341" s="15">
        <v>24000</v>
      </c>
      <c r="D341" s="15">
        <v>5094.24</v>
      </c>
      <c r="E341" s="15">
        <f t="shared" si="4"/>
        <v>21.226</v>
      </c>
    </row>
    <row r="342" spans="1:5" s="6" customFormat="1" ht="18.75" customHeight="1">
      <c r="A342" s="10" t="s">
        <v>68</v>
      </c>
      <c r="B342" s="14" t="s">
        <v>69</v>
      </c>
      <c r="C342" s="15">
        <v>8000</v>
      </c>
      <c r="D342" s="15">
        <v>0</v>
      </c>
      <c r="E342" s="15">
        <f t="shared" si="4"/>
        <v>0</v>
      </c>
    </row>
    <row r="343" spans="1:5" s="6" customFormat="1" ht="18.75" customHeight="1">
      <c r="A343" s="10" t="s">
        <v>70</v>
      </c>
      <c r="B343" s="14" t="s">
        <v>71</v>
      </c>
      <c r="C343" s="15">
        <v>4000</v>
      </c>
      <c r="D343" s="15">
        <v>0</v>
      </c>
      <c r="E343" s="15">
        <f t="shared" si="4"/>
        <v>0</v>
      </c>
    </row>
    <row r="344" spans="1:5" s="6" customFormat="1" ht="18.75" customHeight="1">
      <c r="A344" s="10" t="s">
        <v>72</v>
      </c>
      <c r="B344" s="14" t="s">
        <v>73</v>
      </c>
      <c r="C344" s="15">
        <v>32970</v>
      </c>
      <c r="D344" s="15">
        <v>6415.56</v>
      </c>
      <c r="E344" s="15">
        <f t="shared" si="4"/>
        <v>19.458780709736125</v>
      </c>
    </row>
    <row r="345" spans="1:5" s="6" customFormat="1" ht="18.75" customHeight="1">
      <c r="A345" s="10" t="s">
        <v>234</v>
      </c>
      <c r="B345" s="14" t="s">
        <v>235</v>
      </c>
      <c r="C345" s="15">
        <v>700</v>
      </c>
      <c r="D345" s="15">
        <v>0</v>
      </c>
      <c r="E345" s="15">
        <f t="shared" si="4"/>
        <v>0</v>
      </c>
    </row>
    <row r="346" spans="1:5" s="6" customFormat="1" ht="26.25" customHeight="1">
      <c r="A346" s="10" t="s">
        <v>288</v>
      </c>
      <c r="B346" s="2" t="s">
        <v>289</v>
      </c>
      <c r="C346" s="15">
        <v>7200</v>
      </c>
      <c r="D346" s="15">
        <v>1487.12</v>
      </c>
      <c r="E346" s="15">
        <f t="shared" si="4"/>
        <v>20.654444444444444</v>
      </c>
    </row>
    <row r="347" spans="1:5" s="6" customFormat="1" ht="18.75" customHeight="1">
      <c r="A347" s="10" t="s">
        <v>90</v>
      </c>
      <c r="B347" s="14" t="s">
        <v>27</v>
      </c>
      <c r="C347" s="15">
        <v>2500</v>
      </c>
      <c r="D347" s="15">
        <v>94.09</v>
      </c>
      <c r="E347" s="15">
        <f t="shared" si="4"/>
        <v>3.7636000000000003</v>
      </c>
    </row>
    <row r="348" spans="1:5" s="6" customFormat="1" ht="18.75" customHeight="1">
      <c r="A348" s="10" t="s">
        <v>74</v>
      </c>
      <c r="B348" s="14" t="s">
        <v>25</v>
      </c>
      <c r="C348" s="15">
        <v>3500</v>
      </c>
      <c r="D348" s="15">
        <v>989</v>
      </c>
      <c r="E348" s="15">
        <f t="shared" si="4"/>
        <v>28.25714285714286</v>
      </c>
    </row>
    <row r="349" spans="1:5" s="6" customFormat="1" ht="18.75" customHeight="1">
      <c r="A349" s="10" t="s">
        <v>86</v>
      </c>
      <c r="B349" s="14" t="s">
        <v>219</v>
      </c>
      <c r="C349" s="15">
        <v>9066</v>
      </c>
      <c r="D349" s="15">
        <v>0</v>
      </c>
      <c r="E349" s="15">
        <f t="shared" si="4"/>
        <v>0</v>
      </c>
    </row>
    <row r="350" spans="1:5" s="6" customFormat="1" ht="27" customHeight="1">
      <c r="A350" s="10" t="s">
        <v>290</v>
      </c>
      <c r="B350" s="14" t="s">
        <v>293</v>
      </c>
      <c r="C350" s="15">
        <v>4200</v>
      </c>
      <c r="D350" s="15">
        <v>1898</v>
      </c>
      <c r="E350" s="15">
        <f t="shared" si="4"/>
        <v>45.19047619047619</v>
      </c>
    </row>
    <row r="351" spans="1:5" s="6" customFormat="1" ht="25.5" customHeight="1">
      <c r="A351" s="10" t="s">
        <v>291</v>
      </c>
      <c r="B351" s="2" t="s">
        <v>292</v>
      </c>
      <c r="C351" s="15">
        <v>2000</v>
      </c>
      <c r="D351" s="15">
        <v>271.03</v>
      </c>
      <c r="E351" s="15">
        <f t="shared" si="4"/>
        <v>13.551499999999999</v>
      </c>
    </row>
    <row r="352" spans="1:5" s="6" customFormat="1" ht="27" customHeight="1">
      <c r="A352" s="10" t="s">
        <v>286</v>
      </c>
      <c r="B352" s="2" t="s">
        <v>287</v>
      </c>
      <c r="C352" s="15">
        <v>3000</v>
      </c>
      <c r="D352" s="15">
        <v>0</v>
      </c>
      <c r="E352" s="15">
        <f t="shared" si="4"/>
        <v>0</v>
      </c>
    </row>
    <row r="353" spans="1:5" s="6" customFormat="1" ht="27.75" customHeight="1">
      <c r="A353" s="20" t="s">
        <v>147</v>
      </c>
      <c r="B353" s="14" t="s">
        <v>225</v>
      </c>
      <c r="C353" s="15">
        <f>SUM(C354:C360)</f>
        <v>235625</v>
      </c>
      <c r="D353" s="15">
        <f>SUM(D354:D360)</f>
        <v>56309.53999999999</v>
      </c>
      <c r="E353" s="15">
        <f t="shared" si="4"/>
        <v>23.897948010610076</v>
      </c>
    </row>
    <row r="354" spans="1:5" s="6" customFormat="1" ht="18.75" customHeight="1">
      <c r="A354" s="10" t="s">
        <v>81</v>
      </c>
      <c r="B354" s="14" t="s">
        <v>82</v>
      </c>
      <c r="C354" s="15">
        <v>102560</v>
      </c>
      <c r="D354" s="15">
        <v>27533.37</v>
      </c>
      <c r="E354" s="15">
        <f t="shared" si="4"/>
        <v>26.846109594383776</v>
      </c>
    </row>
    <row r="355" spans="1:5" s="6" customFormat="1" ht="18.75" customHeight="1">
      <c r="A355" s="10" t="s">
        <v>83</v>
      </c>
      <c r="B355" s="14" t="s">
        <v>177</v>
      </c>
      <c r="C355" s="15">
        <v>7034</v>
      </c>
      <c r="D355" s="15">
        <v>7034</v>
      </c>
      <c r="E355" s="15">
        <f t="shared" si="4"/>
        <v>100</v>
      </c>
    </row>
    <row r="356" spans="1:5" s="6" customFormat="1" ht="18.75" customHeight="1">
      <c r="A356" s="10" t="s">
        <v>84</v>
      </c>
      <c r="B356" s="14" t="s">
        <v>221</v>
      </c>
      <c r="C356" s="15">
        <v>15063</v>
      </c>
      <c r="D356" s="15">
        <v>3497.47</v>
      </c>
      <c r="E356" s="15">
        <f t="shared" si="4"/>
        <v>23.218947088893312</v>
      </c>
    </row>
    <row r="357" spans="1:5" s="6" customFormat="1" ht="18.75" customHeight="1">
      <c r="A357" s="10" t="s">
        <v>85</v>
      </c>
      <c r="B357" s="14" t="s">
        <v>28</v>
      </c>
      <c r="C357" s="15">
        <v>2848</v>
      </c>
      <c r="D357" s="15">
        <v>710.11</v>
      </c>
      <c r="E357" s="15">
        <f t="shared" si="4"/>
        <v>24.933637640449437</v>
      </c>
    </row>
    <row r="358" spans="1:5" s="6" customFormat="1" ht="18.75" customHeight="1">
      <c r="A358" s="10" t="s">
        <v>232</v>
      </c>
      <c r="B358" s="14" t="s">
        <v>233</v>
      </c>
      <c r="C358" s="15">
        <v>102000</v>
      </c>
      <c r="D358" s="15">
        <v>16684.59</v>
      </c>
      <c r="E358" s="15">
        <f t="shared" si="4"/>
        <v>16.357441176470587</v>
      </c>
    </row>
    <row r="359" spans="1:5" s="6" customFormat="1" ht="18.75" customHeight="1">
      <c r="A359" s="10" t="s">
        <v>66</v>
      </c>
      <c r="B359" s="14" t="s">
        <v>67</v>
      </c>
      <c r="C359" s="15">
        <v>3400</v>
      </c>
      <c r="D359" s="15">
        <v>850</v>
      </c>
      <c r="E359" s="15">
        <f t="shared" si="4"/>
        <v>25</v>
      </c>
    </row>
    <row r="360" spans="1:5" s="6" customFormat="1" ht="18.75" customHeight="1">
      <c r="A360" s="10" t="s">
        <v>86</v>
      </c>
      <c r="B360" s="14" t="s">
        <v>219</v>
      </c>
      <c r="C360" s="15">
        <v>2720</v>
      </c>
      <c r="D360" s="15">
        <v>0</v>
      </c>
      <c r="E360" s="15">
        <f t="shared" si="4"/>
        <v>0</v>
      </c>
    </row>
    <row r="361" spans="1:5" s="6" customFormat="1" ht="28.5" customHeight="1">
      <c r="A361" s="20" t="s">
        <v>178</v>
      </c>
      <c r="B361" s="14" t="s">
        <v>4</v>
      </c>
      <c r="C361" s="15">
        <f>C362+C363+C364</f>
        <v>140000</v>
      </c>
      <c r="D361" s="15">
        <f>D362+D363+D364</f>
        <v>22647.49</v>
      </c>
      <c r="E361" s="15">
        <f t="shared" si="4"/>
        <v>16.176778571428574</v>
      </c>
    </row>
    <row r="362" spans="1:5" s="6" customFormat="1" ht="18.75" customHeight="1">
      <c r="A362" s="10" t="s">
        <v>101</v>
      </c>
      <c r="B362" s="14" t="s">
        <v>122</v>
      </c>
      <c r="C362" s="15">
        <v>130000</v>
      </c>
      <c r="D362" s="15">
        <v>18539.79</v>
      </c>
      <c r="E362" s="15">
        <f t="shared" si="4"/>
        <v>14.261376923076924</v>
      </c>
    </row>
    <row r="363" spans="1:5" s="6" customFormat="1" ht="18.75" customHeight="1">
      <c r="A363" s="10" t="s">
        <v>66</v>
      </c>
      <c r="B363" s="14" t="s">
        <v>67</v>
      </c>
      <c r="C363" s="15">
        <v>6000</v>
      </c>
      <c r="D363" s="15">
        <v>3007.7</v>
      </c>
      <c r="E363" s="15">
        <f t="shared" si="4"/>
        <v>50.12833333333333</v>
      </c>
    </row>
    <row r="364" spans="1:5" s="6" customFormat="1" ht="18.75" customHeight="1">
      <c r="A364" s="10" t="s">
        <v>72</v>
      </c>
      <c r="B364" s="14" t="s">
        <v>73</v>
      </c>
      <c r="C364" s="15">
        <v>4000</v>
      </c>
      <c r="D364" s="15">
        <v>1100</v>
      </c>
      <c r="E364" s="15">
        <f t="shared" si="4"/>
        <v>27.500000000000004</v>
      </c>
    </row>
    <row r="365" spans="1:5" s="13" customFormat="1" ht="22.5" customHeight="1">
      <c r="A365" s="42" t="s">
        <v>103</v>
      </c>
      <c r="B365" s="42" t="s">
        <v>104</v>
      </c>
      <c r="C365" s="47">
        <f>SUM(C366,C379,C377,C375)</f>
        <v>278474</v>
      </c>
      <c r="D365" s="47">
        <f>D366+D375+D377+D379</f>
        <v>51513.98</v>
      </c>
      <c r="E365" s="47">
        <f t="shared" si="4"/>
        <v>18.498667739178522</v>
      </c>
    </row>
    <row r="366" spans="1:5" s="6" customFormat="1" ht="27.75" customHeight="1">
      <c r="A366" s="20" t="s">
        <v>180</v>
      </c>
      <c r="B366" s="14" t="s">
        <v>105</v>
      </c>
      <c r="C366" s="15">
        <f>SUM(C367:C374)</f>
        <v>227339</v>
      </c>
      <c r="D366" s="15">
        <f>SUM(D367:D374)</f>
        <v>48113.98</v>
      </c>
      <c r="E366" s="15">
        <f t="shared" si="4"/>
        <v>21.163979783495137</v>
      </c>
    </row>
    <row r="367" spans="1:5" s="6" customFormat="1" ht="18.75" customHeight="1">
      <c r="A367" s="10" t="s">
        <v>97</v>
      </c>
      <c r="B367" s="14" t="s">
        <v>120</v>
      </c>
      <c r="C367" s="15">
        <v>17481</v>
      </c>
      <c r="D367" s="15">
        <v>5516.84</v>
      </c>
      <c r="E367" s="15">
        <f t="shared" si="4"/>
        <v>31.559064126766206</v>
      </c>
    </row>
    <row r="368" spans="1:5" s="6" customFormat="1" ht="18.75" customHeight="1">
      <c r="A368" s="10" t="s">
        <v>81</v>
      </c>
      <c r="B368" s="14" t="s">
        <v>82</v>
      </c>
      <c r="C368" s="15">
        <v>143739</v>
      </c>
      <c r="D368" s="15">
        <v>27588.29</v>
      </c>
      <c r="E368" s="15">
        <f t="shared" si="4"/>
        <v>19.193322619470013</v>
      </c>
    </row>
    <row r="369" spans="1:5" s="6" customFormat="1" ht="18.75" customHeight="1">
      <c r="A369" s="10" t="s">
        <v>83</v>
      </c>
      <c r="B369" s="14" t="s">
        <v>177</v>
      </c>
      <c r="C369" s="15">
        <v>10581</v>
      </c>
      <c r="D369" s="15">
        <v>9378.21</v>
      </c>
      <c r="E369" s="15">
        <f t="shared" si="4"/>
        <v>88.63254890842074</v>
      </c>
    </row>
    <row r="370" spans="1:5" s="6" customFormat="1" ht="18.75" customHeight="1">
      <c r="A370" s="10" t="s">
        <v>84</v>
      </c>
      <c r="B370" s="14" t="s">
        <v>221</v>
      </c>
      <c r="C370" s="15">
        <v>26149</v>
      </c>
      <c r="D370" s="15">
        <v>4853.76</v>
      </c>
      <c r="E370" s="15">
        <f t="shared" si="4"/>
        <v>18.561933534743204</v>
      </c>
    </row>
    <row r="371" spans="1:5" s="6" customFormat="1" ht="18.75" customHeight="1">
      <c r="A371" s="10" t="s">
        <v>85</v>
      </c>
      <c r="B371" s="14" t="s">
        <v>28</v>
      </c>
      <c r="C371" s="15">
        <v>4210</v>
      </c>
      <c r="D371" s="15">
        <v>776.88</v>
      </c>
      <c r="E371" s="15">
        <f t="shared" si="4"/>
        <v>18.45320665083135</v>
      </c>
    </row>
    <row r="372" spans="1:5" s="6" customFormat="1" ht="18.75" customHeight="1">
      <c r="A372" s="10" t="s">
        <v>66</v>
      </c>
      <c r="B372" s="24" t="s">
        <v>67</v>
      </c>
      <c r="C372" s="15">
        <v>9000</v>
      </c>
      <c r="D372" s="15">
        <v>0</v>
      </c>
      <c r="E372" s="15">
        <f t="shared" si="4"/>
        <v>0</v>
      </c>
    </row>
    <row r="373" spans="1:5" s="6" customFormat="1" ht="18.75" customHeight="1">
      <c r="A373" s="10" t="s">
        <v>98</v>
      </c>
      <c r="B373" s="24" t="s">
        <v>247</v>
      </c>
      <c r="C373" s="15">
        <v>4000</v>
      </c>
      <c r="D373" s="15">
        <v>0</v>
      </c>
      <c r="E373" s="15">
        <f aca="true" t="shared" si="5" ref="E373:E380">D373/C373*100</f>
        <v>0</v>
      </c>
    </row>
    <row r="374" spans="1:5" s="6" customFormat="1" ht="18.75" customHeight="1">
      <c r="A374" s="10" t="s">
        <v>86</v>
      </c>
      <c r="B374" s="14" t="s">
        <v>219</v>
      </c>
      <c r="C374" s="15">
        <v>12179</v>
      </c>
      <c r="D374" s="15">
        <v>0</v>
      </c>
      <c r="E374" s="15">
        <f t="shared" si="5"/>
        <v>0</v>
      </c>
    </row>
    <row r="375" spans="1:5" s="6" customFormat="1" ht="28.5" customHeight="1">
      <c r="A375" s="20" t="s">
        <v>227</v>
      </c>
      <c r="B375" s="14" t="s">
        <v>248</v>
      </c>
      <c r="C375" s="15">
        <f>C376</f>
        <v>48977</v>
      </c>
      <c r="D375" s="15">
        <f>D376</f>
        <v>3400</v>
      </c>
      <c r="E375" s="15">
        <f t="shared" si="5"/>
        <v>6.942034015966677</v>
      </c>
    </row>
    <row r="376" spans="1:5" s="6" customFormat="1" ht="18" customHeight="1">
      <c r="A376" s="10" t="s">
        <v>214</v>
      </c>
      <c r="B376" s="24" t="s">
        <v>215</v>
      </c>
      <c r="C376" s="15">
        <v>48977</v>
      </c>
      <c r="D376" s="15">
        <v>3400</v>
      </c>
      <c r="E376" s="15">
        <f t="shared" si="5"/>
        <v>6.942034015966677</v>
      </c>
    </row>
    <row r="377" spans="1:5" s="6" customFormat="1" ht="27.75" customHeight="1">
      <c r="A377" s="20" t="s">
        <v>179</v>
      </c>
      <c r="B377" s="14" t="s">
        <v>123</v>
      </c>
      <c r="C377" s="15">
        <f>C378</f>
        <v>478</v>
      </c>
      <c r="D377" s="15">
        <f>D378</f>
        <v>0</v>
      </c>
      <c r="E377" s="15">
        <f t="shared" si="5"/>
        <v>0</v>
      </c>
    </row>
    <row r="378" spans="1:5" s="6" customFormat="1" ht="18.75" customHeight="1">
      <c r="A378" s="10" t="s">
        <v>72</v>
      </c>
      <c r="B378" s="14" t="s">
        <v>73</v>
      </c>
      <c r="C378" s="15">
        <v>478</v>
      </c>
      <c r="D378" s="15">
        <v>0</v>
      </c>
      <c r="E378" s="15">
        <f t="shared" si="5"/>
        <v>0</v>
      </c>
    </row>
    <row r="379" spans="1:5" s="6" customFormat="1" ht="26.25" customHeight="1">
      <c r="A379" s="20" t="s">
        <v>181</v>
      </c>
      <c r="B379" s="14" t="s">
        <v>4</v>
      </c>
      <c r="C379" s="15">
        <f>C380</f>
        <v>1680</v>
      </c>
      <c r="D379" s="15">
        <f>D380</f>
        <v>0</v>
      </c>
      <c r="E379" s="15">
        <f t="shared" si="5"/>
        <v>0</v>
      </c>
    </row>
    <row r="380" spans="1:5" s="6" customFormat="1" ht="17.25" customHeight="1">
      <c r="A380" s="10" t="s">
        <v>86</v>
      </c>
      <c r="B380" s="14" t="s">
        <v>219</v>
      </c>
      <c r="C380" s="15">
        <v>1680</v>
      </c>
      <c r="D380" s="15">
        <v>0</v>
      </c>
      <c r="E380" s="15">
        <f t="shared" si="5"/>
        <v>0</v>
      </c>
    </row>
    <row r="381" spans="1:5" s="13" customFormat="1" ht="24" customHeight="1">
      <c r="A381" s="42" t="s">
        <v>63</v>
      </c>
      <c r="B381" s="42" t="s">
        <v>276</v>
      </c>
      <c r="C381" s="47">
        <f>C382+C387+C393</f>
        <v>867885</v>
      </c>
      <c r="D381" s="47">
        <f>D382+D387+D393</f>
        <v>151927.74000000002</v>
      </c>
      <c r="E381" s="47">
        <f aca="true" t="shared" si="6" ref="E381:E407">D381/C381*100</f>
        <v>17.505515131613063</v>
      </c>
    </row>
    <row r="382" spans="1:5" s="6" customFormat="1" ht="27.75" customHeight="1">
      <c r="A382" s="14" t="s">
        <v>182</v>
      </c>
      <c r="B382" s="14" t="s">
        <v>106</v>
      </c>
      <c r="C382" s="15">
        <f>C383+C384+C385+C386</f>
        <v>85297</v>
      </c>
      <c r="D382" s="15">
        <f>D383+D384+D385+D386</f>
        <v>10303</v>
      </c>
      <c r="E382" s="15">
        <f t="shared" si="6"/>
        <v>12.07897112442407</v>
      </c>
    </row>
    <row r="383" spans="1:5" s="6" customFormat="1" ht="18" customHeight="1">
      <c r="A383" s="10" t="s">
        <v>232</v>
      </c>
      <c r="B383" s="14" t="s">
        <v>233</v>
      </c>
      <c r="C383" s="15">
        <v>2150</v>
      </c>
      <c r="D383" s="15">
        <v>0</v>
      </c>
      <c r="E383" s="15">
        <f t="shared" si="6"/>
        <v>0</v>
      </c>
    </row>
    <row r="384" spans="1:5" s="6" customFormat="1" ht="18.75" customHeight="1">
      <c r="A384" s="10" t="s">
        <v>66</v>
      </c>
      <c r="B384" s="14" t="s">
        <v>67</v>
      </c>
      <c r="C384" s="15">
        <v>40147</v>
      </c>
      <c r="D384" s="15">
        <v>3395.89</v>
      </c>
      <c r="E384" s="15">
        <f t="shared" si="6"/>
        <v>8.458639499838094</v>
      </c>
    </row>
    <row r="385" spans="1:5" s="6" customFormat="1" ht="18.75" customHeight="1">
      <c r="A385" s="10" t="s">
        <v>70</v>
      </c>
      <c r="B385" s="14" t="s">
        <v>71</v>
      </c>
      <c r="C385" s="15">
        <v>3000</v>
      </c>
      <c r="D385" s="15">
        <v>0</v>
      </c>
      <c r="E385" s="15">
        <f t="shared" si="6"/>
        <v>0</v>
      </c>
    </row>
    <row r="386" spans="1:5" s="6" customFormat="1" ht="18.75" customHeight="1">
      <c r="A386" s="10" t="s">
        <v>72</v>
      </c>
      <c r="B386" s="14" t="s">
        <v>73</v>
      </c>
      <c r="C386" s="15">
        <v>40000</v>
      </c>
      <c r="D386" s="15">
        <v>6907.11</v>
      </c>
      <c r="E386" s="15">
        <f t="shared" si="6"/>
        <v>17.267775</v>
      </c>
    </row>
    <row r="387" spans="1:5" s="6" customFormat="1" ht="26.25" customHeight="1">
      <c r="A387" s="20" t="s">
        <v>148</v>
      </c>
      <c r="B387" s="14" t="s">
        <v>64</v>
      </c>
      <c r="C387" s="15">
        <f>C388+C389+C390+C391+C392</f>
        <v>775588</v>
      </c>
      <c r="D387" s="15">
        <f>D388+D389+D390+D391+D392</f>
        <v>141196.74000000002</v>
      </c>
      <c r="E387" s="15">
        <f t="shared" si="6"/>
        <v>18.205121791466606</v>
      </c>
    </row>
    <row r="388" spans="1:5" s="6" customFormat="1" ht="18.75" customHeight="1">
      <c r="A388" s="10" t="s">
        <v>66</v>
      </c>
      <c r="B388" s="14" t="s">
        <v>67</v>
      </c>
      <c r="C388" s="15">
        <v>5500</v>
      </c>
      <c r="D388" s="15">
        <v>239.35</v>
      </c>
      <c r="E388" s="15">
        <f t="shared" si="6"/>
        <v>4.351818181818182</v>
      </c>
    </row>
    <row r="389" spans="1:5" s="6" customFormat="1" ht="18.75" customHeight="1">
      <c r="A389" s="10" t="s">
        <v>68</v>
      </c>
      <c r="B389" s="14" t="s">
        <v>69</v>
      </c>
      <c r="C389" s="15">
        <v>410088</v>
      </c>
      <c r="D389" s="15">
        <v>121558.44</v>
      </c>
      <c r="E389" s="15">
        <f t="shared" si="6"/>
        <v>29.64203780651958</v>
      </c>
    </row>
    <row r="390" spans="1:5" s="6" customFormat="1" ht="18.75" customHeight="1">
      <c r="A390" s="10" t="s">
        <v>70</v>
      </c>
      <c r="B390" s="14" t="s">
        <v>71</v>
      </c>
      <c r="C390" s="15">
        <v>65000</v>
      </c>
      <c r="D390" s="15">
        <v>14823</v>
      </c>
      <c r="E390" s="15">
        <f t="shared" si="6"/>
        <v>22.804615384615385</v>
      </c>
    </row>
    <row r="391" spans="1:5" s="6" customFormat="1" ht="18.75" customHeight="1">
      <c r="A391" s="10" t="s">
        <v>72</v>
      </c>
      <c r="B391" s="14" t="s">
        <v>73</v>
      </c>
      <c r="C391" s="15">
        <v>5000</v>
      </c>
      <c r="D391" s="15">
        <v>4000</v>
      </c>
      <c r="E391" s="15">
        <f t="shared" si="6"/>
        <v>80</v>
      </c>
    </row>
    <row r="392" spans="1:5" s="6" customFormat="1" ht="18.75" customHeight="1">
      <c r="A392" s="10" t="s">
        <v>65</v>
      </c>
      <c r="B392" s="14" t="s">
        <v>217</v>
      </c>
      <c r="C392" s="15">
        <v>290000</v>
      </c>
      <c r="D392" s="15">
        <v>575.95</v>
      </c>
      <c r="E392" s="15">
        <f t="shared" si="6"/>
        <v>0.19860344827586207</v>
      </c>
    </row>
    <row r="393" spans="1:5" s="6" customFormat="1" ht="28.5" customHeight="1">
      <c r="A393" s="20" t="s">
        <v>330</v>
      </c>
      <c r="B393" s="14" t="s">
        <v>4</v>
      </c>
      <c r="C393" s="15">
        <f>C394</f>
        <v>7000</v>
      </c>
      <c r="D393" s="15">
        <f>D394</f>
        <v>428</v>
      </c>
      <c r="E393" s="15">
        <f t="shared" si="6"/>
        <v>6.114285714285715</v>
      </c>
    </row>
    <row r="394" spans="1:5" s="6" customFormat="1" ht="18.75" customHeight="1">
      <c r="A394" s="10" t="s">
        <v>72</v>
      </c>
      <c r="B394" s="14" t="s">
        <v>73</v>
      </c>
      <c r="C394" s="15">
        <v>7000</v>
      </c>
      <c r="D394" s="15">
        <v>428</v>
      </c>
      <c r="E394" s="15">
        <f t="shared" si="6"/>
        <v>6.114285714285715</v>
      </c>
    </row>
    <row r="395" spans="1:5" s="13" customFormat="1" ht="24" customHeight="1">
      <c r="A395" s="42" t="s">
        <v>107</v>
      </c>
      <c r="B395" s="42" t="s">
        <v>108</v>
      </c>
      <c r="C395" s="47">
        <f>C396+C398</f>
        <v>323633</v>
      </c>
      <c r="D395" s="47">
        <f>D396+D398</f>
        <v>89276.87</v>
      </c>
      <c r="E395" s="47">
        <f t="shared" si="6"/>
        <v>27.58583642582802</v>
      </c>
    </row>
    <row r="396" spans="1:5" s="6" customFormat="1" ht="24" customHeight="1">
      <c r="A396" s="20" t="s">
        <v>198</v>
      </c>
      <c r="B396" s="14" t="s">
        <v>30</v>
      </c>
      <c r="C396" s="15">
        <f>SUM(C397:C397)</f>
        <v>256633</v>
      </c>
      <c r="D396" s="15">
        <f>SUM(D397:D397)</f>
        <v>86788</v>
      </c>
      <c r="E396" s="15">
        <f t="shared" si="6"/>
        <v>33.817942353477534</v>
      </c>
    </row>
    <row r="397" spans="1:5" s="6" customFormat="1" ht="29.25" customHeight="1">
      <c r="A397" s="10" t="s">
        <v>261</v>
      </c>
      <c r="B397" s="14" t="s">
        <v>262</v>
      </c>
      <c r="C397" s="15">
        <v>256633</v>
      </c>
      <c r="D397" s="15">
        <v>86788</v>
      </c>
      <c r="E397" s="15">
        <f t="shared" si="6"/>
        <v>33.817942353477534</v>
      </c>
    </row>
    <row r="398" spans="1:5" s="6" customFormat="1" ht="25.5" customHeight="1">
      <c r="A398" s="20" t="s">
        <v>199</v>
      </c>
      <c r="B398" s="14" t="s">
        <v>4</v>
      </c>
      <c r="C398" s="15">
        <f>SUM(C399:C401)</f>
        <v>67000</v>
      </c>
      <c r="D398" s="15">
        <f>SUM(D399:D401)</f>
        <v>2488.87</v>
      </c>
      <c r="E398" s="15">
        <f t="shared" si="6"/>
        <v>3.7147313432835816</v>
      </c>
    </row>
    <row r="399" spans="1:5" s="6" customFormat="1" ht="20.25" customHeight="1">
      <c r="A399" s="10" t="s">
        <v>232</v>
      </c>
      <c r="B399" s="14" t="s">
        <v>233</v>
      </c>
      <c r="C399" s="15">
        <v>15000</v>
      </c>
      <c r="D399" s="15">
        <v>0</v>
      </c>
      <c r="E399" s="15">
        <f t="shared" si="6"/>
        <v>0</v>
      </c>
    </row>
    <row r="400" spans="1:5" s="6" customFormat="1" ht="20.25" customHeight="1">
      <c r="A400" s="10" t="s">
        <v>66</v>
      </c>
      <c r="B400" s="14" t="s">
        <v>67</v>
      </c>
      <c r="C400" s="15">
        <v>25000</v>
      </c>
      <c r="D400" s="15">
        <v>2488.87</v>
      </c>
      <c r="E400" s="15">
        <f t="shared" si="6"/>
        <v>9.95548</v>
      </c>
    </row>
    <row r="401" spans="1:5" s="6" customFormat="1" ht="18.75" customHeight="1">
      <c r="A401" s="10" t="s">
        <v>72</v>
      </c>
      <c r="B401" s="14" t="s">
        <v>73</v>
      </c>
      <c r="C401" s="15">
        <v>27000</v>
      </c>
      <c r="D401" s="15">
        <v>0</v>
      </c>
      <c r="E401" s="15">
        <f t="shared" si="6"/>
        <v>0</v>
      </c>
    </row>
    <row r="402" spans="1:5" s="13" customFormat="1" ht="24" customHeight="1">
      <c r="A402" s="42" t="s">
        <v>109</v>
      </c>
      <c r="B402" s="42" t="s">
        <v>33</v>
      </c>
      <c r="C402" s="41">
        <f>C403</f>
        <v>190500</v>
      </c>
      <c r="D402" s="41">
        <f>D403</f>
        <v>70713.7</v>
      </c>
      <c r="E402" s="47">
        <f t="shared" si="6"/>
        <v>37.12005249343832</v>
      </c>
    </row>
    <row r="403" spans="1:5" s="6" customFormat="1" ht="25.5" customHeight="1">
      <c r="A403" s="14" t="s">
        <v>200</v>
      </c>
      <c r="B403" s="14" t="s">
        <v>222</v>
      </c>
      <c r="C403" s="15">
        <f>SUM(C404:C406)</f>
        <v>190500</v>
      </c>
      <c r="D403" s="15">
        <f>SUM(D404:D406)</f>
        <v>70713.7</v>
      </c>
      <c r="E403" s="15">
        <f t="shared" si="6"/>
        <v>37.12005249343832</v>
      </c>
    </row>
    <row r="404" spans="1:5" s="6" customFormat="1" ht="41.25" customHeight="1">
      <c r="A404" s="10" t="s">
        <v>251</v>
      </c>
      <c r="B404" s="16" t="s">
        <v>252</v>
      </c>
      <c r="C404" s="15">
        <v>184000</v>
      </c>
      <c r="D404" s="15">
        <v>70000</v>
      </c>
      <c r="E404" s="15">
        <f t="shared" si="6"/>
        <v>38.04347826086957</v>
      </c>
    </row>
    <row r="405" spans="1:5" s="6" customFormat="1" ht="17.25" customHeight="1">
      <c r="A405" s="10" t="s">
        <v>72</v>
      </c>
      <c r="B405" s="16" t="s">
        <v>73</v>
      </c>
      <c r="C405" s="15">
        <v>3000</v>
      </c>
      <c r="D405" s="15">
        <v>713.7</v>
      </c>
      <c r="E405" s="15">
        <f t="shared" si="6"/>
        <v>23.790000000000003</v>
      </c>
    </row>
    <row r="406" spans="1:5" s="6" customFormat="1" ht="18.75" customHeight="1">
      <c r="A406" s="26" t="s">
        <v>74</v>
      </c>
      <c r="B406" s="27" t="s">
        <v>25</v>
      </c>
      <c r="C406" s="15">
        <v>3500</v>
      </c>
      <c r="D406" s="15">
        <v>0</v>
      </c>
      <c r="E406" s="15">
        <f t="shared" si="6"/>
        <v>0</v>
      </c>
    </row>
    <row r="407" spans="1:5" s="29" customFormat="1" ht="19.5" customHeight="1">
      <c r="A407" s="28"/>
      <c r="B407" s="28" t="s">
        <v>36</v>
      </c>
      <c r="C407" s="21">
        <f>C107+C115+C125+C138+C147+C151+C191+C194+C210+C216+C220+C225+C320+C365+C381+C395+C402+C310</f>
        <v>31564214</v>
      </c>
      <c r="D407" s="21">
        <f>D107+D115+D125+D138+D147+D151+D191+D194+D210+D216+D220+D225+D310+D320+D365+D381+D395+D402</f>
        <v>6088547.130000001</v>
      </c>
      <c r="E407" s="21">
        <f t="shared" si="6"/>
        <v>19.28939884262602</v>
      </c>
    </row>
    <row r="408" spans="1:7" ht="10.5" customHeight="1">
      <c r="A408" s="8"/>
      <c r="B408" s="8"/>
      <c r="C408" s="8"/>
      <c r="D408" s="8"/>
      <c r="E408" s="8"/>
      <c r="F408" s="6"/>
      <c r="G408" s="6"/>
    </row>
    <row r="409" spans="1:5" s="1" customFormat="1" ht="24" customHeight="1">
      <c r="A409" s="1" t="s">
        <v>275</v>
      </c>
      <c r="B409" s="30" t="s">
        <v>308</v>
      </c>
      <c r="C409" s="30"/>
      <c r="D409" s="30"/>
      <c r="E409" s="30"/>
    </row>
    <row r="410" spans="1:5" s="1" customFormat="1" ht="17.25" customHeight="1">
      <c r="A410" s="31" t="s">
        <v>270</v>
      </c>
      <c r="B410" s="53"/>
      <c r="C410" s="53"/>
      <c r="D410" s="53"/>
      <c r="E410" s="53"/>
    </row>
    <row r="411" spans="1:5" s="6" customFormat="1" ht="26.25" customHeight="1">
      <c r="A411" s="9" t="s">
        <v>0</v>
      </c>
      <c r="B411" s="32" t="s">
        <v>1</v>
      </c>
      <c r="C411" s="32" t="s">
        <v>2</v>
      </c>
      <c r="D411" s="32" t="s">
        <v>3</v>
      </c>
      <c r="E411" s="32" t="s">
        <v>266</v>
      </c>
    </row>
    <row r="412" spans="1:5" s="6" customFormat="1" ht="18.75" customHeight="1">
      <c r="A412" s="10">
        <v>1</v>
      </c>
      <c r="B412" s="33">
        <v>2</v>
      </c>
      <c r="C412" s="33">
        <v>3</v>
      </c>
      <c r="D412" s="33">
        <v>4</v>
      </c>
      <c r="E412" s="33">
        <v>5</v>
      </c>
    </row>
    <row r="413" spans="1:5" s="59" customFormat="1" ht="22.5" customHeight="1">
      <c r="A413" s="57" t="s">
        <v>46</v>
      </c>
      <c r="B413" s="42" t="s">
        <v>47</v>
      </c>
      <c r="C413" s="47">
        <f>C414</f>
        <v>79083</v>
      </c>
      <c r="D413" s="47">
        <f>D414</f>
        <v>23724</v>
      </c>
      <c r="E413" s="58">
        <f aca="true" t="shared" si="7" ref="E413:E431">D413/C413*100</f>
        <v>29.998861955161033</v>
      </c>
    </row>
    <row r="414" spans="1:5" s="6" customFormat="1" ht="28.5" customHeight="1">
      <c r="A414" s="20" t="s">
        <v>186</v>
      </c>
      <c r="B414" s="14" t="s">
        <v>16</v>
      </c>
      <c r="C414" s="15">
        <f>C415</f>
        <v>79083</v>
      </c>
      <c r="D414" s="15">
        <f>D415</f>
        <v>23724</v>
      </c>
      <c r="E414" s="15">
        <f t="shared" si="7"/>
        <v>29.998861955161033</v>
      </c>
    </row>
    <row r="415" spans="1:5" s="6" customFormat="1" ht="41.25" customHeight="1">
      <c r="A415" s="26" t="s">
        <v>149</v>
      </c>
      <c r="B415" s="2" t="s">
        <v>254</v>
      </c>
      <c r="C415" s="15">
        <v>79083</v>
      </c>
      <c r="D415" s="15">
        <v>23724</v>
      </c>
      <c r="E415" s="15">
        <f t="shared" si="7"/>
        <v>29.998861955161033</v>
      </c>
    </row>
    <row r="416" spans="1:5" s="59" customFormat="1" ht="28.5">
      <c r="A416" s="57" t="s">
        <v>48</v>
      </c>
      <c r="B416" s="43" t="s">
        <v>49</v>
      </c>
      <c r="C416" s="47">
        <f>C417</f>
        <v>1800</v>
      </c>
      <c r="D416" s="47">
        <f>D417</f>
        <v>450</v>
      </c>
      <c r="E416" s="47">
        <f t="shared" si="7"/>
        <v>25</v>
      </c>
    </row>
    <row r="417" spans="1:5" s="6" customFormat="1" ht="31.5" customHeight="1">
      <c r="A417" s="20" t="s">
        <v>190</v>
      </c>
      <c r="B417" s="18" t="s">
        <v>111</v>
      </c>
      <c r="C417" s="15">
        <f>C418</f>
        <v>1800</v>
      </c>
      <c r="D417" s="15">
        <f>D418</f>
        <v>450</v>
      </c>
      <c r="E417" s="15">
        <f t="shared" si="7"/>
        <v>25</v>
      </c>
    </row>
    <row r="418" spans="1:5" s="6" customFormat="1" ht="42.75">
      <c r="A418" s="26" t="s">
        <v>149</v>
      </c>
      <c r="B418" s="2" t="s">
        <v>254</v>
      </c>
      <c r="C418" s="15">
        <v>1800</v>
      </c>
      <c r="D418" s="15">
        <v>450</v>
      </c>
      <c r="E418" s="15">
        <f t="shared" si="7"/>
        <v>25</v>
      </c>
    </row>
    <row r="419" spans="1:5" s="59" customFormat="1" ht="22.5" customHeight="1">
      <c r="A419" s="60" t="s">
        <v>50</v>
      </c>
      <c r="B419" s="42" t="s">
        <v>51</v>
      </c>
      <c r="C419" s="47">
        <f>C420</f>
        <v>400</v>
      </c>
      <c r="D419" s="47">
        <f>D420</f>
        <v>0</v>
      </c>
      <c r="E419" s="47">
        <f t="shared" si="7"/>
        <v>0</v>
      </c>
    </row>
    <row r="420" spans="1:5" s="6" customFormat="1" ht="27" customHeight="1">
      <c r="A420" s="20" t="s">
        <v>52</v>
      </c>
      <c r="B420" s="14" t="s">
        <v>17</v>
      </c>
      <c r="C420" s="15">
        <f>C421</f>
        <v>400</v>
      </c>
      <c r="D420" s="15">
        <f>D421</f>
        <v>0</v>
      </c>
      <c r="E420" s="15">
        <f t="shared" si="7"/>
        <v>0</v>
      </c>
    </row>
    <row r="421" spans="1:5" s="6" customFormat="1" ht="39.75" customHeight="1">
      <c r="A421" s="26" t="s">
        <v>149</v>
      </c>
      <c r="B421" s="14" t="s">
        <v>254</v>
      </c>
      <c r="C421" s="34">
        <v>400</v>
      </c>
      <c r="D421" s="34">
        <v>0</v>
      </c>
      <c r="E421" s="34">
        <f t="shared" si="7"/>
        <v>0</v>
      </c>
    </row>
    <row r="422" spans="1:7" s="61" customFormat="1" ht="21" customHeight="1">
      <c r="A422" s="60" t="s">
        <v>139</v>
      </c>
      <c r="B422" s="42" t="s">
        <v>175</v>
      </c>
      <c r="C422" s="47">
        <f>C423+C425+C427+C429</f>
        <v>2964800</v>
      </c>
      <c r="D422" s="47">
        <f>D423+D425+D427+D429</f>
        <v>727037</v>
      </c>
      <c r="E422" s="47">
        <f t="shared" si="7"/>
        <v>24.52229492714517</v>
      </c>
      <c r="F422" s="59"/>
      <c r="G422" s="59"/>
    </row>
    <row r="423" spans="1:7" ht="30.75" customHeight="1">
      <c r="A423" s="20" t="s">
        <v>141</v>
      </c>
      <c r="B423" s="14" t="s">
        <v>267</v>
      </c>
      <c r="C423" s="15">
        <f>C424</f>
        <v>2660000</v>
      </c>
      <c r="D423" s="15">
        <f>D424</f>
        <v>646016</v>
      </c>
      <c r="E423" s="15">
        <f t="shared" si="7"/>
        <v>24.286315789473683</v>
      </c>
      <c r="F423" s="6"/>
      <c r="G423" s="6"/>
    </row>
    <row r="424" spans="1:7" ht="42.75">
      <c r="A424" s="26" t="s">
        <v>149</v>
      </c>
      <c r="B424" s="14" t="s">
        <v>254</v>
      </c>
      <c r="C424" s="15">
        <v>2660000</v>
      </c>
      <c r="D424" s="15">
        <v>646016</v>
      </c>
      <c r="E424" s="15">
        <f t="shared" si="7"/>
        <v>24.286315789473683</v>
      </c>
      <c r="F424" s="6"/>
      <c r="G424" s="6"/>
    </row>
    <row r="425" spans="1:7" ht="28.5">
      <c r="A425" s="20" t="s">
        <v>272</v>
      </c>
      <c r="B425" s="14" t="s">
        <v>119</v>
      </c>
      <c r="C425" s="15">
        <f>C426</f>
        <v>24800</v>
      </c>
      <c r="D425" s="15">
        <f>D426</f>
        <v>6050</v>
      </c>
      <c r="E425" s="15">
        <f t="shared" si="7"/>
        <v>24.39516129032258</v>
      </c>
      <c r="F425" s="6"/>
      <c r="G425" s="6"/>
    </row>
    <row r="426" spans="1:7" ht="41.25" customHeight="1">
      <c r="A426" s="26" t="s">
        <v>149</v>
      </c>
      <c r="B426" s="14" t="s">
        <v>268</v>
      </c>
      <c r="C426" s="15">
        <v>24800</v>
      </c>
      <c r="D426" s="15">
        <v>6050</v>
      </c>
      <c r="E426" s="15">
        <f t="shared" si="7"/>
        <v>24.39516129032258</v>
      </c>
      <c r="F426" s="6"/>
      <c r="G426" s="6"/>
    </row>
    <row r="427" spans="1:7" ht="21" customHeight="1">
      <c r="A427" s="20" t="s">
        <v>273</v>
      </c>
      <c r="B427" s="14" t="s">
        <v>10</v>
      </c>
      <c r="C427" s="15">
        <f>C428</f>
        <v>210000</v>
      </c>
      <c r="D427" s="15">
        <f>D428</f>
        <v>52500</v>
      </c>
      <c r="E427" s="15">
        <f t="shared" si="7"/>
        <v>25</v>
      </c>
      <c r="F427" s="6"/>
      <c r="G427" s="6"/>
    </row>
    <row r="428" spans="1:7" ht="40.5" customHeight="1">
      <c r="A428" s="26" t="s">
        <v>149</v>
      </c>
      <c r="B428" s="14" t="s">
        <v>254</v>
      </c>
      <c r="C428" s="15">
        <v>210000</v>
      </c>
      <c r="D428" s="15">
        <v>52500</v>
      </c>
      <c r="E428" s="15">
        <f t="shared" si="7"/>
        <v>25</v>
      </c>
      <c r="F428" s="6"/>
      <c r="G428" s="6"/>
    </row>
    <row r="429" spans="1:7" ht="27" customHeight="1">
      <c r="A429" s="20" t="s">
        <v>147</v>
      </c>
      <c r="B429" s="14" t="s">
        <v>225</v>
      </c>
      <c r="C429" s="15">
        <f>C430</f>
        <v>70000</v>
      </c>
      <c r="D429" s="15">
        <f>D430</f>
        <v>22471</v>
      </c>
      <c r="E429" s="15">
        <f t="shared" si="7"/>
        <v>32.10142857142857</v>
      </c>
      <c r="F429" s="6"/>
      <c r="G429" s="6"/>
    </row>
    <row r="430" spans="1:7" ht="40.5" customHeight="1">
      <c r="A430" s="26" t="s">
        <v>149</v>
      </c>
      <c r="B430" s="14" t="s">
        <v>254</v>
      </c>
      <c r="C430" s="15">
        <v>70000</v>
      </c>
      <c r="D430" s="15">
        <v>22471</v>
      </c>
      <c r="E430" s="15">
        <f t="shared" si="7"/>
        <v>32.10142857142857</v>
      </c>
      <c r="F430" s="6"/>
      <c r="G430" s="6"/>
    </row>
    <row r="431" spans="1:7" ht="21.75" customHeight="1">
      <c r="A431" s="27"/>
      <c r="B431" s="10" t="s">
        <v>21</v>
      </c>
      <c r="C431" s="21">
        <f>C413+C416+C419+C422</f>
        <v>3046083</v>
      </c>
      <c r="D431" s="21">
        <f>D413+D416+D419+D422</f>
        <v>751211</v>
      </c>
      <c r="E431" s="21">
        <f t="shared" si="7"/>
        <v>24.66154073936922</v>
      </c>
      <c r="F431" s="6"/>
      <c r="G431" s="6"/>
    </row>
    <row r="432" spans="1:7" ht="12.75" customHeight="1">
      <c r="A432" s="8"/>
      <c r="B432" s="8"/>
      <c r="C432" s="8"/>
      <c r="D432" s="8"/>
      <c r="E432" s="8"/>
      <c r="F432" s="6"/>
      <c r="G432" s="6"/>
    </row>
    <row r="433" spans="1:7" ht="18" customHeight="1">
      <c r="A433" s="35" t="s">
        <v>271</v>
      </c>
      <c r="B433" s="8"/>
      <c r="C433" s="8"/>
      <c r="D433" s="8"/>
      <c r="E433" s="8"/>
      <c r="F433" s="6"/>
      <c r="G433" s="6"/>
    </row>
    <row r="434" spans="1:7" s="37" customFormat="1" ht="29.25" customHeight="1">
      <c r="A434" s="9" t="s">
        <v>0</v>
      </c>
      <c r="B434" s="9" t="s">
        <v>1</v>
      </c>
      <c r="C434" s="9" t="s">
        <v>2</v>
      </c>
      <c r="D434" s="9" t="s">
        <v>3</v>
      </c>
      <c r="E434" s="32" t="s">
        <v>266</v>
      </c>
      <c r="F434" s="36"/>
      <c r="G434" s="36"/>
    </row>
    <row r="435" spans="1:7" s="37" customFormat="1" ht="15" customHeight="1">
      <c r="A435" s="10">
        <v>1</v>
      </c>
      <c r="B435" s="10">
        <v>2</v>
      </c>
      <c r="C435" s="10">
        <v>3</v>
      </c>
      <c r="D435" s="10">
        <v>4</v>
      </c>
      <c r="E435" s="33">
        <v>5</v>
      </c>
      <c r="F435" s="36"/>
      <c r="G435" s="36"/>
    </row>
    <row r="436" spans="1:7" s="61" customFormat="1" ht="24" customHeight="1">
      <c r="A436" s="42" t="s">
        <v>46</v>
      </c>
      <c r="B436" s="42" t="s">
        <v>47</v>
      </c>
      <c r="C436" s="47">
        <f>C437</f>
        <v>79083</v>
      </c>
      <c r="D436" s="47">
        <f>D437</f>
        <v>21417.190000000002</v>
      </c>
      <c r="E436" s="47">
        <f aca="true" t="shared" si="8" ref="E436:E470">D436/C436*100</f>
        <v>27.08191393852029</v>
      </c>
      <c r="F436" s="59"/>
      <c r="G436" s="59"/>
    </row>
    <row r="437" spans="1:7" ht="26.25" customHeight="1">
      <c r="A437" s="20" t="s">
        <v>186</v>
      </c>
      <c r="B437" s="14" t="s">
        <v>16</v>
      </c>
      <c r="C437" s="15">
        <f>C438+C439+C440+C441+C442+C443</f>
        <v>79083</v>
      </c>
      <c r="D437" s="15">
        <f>D438+D439+D440+D441+D442+D443</f>
        <v>21417.190000000002</v>
      </c>
      <c r="E437" s="15">
        <f t="shared" si="8"/>
        <v>27.08191393852029</v>
      </c>
      <c r="F437" s="6"/>
      <c r="G437" s="6"/>
    </row>
    <row r="438" spans="1:7" ht="18" customHeight="1">
      <c r="A438" s="10" t="s">
        <v>81</v>
      </c>
      <c r="B438" s="14" t="s">
        <v>82</v>
      </c>
      <c r="C438" s="15">
        <v>60000</v>
      </c>
      <c r="D438" s="15">
        <v>13564.19</v>
      </c>
      <c r="E438" s="15">
        <f t="shared" si="8"/>
        <v>22.606983333333332</v>
      </c>
      <c r="F438" s="6"/>
      <c r="G438" s="6"/>
    </row>
    <row r="439" spans="1:7" ht="18" customHeight="1">
      <c r="A439" s="10" t="s">
        <v>83</v>
      </c>
      <c r="B439" s="14" t="s">
        <v>177</v>
      </c>
      <c r="C439" s="15">
        <v>4888</v>
      </c>
      <c r="D439" s="15">
        <v>4888</v>
      </c>
      <c r="E439" s="15">
        <f t="shared" si="8"/>
        <v>100</v>
      </c>
      <c r="F439" s="6"/>
      <c r="G439" s="6"/>
    </row>
    <row r="440" spans="1:7" ht="20.25" customHeight="1">
      <c r="A440" s="10" t="s">
        <v>84</v>
      </c>
      <c r="B440" s="14" t="s">
        <v>176</v>
      </c>
      <c r="C440" s="15">
        <v>9798</v>
      </c>
      <c r="D440" s="15">
        <v>2248.09</v>
      </c>
      <c r="E440" s="15">
        <f t="shared" si="8"/>
        <v>22.944376403347626</v>
      </c>
      <c r="F440" s="6"/>
      <c r="G440" s="6"/>
    </row>
    <row r="441" spans="1:7" ht="18.75" customHeight="1">
      <c r="A441" s="10" t="s">
        <v>85</v>
      </c>
      <c r="B441" s="14" t="s">
        <v>28</v>
      </c>
      <c r="C441" s="15">
        <v>1590</v>
      </c>
      <c r="D441" s="15">
        <v>364.76</v>
      </c>
      <c r="E441" s="15">
        <f t="shared" si="8"/>
        <v>22.940880503144655</v>
      </c>
      <c r="F441" s="6"/>
      <c r="G441" s="6"/>
    </row>
    <row r="442" spans="1:7" ht="18" customHeight="1">
      <c r="A442" s="10" t="s">
        <v>66</v>
      </c>
      <c r="B442" s="14" t="s">
        <v>67</v>
      </c>
      <c r="C442" s="15">
        <v>994</v>
      </c>
      <c r="D442" s="15">
        <v>352.15</v>
      </c>
      <c r="E442" s="15">
        <f t="shared" si="8"/>
        <v>35.42756539235412</v>
      </c>
      <c r="F442" s="6"/>
      <c r="G442" s="6"/>
    </row>
    <row r="443" spans="1:7" ht="18" customHeight="1">
      <c r="A443" s="10" t="s">
        <v>86</v>
      </c>
      <c r="B443" s="14" t="s">
        <v>246</v>
      </c>
      <c r="C443" s="15">
        <v>1813</v>
      </c>
      <c r="D443" s="15">
        <v>0</v>
      </c>
      <c r="E443" s="15">
        <f t="shared" si="8"/>
        <v>0</v>
      </c>
      <c r="F443" s="6"/>
      <c r="G443" s="6"/>
    </row>
    <row r="444" spans="1:7" s="61" customFormat="1" ht="28.5">
      <c r="A444" s="60" t="s">
        <v>48</v>
      </c>
      <c r="B444" s="42" t="s">
        <v>49</v>
      </c>
      <c r="C444" s="47">
        <f>C445</f>
        <v>1800</v>
      </c>
      <c r="D444" s="47">
        <f>D445</f>
        <v>300</v>
      </c>
      <c r="E444" s="47">
        <f t="shared" si="8"/>
        <v>16.666666666666664</v>
      </c>
      <c r="F444" s="59"/>
      <c r="G444" s="59"/>
    </row>
    <row r="445" spans="1:7" ht="27" customHeight="1">
      <c r="A445" s="20" t="s">
        <v>190</v>
      </c>
      <c r="B445" s="18" t="s">
        <v>111</v>
      </c>
      <c r="C445" s="15">
        <f>C446</f>
        <v>1800</v>
      </c>
      <c r="D445" s="15">
        <f>D446</f>
        <v>300</v>
      </c>
      <c r="E445" s="15">
        <f t="shared" si="8"/>
        <v>16.666666666666664</v>
      </c>
      <c r="F445" s="6"/>
      <c r="G445" s="6"/>
    </row>
    <row r="446" spans="1:7" ht="18" customHeight="1">
      <c r="A446" s="26" t="s">
        <v>72</v>
      </c>
      <c r="B446" s="14" t="s">
        <v>73</v>
      </c>
      <c r="C446" s="15">
        <v>1800</v>
      </c>
      <c r="D446" s="15">
        <v>300</v>
      </c>
      <c r="E446" s="15">
        <f t="shared" si="8"/>
        <v>16.666666666666664</v>
      </c>
      <c r="F446" s="6"/>
      <c r="G446" s="6"/>
    </row>
    <row r="447" spans="1:7" s="61" customFormat="1" ht="28.5" customHeight="1">
      <c r="A447" s="57" t="s">
        <v>50</v>
      </c>
      <c r="B447" s="42" t="s">
        <v>51</v>
      </c>
      <c r="C447" s="47">
        <f>C448</f>
        <v>400</v>
      </c>
      <c r="D447" s="47">
        <f>D448</f>
        <v>0</v>
      </c>
      <c r="E447" s="47">
        <f t="shared" si="8"/>
        <v>0</v>
      </c>
      <c r="F447" s="59"/>
      <c r="G447" s="59"/>
    </row>
    <row r="448" spans="1:7" ht="20.25" customHeight="1">
      <c r="A448" s="20" t="s">
        <v>274</v>
      </c>
      <c r="B448" s="14" t="s">
        <v>17</v>
      </c>
      <c r="C448" s="15">
        <f>C449</f>
        <v>400</v>
      </c>
      <c r="D448" s="15">
        <f>D449</f>
        <v>0</v>
      </c>
      <c r="E448" s="15">
        <f t="shared" si="8"/>
        <v>0</v>
      </c>
      <c r="F448" s="6"/>
      <c r="G448" s="6"/>
    </row>
    <row r="449" spans="1:7" ht="26.25" customHeight="1">
      <c r="A449" s="26" t="s">
        <v>290</v>
      </c>
      <c r="B449" s="14" t="s">
        <v>293</v>
      </c>
      <c r="C449" s="15">
        <v>400</v>
      </c>
      <c r="D449" s="15">
        <v>0</v>
      </c>
      <c r="E449" s="15">
        <f t="shared" si="8"/>
        <v>0</v>
      </c>
      <c r="F449" s="6"/>
      <c r="G449" s="6"/>
    </row>
    <row r="450" spans="1:7" s="61" customFormat="1" ht="22.5" customHeight="1">
      <c r="A450" s="57" t="s">
        <v>139</v>
      </c>
      <c r="B450" s="42" t="s">
        <v>175</v>
      </c>
      <c r="C450" s="47">
        <f>C451+C460+C462+C464</f>
        <v>2964800</v>
      </c>
      <c r="D450" s="47">
        <f>D451+D460+D462+D464</f>
        <v>685890.4999999999</v>
      </c>
      <c r="E450" s="47">
        <f t="shared" si="8"/>
        <v>23.13446100917431</v>
      </c>
      <c r="F450" s="59"/>
      <c r="G450" s="59"/>
    </row>
    <row r="451" spans="1:7" ht="29.25" customHeight="1">
      <c r="A451" s="20" t="s">
        <v>141</v>
      </c>
      <c r="B451" s="14" t="s">
        <v>267</v>
      </c>
      <c r="C451" s="15">
        <f>C452+C453+C454+C455+C456+C457+C458+C459</f>
        <v>2660000</v>
      </c>
      <c r="D451" s="15">
        <f>D452+D453+D454+D455+D456+D457+D458+D459</f>
        <v>607057.6399999999</v>
      </c>
      <c r="E451" s="15">
        <f t="shared" si="8"/>
        <v>22.821715789473682</v>
      </c>
      <c r="F451" s="6"/>
      <c r="G451" s="6"/>
    </row>
    <row r="452" spans="1:7" ht="18.75" customHeight="1">
      <c r="A452" s="26" t="s">
        <v>101</v>
      </c>
      <c r="B452" s="14" t="s">
        <v>122</v>
      </c>
      <c r="C452" s="15">
        <v>2534700</v>
      </c>
      <c r="D452" s="15">
        <v>579110.2</v>
      </c>
      <c r="E452" s="15">
        <f t="shared" si="8"/>
        <v>22.847287647453346</v>
      </c>
      <c r="F452" s="6"/>
      <c r="G452" s="6"/>
    </row>
    <row r="453" spans="1:7" ht="18" customHeight="1">
      <c r="A453" s="26" t="s">
        <v>81</v>
      </c>
      <c r="B453" s="14" t="s">
        <v>82</v>
      </c>
      <c r="C453" s="15">
        <v>59754</v>
      </c>
      <c r="D453" s="15">
        <v>9585.93</v>
      </c>
      <c r="E453" s="15">
        <f t="shared" si="8"/>
        <v>16.04232352645848</v>
      </c>
      <c r="F453" s="6"/>
      <c r="G453" s="6"/>
    </row>
    <row r="454" spans="1:7" ht="18.75" customHeight="1">
      <c r="A454" s="26" t="s">
        <v>83</v>
      </c>
      <c r="B454" s="14" t="s">
        <v>177</v>
      </c>
      <c r="C454" s="15">
        <v>4936</v>
      </c>
      <c r="D454" s="15">
        <v>4692.58</v>
      </c>
      <c r="E454" s="15">
        <f t="shared" si="8"/>
        <v>95.06847649918963</v>
      </c>
      <c r="F454" s="6"/>
      <c r="G454" s="6"/>
    </row>
    <row r="455" spans="1:7" ht="18.75" customHeight="1">
      <c r="A455" s="26" t="s">
        <v>84</v>
      </c>
      <c r="B455" s="14" t="s">
        <v>176</v>
      </c>
      <c r="C455" s="15">
        <v>55676</v>
      </c>
      <c r="D455" s="15">
        <v>11771.69</v>
      </c>
      <c r="E455" s="15">
        <f t="shared" si="8"/>
        <v>21.143203534736692</v>
      </c>
      <c r="F455" s="6"/>
      <c r="G455" s="6"/>
    </row>
    <row r="456" spans="1:7" ht="18.75" customHeight="1">
      <c r="A456" s="26" t="s">
        <v>85</v>
      </c>
      <c r="B456" s="14" t="s">
        <v>28</v>
      </c>
      <c r="C456" s="15">
        <v>1585</v>
      </c>
      <c r="D456" s="15">
        <v>426.21</v>
      </c>
      <c r="E456" s="15">
        <f t="shared" si="8"/>
        <v>26.890220820189274</v>
      </c>
      <c r="F456" s="6"/>
      <c r="G456" s="6"/>
    </row>
    <row r="457" spans="1:7" ht="18" customHeight="1">
      <c r="A457" s="26" t="s">
        <v>66</v>
      </c>
      <c r="B457" s="14" t="s">
        <v>67</v>
      </c>
      <c r="C457" s="15">
        <v>536</v>
      </c>
      <c r="D457" s="15">
        <v>471.03</v>
      </c>
      <c r="E457" s="15">
        <f t="shared" si="8"/>
        <v>87.87873134328358</v>
      </c>
      <c r="F457" s="6"/>
      <c r="G457" s="6"/>
    </row>
    <row r="458" spans="1:7" ht="18" customHeight="1">
      <c r="A458" s="26" t="s">
        <v>72</v>
      </c>
      <c r="B458" s="14" t="s">
        <v>73</v>
      </c>
      <c r="C458" s="15">
        <v>1000</v>
      </c>
      <c r="D458" s="15">
        <v>1000</v>
      </c>
      <c r="E458" s="15">
        <f t="shared" si="8"/>
        <v>100</v>
      </c>
      <c r="F458" s="6"/>
      <c r="G458" s="6"/>
    </row>
    <row r="459" spans="1:7" ht="17.25" customHeight="1">
      <c r="A459" s="26" t="s">
        <v>86</v>
      </c>
      <c r="B459" s="14" t="s">
        <v>246</v>
      </c>
      <c r="C459" s="15">
        <v>1813</v>
      </c>
      <c r="D459" s="15">
        <v>0</v>
      </c>
      <c r="E459" s="15">
        <f t="shared" si="8"/>
        <v>0</v>
      </c>
      <c r="F459" s="6"/>
      <c r="G459" s="6"/>
    </row>
    <row r="460" spans="1:7" ht="27.75" customHeight="1">
      <c r="A460" s="20" t="s">
        <v>143</v>
      </c>
      <c r="B460" s="14" t="s">
        <v>119</v>
      </c>
      <c r="C460" s="15">
        <f>C461</f>
        <v>24800</v>
      </c>
      <c r="D460" s="15">
        <f>D461</f>
        <v>4670.76</v>
      </c>
      <c r="E460" s="15">
        <f t="shared" si="8"/>
        <v>18.833709677419357</v>
      </c>
      <c r="F460" s="6"/>
      <c r="G460" s="6"/>
    </row>
    <row r="461" spans="1:7" ht="19.5" customHeight="1">
      <c r="A461" s="26" t="s">
        <v>84</v>
      </c>
      <c r="B461" s="14" t="s">
        <v>118</v>
      </c>
      <c r="C461" s="15">
        <v>24800</v>
      </c>
      <c r="D461" s="15">
        <v>4670.76</v>
      </c>
      <c r="E461" s="15">
        <f t="shared" si="8"/>
        <v>18.833709677419357</v>
      </c>
      <c r="F461" s="6"/>
      <c r="G461" s="6"/>
    </row>
    <row r="462" spans="1:7" ht="27" customHeight="1">
      <c r="A462" s="20" t="s">
        <v>144</v>
      </c>
      <c r="B462" s="14" t="s">
        <v>10</v>
      </c>
      <c r="C462" s="15">
        <f>C463</f>
        <v>210000</v>
      </c>
      <c r="D462" s="15">
        <f>D463</f>
        <v>52500</v>
      </c>
      <c r="E462" s="15">
        <f t="shared" si="8"/>
        <v>25</v>
      </c>
      <c r="F462" s="6"/>
      <c r="G462" s="6"/>
    </row>
    <row r="463" spans="1:7" ht="18.75" customHeight="1">
      <c r="A463" s="26" t="s">
        <v>101</v>
      </c>
      <c r="B463" s="14" t="s">
        <v>122</v>
      </c>
      <c r="C463" s="15">
        <v>210000</v>
      </c>
      <c r="D463" s="15">
        <v>52500</v>
      </c>
      <c r="E463" s="15">
        <f t="shared" si="8"/>
        <v>25</v>
      </c>
      <c r="F463" s="6"/>
      <c r="G463" s="6"/>
    </row>
    <row r="464" spans="1:7" ht="27.75" customHeight="1">
      <c r="A464" s="20" t="s">
        <v>147</v>
      </c>
      <c r="B464" s="14" t="s">
        <v>225</v>
      </c>
      <c r="C464" s="15">
        <f>C465+C466+C467+C468+C469</f>
        <v>70000</v>
      </c>
      <c r="D464" s="15">
        <f>D465+D466+D467+D468+D469</f>
        <v>21662.1</v>
      </c>
      <c r="E464" s="15">
        <f t="shared" si="8"/>
        <v>30.945857142857143</v>
      </c>
      <c r="F464" s="6"/>
      <c r="G464" s="6"/>
    </row>
    <row r="465" spans="1:7" ht="18" customHeight="1">
      <c r="A465" s="26" t="s">
        <v>81</v>
      </c>
      <c r="B465" s="14" t="s">
        <v>82</v>
      </c>
      <c r="C465" s="15">
        <v>55000</v>
      </c>
      <c r="D465" s="15">
        <v>15037.31</v>
      </c>
      <c r="E465" s="15">
        <f t="shared" si="8"/>
        <v>27.340563636363633</v>
      </c>
      <c r="F465" s="6"/>
      <c r="G465" s="6"/>
    </row>
    <row r="466" spans="1:7" ht="18" customHeight="1">
      <c r="A466" s="26" t="s">
        <v>83</v>
      </c>
      <c r="B466" s="14" t="s">
        <v>177</v>
      </c>
      <c r="C466" s="15">
        <v>4402</v>
      </c>
      <c r="D466" s="15">
        <v>4402</v>
      </c>
      <c r="E466" s="15">
        <f t="shared" si="8"/>
        <v>100</v>
      </c>
      <c r="F466" s="6"/>
      <c r="G466" s="6"/>
    </row>
    <row r="467" spans="1:7" ht="18" customHeight="1">
      <c r="A467" s="26" t="s">
        <v>84</v>
      </c>
      <c r="B467" s="14" t="s">
        <v>176</v>
      </c>
      <c r="C467" s="15">
        <v>7167</v>
      </c>
      <c r="D467" s="15">
        <v>1796.72</v>
      </c>
      <c r="E467" s="15">
        <f t="shared" si="8"/>
        <v>25.069345611832006</v>
      </c>
      <c r="F467" s="6"/>
      <c r="G467" s="6"/>
    </row>
    <row r="468" spans="1:7" ht="18" customHeight="1">
      <c r="A468" s="26" t="s">
        <v>85</v>
      </c>
      <c r="B468" s="14" t="s">
        <v>28</v>
      </c>
      <c r="C468" s="15">
        <v>1618</v>
      </c>
      <c r="D468" s="15">
        <v>426.07</v>
      </c>
      <c r="E468" s="15">
        <f t="shared" si="8"/>
        <v>26.33312731767614</v>
      </c>
      <c r="F468" s="6"/>
      <c r="G468" s="6"/>
    </row>
    <row r="469" spans="1:7" ht="18" customHeight="1">
      <c r="A469" s="26" t="s">
        <v>86</v>
      </c>
      <c r="B469" s="14" t="s">
        <v>246</v>
      </c>
      <c r="C469" s="15">
        <v>1813</v>
      </c>
      <c r="D469" s="15">
        <v>0</v>
      </c>
      <c r="E469" s="15">
        <f t="shared" si="8"/>
        <v>0</v>
      </c>
      <c r="F469" s="6"/>
      <c r="G469" s="6"/>
    </row>
    <row r="470" spans="1:7" ht="24.75" customHeight="1">
      <c r="A470" s="27"/>
      <c r="B470" s="10" t="s">
        <v>269</v>
      </c>
      <c r="C470" s="21">
        <f>C436+C444+C447+C450</f>
        <v>3046083</v>
      </c>
      <c r="D470" s="21">
        <f>D436+D444+D447+D450</f>
        <v>707607.69</v>
      </c>
      <c r="E470" s="41">
        <f t="shared" si="8"/>
        <v>23.230085654264837</v>
      </c>
      <c r="F470" s="6"/>
      <c r="G470" s="6"/>
    </row>
    <row r="472" spans="2:4" ht="15">
      <c r="B472" s="4" t="s">
        <v>331</v>
      </c>
      <c r="D472" s="62">
        <v>2425653.56</v>
      </c>
    </row>
    <row r="474" spans="3:4" ht="14.25">
      <c r="C474" s="52" t="s">
        <v>307</v>
      </c>
      <c r="D474" s="52"/>
    </row>
    <row r="475" spans="3:4" ht="14.25">
      <c r="C475" s="52" t="s">
        <v>277</v>
      </c>
      <c r="D475" s="52"/>
    </row>
  </sheetData>
  <mergeCells count="6">
    <mergeCell ref="C474:D474"/>
    <mergeCell ref="C475:D475"/>
    <mergeCell ref="B410:E410"/>
    <mergeCell ref="A1:E1"/>
    <mergeCell ref="A101:B101"/>
    <mergeCell ref="A2:E2"/>
  </mergeCells>
  <printOptions horizontalCentered="1"/>
  <pageMargins left="0.26" right="0.19" top="0.4" bottom="0.17" header="0.18" footer="0.23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Florczak</dc:creator>
  <cp:keywords/>
  <dc:description/>
  <cp:lastModifiedBy>Jadwiga Florczak</cp:lastModifiedBy>
  <cp:lastPrinted>2009-03-17T13:24:38Z</cp:lastPrinted>
  <dcterms:created xsi:type="dcterms:W3CDTF">2001-02-21T09:21:54Z</dcterms:created>
  <dcterms:modified xsi:type="dcterms:W3CDTF">2009-04-30T10:56:55Z</dcterms:modified>
  <cp:category/>
  <cp:version/>
  <cp:contentType/>
  <cp:contentStatus/>
</cp:coreProperties>
</file>