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Arkusz1" sheetId="1" r:id="rId1"/>
  </sheets>
  <definedNames>
    <definedName name="_xlnm.Print_Area" localSheetId="0">'Arkusz1'!$A$2:$E$416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<sst xmlns="http://schemas.openxmlformats.org/spreadsheetml/2006/main" count="807" uniqueCount="332">
  <si>
    <t>Klasyfikacja budżetowa</t>
  </si>
  <si>
    <t>Nazwa</t>
  </si>
  <si>
    <t>Plan</t>
  </si>
  <si>
    <t>Wykonanie</t>
  </si>
  <si>
    <t>Pozostała działalność</t>
  </si>
  <si>
    <t>Wpływy z usług</t>
  </si>
  <si>
    <t>Oświata i wychowanie</t>
  </si>
  <si>
    <t>Gimnazja</t>
  </si>
  <si>
    <t>Dowożenie uczniów do szkół</t>
  </si>
  <si>
    <t>Ochotnicze straże pożarne</t>
  </si>
  <si>
    <t>Zasiłki i pomoc w naturze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</si>
  <si>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</si>
  <si>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</si>
  <si>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</si>
  <si>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</si>
  <si>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</si>
  <si>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</si>
  <si>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</si>
  <si>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</si>
  <si>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</si>
  <si>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</si>
  <si>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</si>
  <si>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</si>
  <si>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</si>
  <si>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</si>
  <si>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</si>
  <si>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</si>
  <si>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</si>
  <si>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Podróże służbowe krajowe</t>
  </si>
  <si>
    <t>Składki na Fundusz Pracy</t>
  </si>
  <si>
    <t>Odpisy na zakł.fund.świadczeń socj.</t>
  </si>
  <si>
    <t>Świadczenia spoleczne</t>
  </si>
  <si>
    <t>Biblioteki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</si>
  <si>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</si>
  <si>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</si>
  <si>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</si>
  <si>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</si>
  <si>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</si>
  <si>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</si>
  <si>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</si>
  <si>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</si>
  <si>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</si>
  <si>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</si>
  <si>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Dział 400</t>
  </si>
  <si>
    <t>Rozdz 40002</t>
  </si>
  <si>
    <t>Dostarczanie wody</t>
  </si>
  <si>
    <t>Dział 700</t>
  </si>
  <si>
    <t>Gospodarka mieszkaniowa</t>
  </si>
  <si>
    <t>Dział 750</t>
  </si>
  <si>
    <t>Administracja publiczna</t>
  </si>
  <si>
    <t>Rozdz75011</t>
  </si>
  <si>
    <t>Rozdz75023</t>
  </si>
  <si>
    <t>Dot.celowe otrzym.z budż.państwa na realiz.zadań bieżących z zakresu admin.rządowej oraz innych zadań zleconych gminie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</si>
  <si>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</si>
  <si>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</si>
  <si>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</si>
  <si>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</si>
  <si>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</si>
  <si>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</si>
  <si>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Rozdz75601</t>
  </si>
  <si>
    <t>Podatek od działaln.gospod.osób fizycznych</t>
  </si>
  <si>
    <t>Rozdz75615</t>
  </si>
  <si>
    <t>Podatek od środków transportowych</t>
  </si>
  <si>
    <t>Podatek od czynności cywilnoprawnych</t>
  </si>
  <si>
    <t>Rozdz75618</t>
  </si>
  <si>
    <t>Dział 758</t>
  </si>
  <si>
    <t>Różne  rozliczenia</t>
  </si>
  <si>
    <t>Pozostałe odsetki</t>
  </si>
  <si>
    <t>Dział 801</t>
  </si>
  <si>
    <t>Ośrodki pomocy społecznej</t>
  </si>
  <si>
    <t>Wpływy z różnych dochodów</t>
  </si>
  <si>
    <t>Dział 900</t>
  </si>
  <si>
    <t>Gospod.komunalna i ochrona środowiska</t>
  </si>
  <si>
    <t>Oświetlenie ulic, placów i dróg</t>
  </si>
  <si>
    <t>§6050</t>
  </si>
  <si>
    <t>Wydatki inwestycyjne jedn.budżet.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</si>
  <si>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</si>
  <si>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</si>
  <si>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</si>
  <si>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</si>
  <si>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</si>
  <si>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</si>
  <si>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</si>
  <si>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</si>
  <si>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</si>
  <si>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</si>
  <si>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</si>
  <si>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</si>
  <si>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Drogi publiczne gminne</t>
  </si>
  <si>
    <t>Dział 710</t>
  </si>
  <si>
    <t>Działalność usługowa</t>
  </si>
  <si>
    <t>Plany zagospodarowania przestrzennego</t>
  </si>
  <si>
    <t>§4010</t>
  </si>
  <si>
    <t>Wynagrodzenia osobowe pracowników</t>
  </si>
  <si>
    <t>§4040</t>
  </si>
  <si>
    <t>§4110</t>
  </si>
  <si>
    <t>§4120</t>
  </si>
  <si>
    <t>§4440</t>
  </si>
  <si>
    <t>§3030</t>
  </si>
  <si>
    <t>§4140</t>
  </si>
  <si>
    <t>Składki na PFRON</t>
  </si>
  <si>
    <t>§4410</t>
  </si>
  <si>
    <t>§6060</t>
  </si>
  <si>
    <t>Wydatki na zakupy inwest.jedn.budżetowych</t>
  </si>
  <si>
    <t>§4100</t>
  </si>
  <si>
    <t>Rozdz75101</t>
  </si>
  <si>
    <t>Bezpieczeństwo publiczne i ochrona środowiska</t>
  </si>
  <si>
    <t>Jednostki terenowe Policji</t>
  </si>
  <si>
    <t>Dział 757</t>
  </si>
  <si>
    <t>Obsługa długu publicznego</t>
  </si>
  <si>
    <t>Obsługa papierów wartościowych, kredytów i pożyczek jst</t>
  </si>
  <si>
    <t>§3020</t>
  </si>
  <si>
    <t>Nagrody i wyd.osob.nie zaliczane do wynagr</t>
  </si>
  <si>
    <t>§4240</t>
  </si>
  <si>
    <t>Zakup pomocy nauk.dydakt., książek</t>
  </si>
  <si>
    <t>Przedszkola przy szkołach podstawowych</t>
  </si>
  <si>
    <t>Dział 851</t>
  </si>
  <si>
    <t>§3110</t>
  </si>
  <si>
    <t>§4130</t>
  </si>
  <si>
    <t>Usługi opiekuńcze</t>
  </si>
  <si>
    <t>Dział 854</t>
  </si>
  <si>
    <t>Edukacyjna opieka wychowawcza</t>
  </si>
  <si>
    <t>Świetlice szkolne</t>
  </si>
  <si>
    <t>Gospodarka komunalna i ochrona środow.</t>
  </si>
  <si>
    <t>Oczyszczanie miast i wsi</t>
  </si>
  <si>
    <t>Dział 921</t>
  </si>
  <si>
    <t>Kultura i ochrona dziedzictwa narodowego</t>
  </si>
  <si>
    <t>Dział 926</t>
  </si>
  <si>
    <t>Dział 010</t>
  </si>
  <si>
    <t xml:space="preserve">Urzędy nacz.organów władzy państwowej, kontroli i ochrony prawa </t>
  </si>
  <si>
    <t>Izby Rolnicze</t>
  </si>
  <si>
    <t>§2850</t>
  </si>
  <si>
    <t>Wpłaty gmin na rzecz izb rolniczych</t>
  </si>
  <si>
    <t>Gospodarka gruntami i nieruchomościami</t>
  </si>
  <si>
    <t>§2310</t>
  </si>
  <si>
    <t>Dotacje celowe przekazane gminie na podst. porozumień między jst</t>
  </si>
  <si>
    <t>Nagrody i wydatki osobowe nie zaliczane do wynagrodzeń</t>
  </si>
  <si>
    <t>Składki na ubezpieczenia zdrowotne</t>
  </si>
  <si>
    <t>Składki na ubezp. zdrowotne opłacane za osoby pobierające niektóre świadczenia z pomocy społecznej</t>
  </si>
  <si>
    <t>Nagrody i wyd.osob.nie zaliczane do wynagrodzeń</t>
  </si>
  <si>
    <t>Wpływy z opłat za zezwolenie na sprzedaż alkoholu</t>
  </si>
  <si>
    <t>Świadczenia społeczne</t>
  </si>
  <si>
    <t>Dokształcanie i doskonalenie nauczycieli</t>
  </si>
  <si>
    <t>Wójt Gminy</t>
  </si>
  <si>
    <t>Maciej Śliwerski</t>
  </si>
  <si>
    <t>Urzędy nacz.organów władzy państw. kontroli i ochrony prawa</t>
  </si>
  <si>
    <t>Urzędy nacz.organów władzy państw. kontroli i ochrony prawa oraz sądownictwa</t>
  </si>
  <si>
    <t>§0830</t>
  </si>
  <si>
    <t>Rozdz 01010</t>
  </si>
  <si>
    <t>Infrastruktura wodociągowa i sanitacyjna wsi</t>
  </si>
  <si>
    <t>Rozdz 70005</t>
  </si>
  <si>
    <t>Rozdz 70095</t>
  </si>
  <si>
    <t>Dochody jst związane z realizacją zadań z zakresu administracji rządowej</t>
  </si>
  <si>
    <t>Odsetki od nieterm.wpłat z tyt.podatków i opłat</t>
  </si>
  <si>
    <t>Wpływy z podatku rolnego, podatku leśnego, podatku od czynności cywilnoprawnych  oraz podatków i opłat lokaln.</t>
  </si>
  <si>
    <t>Rozdz 75621</t>
  </si>
  <si>
    <t>Rozdz 75801</t>
  </si>
  <si>
    <t>Rozdz 75807</t>
  </si>
  <si>
    <t>Rozdz 75814</t>
  </si>
  <si>
    <t>Rozdz 80101</t>
  </si>
  <si>
    <t>Rozdz 80110</t>
  </si>
  <si>
    <t>Dział 852</t>
  </si>
  <si>
    <t>Pomoc  społeczna</t>
  </si>
  <si>
    <t>Rozdz 85212</t>
  </si>
  <si>
    <t>Świadczenia rodzinne oraz składki emerytalne i rentowe z ubezpieczenia społecznego</t>
  </si>
  <si>
    <t>Rozdz 85213</t>
  </si>
  <si>
    <t>Rozdz 85214</t>
  </si>
  <si>
    <t>Zasiłki i pomoc w naturze oraz składki na ubezpieczenia społeczne</t>
  </si>
  <si>
    <t>Rozdz 85219</t>
  </si>
  <si>
    <t>Rozdz 85228</t>
  </si>
  <si>
    <t>Rozdz 90015</t>
  </si>
  <si>
    <t>Rozdz 90001</t>
  </si>
  <si>
    <t>Gospodarka ściekowa i ochrona wód</t>
  </si>
  <si>
    <t>Dot.celowe otrzym.z budż.państwa na realiz.zadań bież. z zakresu admin.rządowej oraz innych zadań zleconych gminie</t>
  </si>
  <si>
    <t>§2010</t>
  </si>
  <si>
    <t>§6290</t>
  </si>
  <si>
    <t>§0750</t>
  </si>
  <si>
    <t>§0920</t>
  </si>
  <si>
    <t>§0470</t>
  </si>
  <si>
    <t>§0970</t>
  </si>
  <si>
    <t>§2360</t>
  </si>
  <si>
    <t>§0350</t>
  </si>
  <si>
    <t>§0910</t>
  </si>
  <si>
    <t>§0310</t>
  </si>
  <si>
    <t>§0320</t>
  </si>
  <si>
    <t>§0330</t>
  </si>
  <si>
    <t>§0340</t>
  </si>
  <si>
    <t>§0360</t>
  </si>
  <si>
    <t>§0370</t>
  </si>
  <si>
    <t>§0450</t>
  </si>
  <si>
    <t>§0490</t>
  </si>
  <si>
    <t>§0500</t>
  </si>
  <si>
    <t>§0410</t>
  </si>
  <si>
    <t>§0480</t>
  </si>
  <si>
    <t>§0010</t>
  </si>
  <si>
    <t>§0020</t>
  </si>
  <si>
    <t>§2920</t>
  </si>
  <si>
    <t>Rozdz 75647</t>
  </si>
  <si>
    <t>Pobór podatków, opłat i niepodatkowych należności budżetowych</t>
  </si>
  <si>
    <t>Wynagrodzenia agencyjno-prowizyjne</t>
  </si>
  <si>
    <t>§8070</t>
  </si>
  <si>
    <t>Odsetki i dyskonto od krajowych skarbowych papierów wartościowych oraz pożyczek i kredytów</t>
  </si>
  <si>
    <t>Pomoc społeczna</t>
  </si>
  <si>
    <t>Składki na ubezpieczenia społeczne</t>
  </si>
  <si>
    <t>Dodatkowe wynagrodzenie roczne</t>
  </si>
  <si>
    <t>Rozdz 85295</t>
  </si>
  <si>
    <t>Rozdz 85446</t>
  </si>
  <si>
    <t>Rozdz 85401</t>
  </si>
  <si>
    <t>Rozdz 85495</t>
  </si>
  <si>
    <t>Rozdz 90003</t>
  </si>
  <si>
    <t>Rozdz 01030</t>
  </si>
  <si>
    <t>Rozdz 60016</t>
  </si>
  <si>
    <t>Rozdz 71004</t>
  </si>
  <si>
    <t>Rozdz 71095</t>
  </si>
  <si>
    <t>Rozdz 75011</t>
  </si>
  <si>
    <t>Rozdz 75022</t>
  </si>
  <si>
    <t>Rozdz 75023</t>
  </si>
  <si>
    <t>Rozdz 75095</t>
  </si>
  <si>
    <t>Rozdz 75101</t>
  </si>
  <si>
    <t>Rozdz 75412</t>
  </si>
  <si>
    <t>Rozdz 75702</t>
  </si>
  <si>
    <t>Rozdz 80104</t>
  </si>
  <si>
    <t>Rozdz 80113</t>
  </si>
  <si>
    <t>Rozdz 80146</t>
  </si>
  <si>
    <t>Rozdz 80195</t>
  </si>
  <si>
    <t>Rozdz 85154</t>
  </si>
  <si>
    <t>Rozdz 92116</t>
  </si>
  <si>
    <t>Rozdz 92195</t>
  </si>
  <si>
    <t>Rozdz 92605</t>
  </si>
  <si>
    <t>Wpływy z różnych opłat</t>
  </si>
  <si>
    <t>Subwencje ogólne z budżetu państwa</t>
  </si>
  <si>
    <t>§2030</t>
  </si>
  <si>
    <t>Dotacje celowe  otrzymane z budżetu państwa na realizację własnych zadań bieżących gmin</t>
  </si>
  <si>
    <t>Domy pomocy społecznej</t>
  </si>
  <si>
    <t>Dochody z najmu i dzierżawy składników majątkowych</t>
  </si>
  <si>
    <t>Wytwarzanie  i zaopatrywanie w energię elektryczną,  gaz i wodę</t>
  </si>
  <si>
    <t>Wpływy z podatku dochodowego od osób fizycznych</t>
  </si>
  <si>
    <t>Wpływy z innych opłat stanowiących dochody jst</t>
  </si>
  <si>
    <t>Udziały  gmin w podatkach stanowiących dochód budżetu państwa</t>
  </si>
  <si>
    <t>Podatek dochodowy od osób fizycznych</t>
  </si>
  <si>
    <t>Podatek dochodowy od osób prawnych</t>
  </si>
  <si>
    <t>Rozdz 85202</t>
  </si>
  <si>
    <t>Wpływy z opłat za zarząd,użytkowanie i użytkowanie wieczyste nieruchomości</t>
  </si>
  <si>
    <t>Dotacje celowe otrzymane z budżetu państwa na realiz.zadań bież.z zakresu administracji rządowej oraz innych zadań zleconych gminie</t>
  </si>
  <si>
    <t>§3240</t>
  </si>
  <si>
    <t>Stypendia dla uczniów</t>
  </si>
  <si>
    <t>Wydatki na zakupy inwestycyjne jednostek budżetowych</t>
  </si>
  <si>
    <t>Wydatki inwestycyjne jednostek budżetowych</t>
  </si>
  <si>
    <t>Dodatkowe wynagrodzenie  roczne</t>
  </si>
  <si>
    <t>Odpisy na zakł.fund.świadczeń socjalnych</t>
  </si>
  <si>
    <t>Różne wydatki na rzecz osób fizycznych</t>
  </si>
  <si>
    <t>Wydatki na zakupy inwestycyjne jednostek  budżetowych</t>
  </si>
  <si>
    <t>Składki na ubezpieczenie społeczne</t>
  </si>
  <si>
    <t>Zadania w zakresie kultury fizycz. i sportu</t>
  </si>
  <si>
    <t>Odsetki od nieterminowych wpłat z tytułu podatków i opłat</t>
  </si>
  <si>
    <t>Dochody od osób prawnych,od osób fizycznych i  od innych jednostek nie posiadających  osobowości prawnej oraz wydatki związane z ich poborem</t>
  </si>
  <si>
    <t>Część wyrównawcza subwencji ogólnej dla gmin</t>
  </si>
  <si>
    <t>Usługi opiekuńcze i specjalistyczne usługi opiekuńcze</t>
  </si>
  <si>
    <t>Dochody od osób prawnych,od osób fizycznych  i od innych jednostek nie posiadających  osobowości prawnej oraz wydatki związane z ich poborem</t>
  </si>
  <si>
    <t>Rozdz75616</t>
  </si>
  <si>
    <t>Wpływy z opłaty administracyjnej za czynności urzędowe</t>
  </si>
  <si>
    <t>Wpływy z innych lokalnych opłat pobieranych przez jst na podstawie odrebnych ustaw</t>
  </si>
  <si>
    <t>§ 0690</t>
  </si>
  <si>
    <t>Rozdz 85415</t>
  </si>
  <si>
    <t>Pomoc materialna  dla uczniów</t>
  </si>
  <si>
    <t>Wpływy z podatku rolnego, podatku leśnego, podatku od spadków i darowizn,podatku od czynności cywilno prawnych oraz podatków i opłat lokalnych od osób fiz.</t>
  </si>
  <si>
    <t>Dotacje celowe otrzymane z budżetu państwa na realizację własnych zadań bieżących gminy.</t>
  </si>
  <si>
    <t>Środki na dofinansowanie własnych inwestycji gmin pozyskane z innych źródeł</t>
  </si>
  <si>
    <t>Wydatki na zakupy inwestycyjne jedn.budżet.</t>
  </si>
  <si>
    <t>§4170</t>
  </si>
  <si>
    <t>Wynagrodzenia bezosobowe</t>
  </si>
  <si>
    <t>§4350</t>
  </si>
  <si>
    <t>Zakup usług dostępu do sieci Internet</t>
  </si>
  <si>
    <t>Rozdz 75404</t>
  </si>
  <si>
    <t>§3000</t>
  </si>
  <si>
    <t>Wpłaty jednostek na fundusz celowy</t>
  </si>
  <si>
    <t>§3260</t>
  </si>
  <si>
    <t>Inne formy pomocy dla uczniów</t>
  </si>
  <si>
    <t>Rozdz 80103</t>
  </si>
  <si>
    <t>Oddziały przedszkolne w szkołach podstawowych</t>
  </si>
  <si>
    <t>Wydatki osobowe niezaliczone do wynagrodzeń</t>
  </si>
  <si>
    <t>Dodatkowe wynagrodzenia roczne</t>
  </si>
  <si>
    <t>§2540</t>
  </si>
  <si>
    <t>Dotacja podmiotowa z budżetu dla niepublicznej jednostki systemu oświaty</t>
  </si>
  <si>
    <t>§4330</t>
  </si>
  <si>
    <t>Wynagrodzenie bezosobowe</t>
  </si>
  <si>
    <t>Odpisy na zfśs</t>
  </si>
  <si>
    <t>Pomoce naukowe i dydaktyczne, książki</t>
  </si>
  <si>
    <t>Pomoc materialna dla uczniów</t>
  </si>
  <si>
    <t>§6010</t>
  </si>
  <si>
    <t>Wydatki na zakup i objęcie akcji oraz wniesienie wkładów do spółek prawa handlowego</t>
  </si>
  <si>
    <t>§2820</t>
  </si>
  <si>
    <t>Dotacja celowa z budżetu na finansowanie lub dofinansowanie zadań zleconych do realizacji stowarzyszeniom</t>
  </si>
  <si>
    <t xml:space="preserve">Sprawozdanie z wykonania budżetu Gminy Jaktorów </t>
  </si>
  <si>
    <t xml:space="preserve">Kwota deficytu / nadwyżki na koniec okresu sprawozdawczego </t>
  </si>
  <si>
    <t>§0870</t>
  </si>
  <si>
    <t>Wpływy ze sprzedaży składników majątkowych</t>
  </si>
  <si>
    <t>Dotacje celowe otrzymane z budżetu państwa na realizację  zadań bieżących z zakresu administracji rządowej oraz innych zadań zleconych gminie</t>
  </si>
  <si>
    <t>§0960</t>
  </si>
  <si>
    <t>Otrzymane spadki, zapisy, darowizny  w postaci pieniężnej</t>
  </si>
  <si>
    <t>Rozdz 60013</t>
  </si>
  <si>
    <t>§6300</t>
  </si>
  <si>
    <t>Drogi publiczne wojewódzkie</t>
  </si>
  <si>
    <t xml:space="preserve">Wydatki na pomoc finansową udzielaną między jst na dofinansowanie własnych zadań inwestycyjnych i zakupów inwestycyjnych </t>
  </si>
  <si>
    <t>Rozdz 60014</t>
  </si>
  <si>
    <t>Drogi publiczne powiatowe</t>
  </si>
  <si>
    <t>Rozdz 75495</t>
  </si>
  <si>
    <t>Rozdz 75818</t>
  </si>
  <si>
    <t>Rezerwy ogólne i celowe</t>
  </si>
  <si>
    <t>§4810</t>
  </si>
  <si>
    <t xml:space="preserve">Rezerwy </t>
  </si>
  <si>
    <t>§4580</t>
  </si>
  <si>
    <t>Rozdz 85149</t>
  </si>
  <si>
    <t>Rozdz 85153</t>
  </si>
  <si>
    <t>Programy polityki zdrowotnej</t>
  </si>
  <si>
    <t>Zwalczanie narkomanii</t>
  </si>
  <si>
    <t>§2480</t>
  </si>
  <si>
    <t>Dotacja podmiotowa z budżetu dla samorządowej jednostki kultury</t>
  </si>
  <si>
    <t>Odpisy na zakł. fund. świad. socjalnych</t>
  </si>
  <si>
    <t>§0690</t>
  </si>
  <si>
    <t>Rozdział75404</t>
  </si>
  <si>
    <t>Komendy Wojewódzkie policji</t>
  </si>
  <si>
    <t xml:space="preserve"> </t>
  </si>
  <si>
    <t>Dochody jednostek sam.terytorialnego związane z realizacją zadań z zakresu administracji rządowej oraz innych zadań zleconych ustawami</t>
  </si>
  <si>
    <t>za III kwartał 2006r</t>
  </si>
  <si>
    <t>Rozdz. 80195</t>
  </si>
  <si>
    <t>Dotacje celowe otrzymane z budżetu państwa na realizację własnych zadań bieżących gmin.</t>
  </si>
  <si>
    <t>Jaktorów, dnia 27 października 2006r</t>
  </si>
  <si>
    <t>§6058</t>
  </si>
  <si>
    <t>§6059</t>
  </si>
  <si>
    <t>§3040</t>
  </si>
  <si>
    <t>Nagrody o charakterze szczególnym niezaliczone do wynagrodzeń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</si>
</sst>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1"/>
  <sheetViews>
    <sheetView tabSelected="1" zoomScaleSheetLayoutView="100" workbookViewId="0" topLeftCell="A404">
      <selection activeCell="B412" sqref="B412"/>
    </sheetView>
  </sheetViews>
  <sheetFormatPr defaultColWidth="8.796875" defaultRowHeight="15"/>
  <cols>
    <col min="1" max="1" width="12.59765625" style="5" customWidth="1"/>
    <col min="2" max="2" width="41.296875" style="5" customWidth="1"/>
    <col min="3" max="3" width="12.69921875" style="5" customWidth="1"/>
    <col min="4" max="4" width="12.796875" style="5" customWidth="1"/>
    <col min="5" max="5" width="6.296875" style="5" customWidth="1"/>
    <col min="6" max="6" width="1.796875" style="4" customWidth="1"/>
    <col min="7" max="16384" width="8.8984375" style="4" customWidth="1"/>
  </cols>
  <sheetData>
    <row r="1" spans="1:5" s="3" customFormat="1" ht="10.5" customHeight="1">
      <c r="A1" s="1"/>
      <c r="B1" s="2"/>
      <c r="C1" s="2"/>
      <c r="D1" s="2"/>
      <c r="E1" s="2"/>
    </row>
    <row r="2" spans="1:7" ht="29.25" customHeight="1">
      <c r="A2" s="62" t="s">
        <v>293</v>
      </c>
      <c r="B2" s="62"/>
      <c r="C2" s="62"/>
      <c r="D2" s="62"/>
      <c r="E2" s="62"/>
      <c r="F2" s="18"/>
      <c r="G2" s="18"/>
    </row>
    <row r="3" spans="1:7" ht="29.25" customHeight="1">
      <c r="A3" s="62" t="s">
        <v>324</v>
      </c>
      <c r="B3" s="62"/>
      <c r="C3" s="62"/>
      <c r="D3" s="62"/>
      <c r="E3" s="62"/>
      <c r="F3" s="18"/>
      <c r="G3" s="18"/>
    </row>
    <row r="4" spans="1:7" ht="19.5" customHeight="1">
      <c r="A4" s="30" t="s">
        <v>23</v>
      </c>
      <c r="B4" s="30"/>
      <c r="C4" s="27"/>
      <c r="D4" s="27"/>
      <c r="E4" s="27"/>
      <c r="F4" s="18"/>
      <c r="G4" s="18"/>
    </row>
    <row r="5" spans="1:5" s="18" customFormat="1" ht="31.5">
      <c r="A5" s="31" t="s">
        <v>0</v>
      </c>
      <c r="B5" s="31" t="s">
        <v>1</v>
      </c>
      <c r="C5" s="31" t="s">
        <v>2</v>
      </c>
      <c r="D5" s="31" t="s">
        <v>3</v>
      </c>
      <c r="E5" s="31" t="s">
        <v>39</v>
      </c>
    </row>
    <row r="6" spans="1:5" s="18" customFormat="1" ht="15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s="8" customFormat="1" ht="21" customHeight="1">
      <c r="A7" s="6" t="s">
        <v>40</v>
      </c>
      <c r="B7" s="6" t="s">
        <v>41</v>
      </c>
      <c r="C7" s="45">
        <f>C8</f>
        <v>4350</v>
      </c>
      <c r="D7" s="45">
        <f>D8</f>
        <v>4157.16</v>
      </c>
      <c r="E7" s="17">
        <f>D7/C7*100</f>
        <v>95.56689655172413</v>
      </c>
    </row>
    <row r="8" spans="1:5" s="18" customFormat="1" ht="15.75" customHeight="1">
      <c r="A8" s="16" t="s">
        <v>42</v>
      </c>
      <c r="B8" s="16" t="s">
        <v>4</v>
      </c>
      <c r="C8" s="46">
        <f>C10+C9</f>
        <v>4350</v>
      </c>
      <c r="D8" s="46">
        <f>D10+D9</f>
        <v>4157.16</v>
      </c>
      <c r="E8" s="17">
        <f aca="true" t="shared" si="0" ref="E8:E74">D8/C8*100</f>
        <v>95.56689655172413</v>
      </c>
    </row>
    <row r="9" spans="1:5" s="18" customFormat="1" ht="15.75" customHeight="1">
      <c r="A9" s="15" t="s">
        <v>319</v>
      </c>
      <c r="B9" s="16" t="s">
        <v>229</v>
      </c>
      <c r="C9" s="46">
        <v>3750</v>
      </c>
      <c r="D9" s="46">
        <v>3750</v>
      </c>
      <c r="E9" s="17">
        <f t="shared" si="0"/>
        <v>100</v>
      </c>
    </row>
    <row r="10" spans="1:5" s="18" customFormat="1" ht="30.75" customHeight="1">
      <c r="A10" s="15" t="s">
        <v>176</v>
      </c>
      <c r="B10" s="37" t="s">
        <v>234</v>
      </c>
      <c r="C10" s="46">
        <v>600</v>
      </c>
      <c r="D10" s="46">
        <v>407.16</v>
      </c>
      <c r="E10" s="17">
        <f t="shared" si="0"/>
        <v>67.86000000000001</v>
      </c>
    </row>
    <row r="11" spans="1:5" s="8" customFormat="1" ht="30.75" customHeight="1">
      <c r="A11" s="14" t="s">
        <v>43</v>
      </c>
      <c r="B11" s="6" t="s">
        <v>235</v>
      </c>
      <c r="C11" s="45">
        <f>C12</f>
        <v>247800</v>
      </c>
      <c r="D11" s="45">
        <f>D12</f>
        <v>216683.50999999998</v>
      </c>
      <c r="E11" s="7">
        <f t="shared" si="0"/>
        <v>87.44290153349475</v>
      </c>
    </row>
    <row r="12" spans="1:5" s="18" customFormat="1" ht="17.25" customHeight="1">
      <c r="A12" s="15" t="s">
        <v>44</v>
      </c>
      <c r="B12" s="16" t="s">
        <v>45</v>
      </c>
      <c r="C12" s="46">
        <f>C13+C14</f>
        <v>247800</v>
      </c>
      <c r="D12" s="46">
        <f>D13+D14</f>
        <v>216683.50999999998</v>
      </c>
      <c r="E12" s="17">
        <f t="shared" si="0"/>
        <v>87.44290153349475</v>
      </c>
    </row>
    <row r="13" spans="1:5" s="18" customFormat="1" ht="15">
      <c r="A13" s="15" t="s">
        <v>147</v>
      </c>
      <c r="B13" s="16" t="s">
        <v>5</v>
      </c>
      <c r="C13" s="46">
        <v>247000</v>
      </c>
      <c r="D13" s="46">
        <v>215094.74</v>
      </c>
      <c r="E13" s="17">
        <f t="shared" si="0"/>
        <v>87.08289068825911</v>
      </c>
    </row>
    <row r="14" spans="1:5" s="18" customFormat="1" ht="15" customHeight="1">
      <c r="A14" s="15" t="s">
        <v>177</v>
      </c>
      <c r="B14" s="16" t="s">
        <v>67</v>
      </c>
      <c r="C14" s="46">
        <v>800</v>
      </c>
      <c r="D14" s="46">
        <v>1588.77</v>
      </c>
      <c r="E14" s="17">
        <f t="shared" si="0"/>
        <v>198.59625</v>
      </c>
    </row>
    <row r="15" spans="1:5" s="8" customFormat="1" ht="19.5" customHeight="1">
      <c r="A15" s="6" t="s">
        <v>46</v>
      </c>
      <c r="B15" s="6" t="s">
        <v>47</v>
      </c>
      <c r="C15" s="45">
        <f>C16+C22</f>
        <v>1588571</v>
      </c>
      <c r="D15" s="45">
        <f>D16+D22</f>
        <v>69058.84</v>
      </c>
      <c r="E15" s="7">
        <f t="shared" si="0"/>
        <v>4.34723030950458</v>
      </c>
    </row>
    <row r="16" spans="1:5" s="18" customFormat="1" ht="18.75" customHeight="1">
      <c r="A16" s="16" t="s">
        <v>150</v>
      </c>
      <c r="B16" s="16" t="s">
        <v>133</v>
      </c>
      <c r="C16" s="46">
        <f>SUM(C17:C21)</f>
        <v>1584403</v>
      </c>
      <c r="D16" s="46">
        <f>D17+D18+D19+D20+D21</f>
        <v>63883.16</v>
      </c>
      <c r="E16" s="17">
        <f t="shared" si="0"/>
        <v>4.032001959097528</v>
      </c>
    </row>
    <row r="17" spans="1:5" s="18" customFormat="1" ht="30">
      <c r="A17" s="15" t="s">
        <v>178</v>
      </c>
      <c r="B17" s="16" t="s">
        <v>242</v>
      </c>
      <c r="C17" s="46">
        <v>6303</v>
      </c>
      <c r="D17" s="46">
        <v>7760.15</v>
      </c>
      <c r="E17" s="17">
        <f t="shared" si="0"/>
        <v>123.11835633825162</v>
      </c>
    </row>
    <row r="18" spans="1:5" s="18" customFormat="1" ht="30.75" customHeight="1">
      <c r="A18" s="15" t="s">
        <v>176</v>
      </c>
      <c r="B18" s="37" t="s">
        <v>234</v>
      </c>
      <c r="C18" s="46">
        <v>3000</v>
      </c>
      <c r="D18" s="46">
        <v>20131.22</v>
      </c>
      <c r="E18" s="17">
        <f t="shared" si="0"/>
        <v>671.0406666666667</v>
      </c>
    </row>
    <row r="19" spans="1:5" s="18" customFormat="1" ht="16.5" customHeight="1">
      <c r="A19" s="15" t="s">
        <v>147</v>
      </c>
      <c r="B19" s="37" t="s">
        <v>5</v>
      </c>
      <c r="C19" s="46">
        <v>0</v>
      </c>
      <c r="D19" s="46">
        <v>1334.99</v>
      </c>
      <c r="E19" s="17"/>
    </row>
    <row r="20" spans="1:5" s="18" customFormat="1" ht="15" customHeight="1">
      <c r="A20" s="15" t="s">
        <v>295</v>
      </c>
      <c r="B20" s="16" t="s">
        <v>296</v>
      </c>
      <c r="C20" s="46">
        <v>1575000</v>
      </c>
      <c r="D20" s="46">
        <v>34634.8</v>
      </c>
      <c r="E20" s="17">
        <f t="shared" si="0"/>
        <v>2.199034920634921</v>
      </c>
    </row>
    <row r="21" spans="1:5" s="18" customFormat="1" ht="15.75" customHeight="1">
      <c r="A21" s="15" t="s">
        <v>177</v>
      </c>
      <c r="B21" s="16" t="s">
        <v>67</v>
      </c>
      <c r="C21" s="46">
        <v>100</v>
      </c>
      <c r="D21" s="46">
        <v>22</v>
      </c>
      <c r="E21" s="17">
        <f t="shared" si="0"/>
        <v>22</v>
      </c>
    </row>
    <row r="22" spans="1:5" s="18" customFormat="1" ht="16.5" customHeight="1">
      <c r="A22" s="16" t="s">
        <v>151</v>
      </c>
      <c r="B22" s="16" t="s">
        <v>4</v>
      </c>
      <c r="C22" s="46">
        <v>4168</v>
      </c>
      <c r="D22" s="46">
        <f>D23+D24</f>
        <v>5175.68</v>
      </c>
      <c r="E22" s="17">
        <f t="shared" si="0"/>
        <v>124.17658349328215</v>
      </c>
    </row>
    <row r="23" spans="1:5" s="18" customFormat="1" ht="32.25" customHeight="1">
      <c r="A23" s="15" t="s">
        <v>176</v>
      </c>
      <c r="B23" s="16" t="s">
        <v>234</v>
      </c>
      <c r="C23" s="46">
        <v>4168</v>
      </c>
      <c r="D23" s="46">
        <v>5160.72</v>
      </c>
      <c r="E23" s="17">
        <f t="shared" si="0"/>
        <v>123.81765834932823</v>
      </c>
    </row>
    <row r="24" spans="1:5" s="18" customFormat="1" ht="15.75" customHeight="1">
      <c r="A24" s="15" t="s">
        <v>177</v>
      </c>
      <c r="B24" s="16" t="s">
        <v>67</v>
      </c>
      <c r="C24" s="46">
        <v>0</v>
      </c>
      <c r="D24" s="46">
        <v>14.96</v>
      </c>
      <c r="E24" s="17"/>
    </row>
    <row r="25" spans="1:5" s="8" customFormat="1" ht="21" customHeight="1">
      <c r="A25" s="6" t="s">
        <v>48</v>
      </c>
      <c r="B25" s="6" t="s">
        <v>49</v>
      </c>
      <c r="C25" s="45">
        <f>C26+C29</f>
        <v>92070</v>
      </c>
      <c r="D25" s="45">
        <f>D26+D29</f>
        <v>73570.02</v>
      </c>
      <c r="E25" s="7">
        <f t="shared" si="0"/>
        <v>79.90661453242099</v>
      </c>
    </row>
    <row r="26" spans="1:5" s="18" customFormat="1" ht="18.75" customHeight="1">
      <c r="A26" s="16" t="s">
        <v>50</v>
      </c>
      <c r="B26" s="16" t="s">
        <v>17</v>
      </c>
      <c r="C26" s="46">
        <f>SUM(C27,C28)</f>
        <v>75312</v>
      </c>
      <c r="D26" s="46">
        <f>SUM(D27:D28)</f>
        <v>58450.5</v>
      </c>
      <c r="E26" s="17">
        <f t="shared" si="0"/>
        <v>77.61113766730402</v>
      </c>
    </row>
    <row r="27" spans="1:5" s="18" customFormat="1" ht="45">
      <c r="A27" s="15" t="s">
        <v>174</v>
      </c>
      <c r="B27" s="16" t="s">
        <v>173</v>
      </c>
      <c r="C27" s="46">
        <v>74181</v>
      </c>
      <c r="D27" s="46">
        <v>57060</v>
      </c>
      <c r="E27" s="17">
        <f t="shared" si="0"/>
        <v>76.91996602903708</v>
      </c>
    </row>
    <row r="28" spans="1:5" s="18" customFormat="1" ht="30">
      <c r="A28" s="15" t="s">
        <v>180</v>
      </c>
      <c r="B28" s="16" t="s">
        <v>152</v>
      </c>
      <c r="C28" s="46">
        <v>1131</v>
      </c>
      <c r="D28" s="46">
        <v>1390.5</v>
      </c>
      <c r="E28" s="17">
        <f t="shared" si="0"/>
        <v>122.94429708222812</v>
      </c>
    </row>
    <row r="29" spans="1:5" s="18" customFormat="1" ht="18" customHeight="1">
      <c r="A29" s="15" t="s">
        <v>51</v>
      </c>
      <c r="B29" s="16" t="s">
        <v>37</v>
      </c>
      <c r="C29" s="46">
        <f>SUM(C32,C31)</f>
        <v>16758</v>
      </c>
      <c r="D29" s="46">
        <f>D30+D31+D32</f>
        <v>15119.519999999999</v>
      </c>
      <c r="E29" s="17">
        <f t="shared" si="0"/>
        <v>90.22269960615824</v>
      </c>
    </row>
    <row r="30" spans="1:5" s="18" customFormat="1" ht="18" customHeight="1">
      <c r="A30" s="15" t="s">
        <v>319</v>
      </c>
      <c r="B30" s="33" t="s">
        <v>229</v>
      </c>
      <c r="C30" s="46">
        <v>0</v>
      </c>
      <c r="D30" s="46">
        <v>490</v>
      </c>
      <c r="E30" s="17"/>
    </row>
    <row r="31" spans="1:5" s="18" customFormat="1" ht="31.5" customHeight="1">
      <c r="A31" s="15" t="s">
        <v>176</v>
      </c>
      <c r="B31" s="37" t="s">
        <v>234</v>
      </c>
      <c r="C31" s="46">
        <v>13258</v>
      </c>
      <c r="D31" s="46">
        <v>10564.55</v>
      </c>
      <c r="E31" s="17">
        <f t="shared" si="0"/>
        <v>79.68434152964248</v>
      </c>
    </row>
    <row r="32" spans="1:5" s="18" customFormat="1" ht="15">
      <c r="A32" s="15" t="s">
        <v>147</v>
      </c>
      <c r="B32" s="16" t="s">
        <v>5</v>
      </c>
      <c r="C32" s="46">
        <v>3500</v>
      </c>
      <c r="D32" s="46">
        <v>4064.97</v>
      </c>
      <c r="E32" s="17">
        <f t="shared" si="0"/>
        <v>116.142</v>
      </c>
    </row>
    <row r="33" spans="1:5" s="8" customFormat="1" ht="30">
      <c r="A33" s="13" t="s">
        <v>53</v>
      </c>
      <c r="B33" s="10" t="s">
        <v>54</v>
      </c>
      <c r="C33" s="47">
        <f>C34</f>
        <v>1560</v>
      </c>
      <c r="D33" s="47">
        <f>D34</f>
        <v>1170</v>
      </c>
      <c r="E33" s="11">
        <f t="shared" si="0"/>
        <v>75</v>
      </c>
    </row>
    <row r="34" spans="1:5" s="21" customFormat="1" ht="30">
      <c r="A34" s="32" t="s">
        <v>105</v>
      </c>
      <c r="B34" s="33" t="s">
        <v>129</v>
      </c>
      <c r="C34" s="48">
        <f>C35</f>
        <v>1560</v>
      </c>
      <c r="D34" s="48">
        <f>D35</f>
        <v>1170</v>
      </c>
      <c r="E34" s="12">
        <f t="shared" si="0"/>
        <v>75</v>
      </c>
    </row>
    <row r="35" spans="1:5" s="18" customFormat="1" ht="43.5" customHeight="1">
      <c r="A35" s="32" t="s">
        <v>174</v>
      </c>
      <c r="B35" s="33" t="s">
        <v>52</v>
      </c>
      <c r="C35" s="48">
        <v>1560</v>
      </c>
      <c r="D35" s="48">
        <v>1170</v>
      </c>
      <c r="E35" s="12">
        <f t="shared" si="0"/>
        <v>75</v>
      </c>
    </row>
    <row r="36" spans="1:5" s="8" customFormat="1" ht="30">
      <c r="A36" s="6" t="s">
        <v>55</v>
      </c>
      <c r="B36" s="6" t="s">
        <v>56</v>
      </c>
      <c r="C36" s="45">
        <f>C37+C39</f>
        <v>500</v>
      </c>
      <c r="D36" s="45">
        <f>D37+D39</f>
        <v>510.62</v>
      </c>
      <c r="E36" s="12">
        <f t="shared" si="0"/>
        <v>102.124</v>
      </c>
    </row>
    <row r="37" spans="1:5" s="20" customFormat="1" ht="24.75" customHeight="1">
      <c r="A37" s="53" t="s">
        <v>320</v>
      </c>
      <c r="B37" s="53" t="s">
        <v>321</v>
      </c>
      <c r="C37" s="52">
        <f>C38</f>
        <v>0</v>
      </c>
      <c r="D37" s="52">
        <f>D38</f>
        <v>10.62</v>
      </c>
      <c r="E37" s="12"/>
    </row>
    <row r="38" spans="1:5" s="20" customFormat="1" ht="15">
      <c r="A38" s="38" t="s">
        <v>179</v>
      </c>
      <c r="B38" s="53" t="s">
        <v>70</v>
      </c>
      <c r="C38" s="52">
        <v>0</v>
      </c>
      <c r="D38" s="52">
        <v>10.62</v>
      </c>
      <c r="E38" s="12"/>
    </row>
    <row r="39" spans="1:5" s="18" customFormat="1" ht="18" customHeight="1">
      <c r="A39" s="38" t="s">
        <v>57</v>
      </c>
      <c r="B39" s="40" t="s">
        <v>18</v>
      </c>
      <c r="C39" s="49">
        <f>C40</f>
        <v>500</v>
      </c>
      <c r="D39" s="49">
        <f>D40</f>
        <v>500</v>
      </c>
      <c r="E39" s="12">
        <f t="shared" si="0"/>
        <v>100</v>
      </c>
    </row>
    <row r="40" spans="1:7" s="18" customFormat="1" ht="48.75" customHeight="1">
      <c r="A40" s="38" t="s">
        <v>174</v>
      </c>
      <c r="B40" s="41" t="s">
        <v>297</v>
      </c>
      <c r="C40" s="49">
        <v>500</v>
      </c>
      <c r="D40" s="49">
        <v>500</v>
      </c>
      <c r="E40" s="12">
        <f t="shared" si="0"/>
        <v>100</v>
      </c>
      <c r="G40" s="18" t="s">
        <v>322</v>
      </c>
    </row>
    <row r="41" spans="1:5" s="8" customFormat="1" ht="60" customHeight="1">
      <c r="A41" s="6" t="s">
        <v>58</v>
      </c>
      <c r="B41" s="6" t="s">
        <v>255</v>
      </c>
      <c r="C41" s="45">
        <f>SUM(C42,C45,C52,C62,C66)</f>
        <v>6392415</v>
      </c>
      <c r="D41" s="45">
        <f>SUM(D42,D45,D52,D62,D66)</f>
        <v>5007642.32</v>
      </c>
      <c r="E41" s="7">
        <f t="shared" si="0"/>
        <v>78.33725313516098</v>
      </c>
    </row>
    <row r="42" spans="1:5" s="18" customFormat="1" ht="28.5" customHeight="1">
      <c r="A42" s="16" t="s">
        <v>59</v>
      </c>
      <c r="B42" s="16" t="s">
        <v>236</v>
      </c>
      <c r="C42" s="46">
        <f>C43+C44</f>
        <v>62600</v>
      </c>
      <c r="D42" s="46">
        <f>D43+D44</f>
        <v>51230.09</v>
      </c>
      <c r="E42" s="17">
        <f t="shared" si="0"/>
        <v>81.83720447284345</v>
      </c>
    </row>
    <row r="43" spans="1:5" s="18" customFormat="1" ht="15.75" customHeight="1">
      <c r="A43" s="15" t="s">
        <v>181</v>
      </c>
      <c r="B43" s="16" t="s">
        <v>60</v>
      </c>
      <c r="C43" s="46">
        <v>62000</v>
      </c>
      <c r="D43" s="46">
        <v>49905.96</v>
      </c>
      <c r="E43" s="17">
        <f t="shared" si="0"/>
        <v>80.49348387096774</v>
      </c>
    </row>
    <row r="44" spans="1:5" s="18" customFormat="1" ht="17.25" customHeight="1">
      <c r="A44" s="15" t="s">
        <v>182</v>
      </c>
      <c r="B44" s="16" t="s">
        <v>153</v>
      </c>
      <c r="C44" s="46">
        <v>600</v>
      </c>
      <c r="D44" s="46">
        <v>1324.13</v>
      </c>
      <c r="E44" s="17">
        <f t="shared" si="0"/>
        <v>220.68833333333333</v>
      </c>
    </row>
    <row r="45" spans="1:5" s="18" customFormat="1" ht="45" customHeight="1">
      <c r="A45" s="15" t="s">
        <v>61</v>
      </c>
      <c r="B45" s="16" t="s">
        <v>154</v>
      </c>
      <c r="C45" s="46">
        <f>C46+C47+C48+C49+C50+C51</f>
        <v>696165</v>
      </c>
      <c r="D45" s="46">
        <f>D46+D47+D48+D49+D50+D51</f>
        <v>507247.02999999997</v>
      </c>
      <c r="E45" s="17">
        <f t="shared" si="0"/>
        <v>72.8630468351612</v>
      </c>
    </row>
    <row r="46" spans="1:5" s="18" customFormat="1" ht="16.5" customHeight="1">
      <c r="A46" s="15" t="s">
        <v>183</v>
      </c>
      <c r="B46" s="16" t="s">
        <v>13</v>
      </c>
      <c r="C46" s="46">
        <v>680000</v>
      </c>
      <c r="D46" s="46">
        <v>491935.18</v>
      </c>
      <c r="E46" s="17">
        <f t="shared" si="0"/>
        <v>72.34340882352942</v>
      </c>
    </row>
    <row r="47" spans="1:5" s="18" customFormat="1" ht="15.75" customHeight="1">
      <c r="A47" s="15" t="s">
        <v>184</v>
      </c>
      <c r="B47" s="16" t="s">
        <v>11</v>
      </c>
      <c r="C47" s="46">
        <v>165</v>
      </c>
      <c r="D47" s="46">
        <v>128</v>
      </c>
      <c r="E47" s="17">
        <f t="shared" si="0"/>
        <v>77.57575757575758</v>
      </c>
    </row>
    <row r="48" spans="1:5" s="18" customFormat="1" ht="15.75" customHeight="1">
      <c r="A48" s="15" t="s">
        <v>185</v>
      </c>
      <c r="B48" s="16" t="s">
        <v>12</v>
      </c>
      <c r="C48" s="46">
        <v>1400</v>
      </c>
      <c r="D48" s="46">
        <v>1511</v>
      </c>
      <c r="E48" s="17">
        <f t="shared" si="0"/>
        <v>107.92857142857142</v>
      </c>
    </row>
    <row r="49" spans="1:5" s="18" customFormat="1" ht="15.75" customHeight="1">
      <c r="A49" s="15" t="s">
        <v>186</v>
      </c>
      <c r="B49" s="16" t="s">
        <v>62</v>
      </c>
      <c r="C49" s="46">
        <v>9000</v>
      </c>
      <c r="D49" s="46">
        <v>8838.1</v>
      </c>
      <c r="E49" s="17">
        <f t="shared" si="0"/>
        <v>98.20111111111112</v>
      </c>
    </row>
    <row r="50" spans="1:5" s="18" customFormat="1" ht="15">
      <c r="A50" s="15" t="s">
        <v>191</v>
      </c>
      <c r="B50" s="16" t="s">
        <v>63</v>
      </c>
      <c r="C50" s="46">
        <v>2600</v>
      </c>
      <c r="D50" s="46">
        <v>2724.52</v>
      </c>
      <c r="E50" s="17"/>
    </row>
    <row r="51" spans="1:5" s="18" customFormat="1" ht="30" customHeight="1">
      <c r="A51" s="15" t="s">
        <v>182</v>
      </c>
      <c r="B51" s="16" t="s">
        <v>254</v>
      </c>
      <c r="C51" s="46">
        <v>3000</v>
      </c>
      <c r="D51" s="46">
        <v>2110.23</v>
      </c>
      <c r="E51" s="17">
        <f t="shared" si="0"/>
        <v>70.341</v>
      </c>
    </row>
    <row r="52" spans="1:5" s="18" customFormat="1" ht="62.25" customHeight="1">
      <c r="A52" s="15" t="s">
        <v>259</v>
      </c>
      <c r="B52" s="16" t="s">
        <v>265</v>
      </c>
      <c r="C52" s="46">
        <f>SUM(C53,C54,C55,C56,C57,C58,C59,C60,C61)</f>
        <v>1498600</v>
      </c>
      <c r="D52" s="46">
        <f>D53+D54+D55+D56+D57+D58+D59+D60+D61</f>
        <v>1392824.31</v>
      </c>
      <c r="E52" s="17">
        <f t="shared" si="0"/>
        <v>92.94169958628054</v>
      </c>
    </row>
    <row r="53" spans="1:5" s="18" customFormat="1" ht="16.5" customHeight="1">
      <c r="A53" s="15" t="s">
        <v>183</v>
      </c>
      <c r="B53" s="16" t="s">
        <v>13</v>
      </c>
      <c r="C53" s="46">
        <v>1078000</v>
      </c>
      <c r="D53" s="46">
        <v>948754.54</v>
      </c>
      <c r="E53" s="17">
        <f t="shared" si="0"/>
        <v>88.01062523191095</v>
      </c>
    </row>
    <row r="54" spans="1:5" s="18" customFormat="1" ht="16.5" customHeight="1">
      <c r="A54" s="15" t="s">
        <v>184</v>
      </c>
      <c r="B54" s="16" t="s">
        <v>11</v>
      </c>
      <c r="C54" s="46">
        <v>31000</v>
      </c>
      <c r="D54" s="46">
        <v>25772.8</v>
      </c>
      <c r="E54" s="17">
        <f t="shared" si="0"/>
        <v>83.13806451612903</v>
      </c>
    </row>
    <row r="55" spans="1:5" s="18" customFormat="1" ht="16.5" customHeight="1">
      <c r="A55" s="15" t="s">
        <v>185</v>
      </c>
      <c r="B55" s="16" t="s">
        <v>12</v>
      </c>
      <c r="C55" s="46">
        <v>4000</v>
      </c>
      <c r="D55" s="46">
        <v>4502.34</v>
      </c>
      <c r="E55" s="17">
        <f t="shared" si="0"/>
        <v>112.55850000000001</v>
      </c>
    </row>
    <row r="56" spans="1:5" s="18" customFormat="1" ht="16.5" customHeight="1">
      <c r="A56" s="15" t="s">
        <v>186</v>
      </c>
      <c r="B56" s="16" t="s">
        <v>62</v>
      </c>
      <c r="C56" s="46">
        <v>75000</v>
      </c>
      <c r="D56" s="46">
        <v>95538.5</v>
      </c>
      <c r="E56" s="17">
        <f t="shared" si="0"/>
        <v>127.38466666666666</v>
      </c>
    </row>
    <row r="57" spans="1:5" s="18" customFormat="1" ht="16.5" customHeight="1">
      <c r="A57" s="15" t="s">
        <v>187</v>
      </c>
      <c r="B57" s="16" t="s">
        <v>14</v>
      </c>
      <c r="C57" s="46">
        <v>62000</v>
      </c>
      <c r="D57" s="46">
        <v>69654.25</v>
      </c>
      <c r="E57" s="17">
        <f t="shared" si="0"/>
        <v>112.34556451612903</v>
      </c>
    </row>
    <row r="58" spans="1:5" s="18" customFormat="1" ht="16.5" customHeight="1">
      <c r="A58" s="15" t="s">
        <v>188</v>
      </c>
      <c r="B58" s="16" t="s">
        <v>15</v>
      </c>
      <c r="C58" s="46">
        <v>100</v>
      </c>
      <c r="D58" s="46">
        <v>0</v>
      </c>
      <c r="E58" s="17"/>
    </row>
    <row r="59" spans="1:5" s="18" customFormat="1" ht="28.5" customHeight="1">
      <c r="A59" s="15" t="s">
        <v>189</v>
      </c>
      <c r="B59" s="16" t="s">
        <v>260</v>
      </c>
      <c r="C59" s="46">
        <v>4500</v>
      </c>
      <c r="D59" s="46">
        <v>6000</v>
      </c>
      <c r="E59" s="17">
        <f t="shared" si="0"/>
        <v>133.33333333333331</v>
      </c>
    </row>
    <row r="60" spans="1:5" s="18" customFormat="1" ht="18" customHeight="1">
      <c r="A60" s="15" t="s">
        <v>191</v>
      </c>
      <c r="B60" s="16" t="s">
        <v>63</v>
      </c>
      <c r="C60" s="46">
        <v>230000</v>
      </c>
      <c r="D60" s="46">
        <v>232523.9</v>
      </c>
      <c r="E60" s="17">
        <f t="shared" si="0"/>
        <v>101.09734782608695</v>
      </c>
    </row>
    <row r="61" spans="1:5" s="18" customFormat="1" ht="28.5" customHeight="1">
      <c r="A61" s="15" t="s">
        <v>182</v>
      </c>
      <c r="B61" s="16" t="s">
        <v>254</v>
      </c>
      <c r="C61" s="46">
        <v>14000</v>
      </c>
      <c r="D61" s="46">
        <v>10077.98</v>
      </c>
      <c r="E61" s="17">
        <f t="shared" si="0"/>
        <v>71.98557142857143</v>
      </c>
    </row>
    <row r="62" spans="1:5" s="18" customFormat="1" ht="23.25" customHeight="1">
      <c r="A62" s="15" t="s">
        <v>64</v>
      </c>
      <c r="B62" s="16" t="s">
        <v>237</v>
      </c>
      <c r="C62" s="46">
        <f>C63+C64+C65</f>
        <v>96550</v>
      </c>
      <c r="D62" s="46">
        <f>D63+D64+D65</f>
        <v>106638.84</v>
      </c>
      <c r="E62" s="17">
        <f t="shared" si="0"/>
        <v>110.44934230968411</v>
      </c>
    </row>
    <row r="63" spans="1:5" s="18" customFormat="1" ht="16.5" customHeight="1">
      <c r="A63" s="15" t="s">
        <v>192</v>
      </c>
      <c r="B63" s="16" t="s">
        <v>16</v>
      </c>
      <c r="C63" s="46">
        <v>28000</v>
      </c>
      <c r="D63" s="46">
        <v>30550.91</v>
      </c>
      <c r="E63" s="17">
        <f t="shared" si="0"/>
        <v>109.11039285714286</v>
      </c>
    </row>
    <row r="64" spans="1:5" s="18" customFormat="1" ht="15">
      <c r="A64" s="15" t="s">
        <v>193</v>
      </c>
      <c r="B64" s="16" t="s">
        <v>140</v>
      </c>
      <c r="C64" s="46">
        <v>50000</v>
      </c>
      <c r="D64" s="46">
        <v>56876.2</v>
      </c>
      <c r="E64" s="17">
        <f t="shared" si="0"/>
        <v>113.7524</v>
      </c>
    </row>
    <row r="65" spans="1:5" s="18" customFormat="1" ht="30">
      <c r="A65" s="15" t="s">
        <v>190</v>
      </c>
      <c r="B65" s="16" t="s">
        <v>261</v>
      </c>
      <c r="C65" s="46">
        <v>18550</v>
      </c>
      <c r="D65" s="46">
        <v>19211.73</v>
      </c>
      <c r="E65" s="17">
        <f t="shared" si="0"/>
        <v>103.56727762803234</v>
      </c>
    </row>
    <row r="66" spans="1:5" s="18" customFormat="1" ht="30">
      <c r="A66" s="16" t="s">
        <v>155</v>
      </c>
      <c r="B66" s="16" t="s">
        <v>238</v>
      </c>
      <c r="C66" s="46">
        <f>C67+C68</f>
        <v>4038500</v>
      </c>
      <c r="D66" s="46">
        <f>D67+D68</f>
        <v>2949702.05</v>
      </c>
      <c r="E66" s="17">
        <f t="shared" si="0"/>
        <v>73.03954562337502</v>
      </c>
    </row>
    <row r="67" spans="1:5" s="18" customFormat="1" ht="15.75" customHeight="1">
      <c r="A67" s="15" t="s">
        <v>194</v>
      </c>
      <c r="B67" s="16" t="s">
        <v>239</v>
      </c>
      <c r="C67" s="46">
        <v>3998500</v>
      </c>
      <c r="D67" s="46">
        <v>2906144</v>
      </c>
      <c r="E67" s="17">
        <f t="shared" si="0"/>
        <v>72.68085532074528</v>
      </c>
    </row>
    <row r="68" spans="1:5" s="18" customFormat="1" ht="15.75" customHeight="1">
      <c r="A68" s="15" t="s">
        <v>195</v>
      </c>
      <c r="B68" s="16" t="s">
        <v>240</v>
      </c>
      <c r="C68" s="46">
        <v>40000</v>
      </c>
      <c r="D68" s="46">
        <v>43558.05</v>
      </c>
      <c r="E68" s="17">
        <f t="shared" si="0"/>
        <v>108.89512500000001</v>
      </c>
    </row>
    <row r="69" spans="1:5" s="8" customFormat="1" ht="21.75" customHeight="1">
      <c r="A69" s="6" t="s">
        <v>65</v>
      </c>
      <c r="B69" s="6" t="s">
        <v>66</v>
      </c>
      <c r="C69" s="45">
        <f>C70+C72+C74</f>
        <v>7025875</v>
      </c>
      <c r="D69" s="45">
        <f>D70+D72+D74</f>
        <v>5912606.89</v>
      </c>
      <c r="E69" s="7">
        <f t="shared" si="0"/>
        <v>84.15474072624406</v>
      </c>
    </row>
    <row r="70" spans="1:5" s="18" customFormat="1" ht="19.5" customHeight="1">
      <c r="A70" s="15" t="s">
        <v>156</v>
      </c>
      <c r="B70" s="16" t="s">
        <v>20</v>
      </c>
      <c r="C70" s="46">
        <f>C71</f>
        <v>6499690</v>
      </c>
      <c r="D70" s="46">
        <f>D71</f>
        <v>5499736</v>
      </c>
      <c r="E70" s="17">
        <f t="shared" si="0"/>
        <v>84.61535857863991</v>
      </c>
    </row>
    <row r="71" spans="1:5" s="18" customFormat="1" ht="15.75" customHeight="1">
      <c r="A71" s="15" t="s">
        <v>196</v>
      </c>
      <c r="B71" s="16" t="s">
        <v>230</v>
      </c>
      <c r="C71" s="46">
        <v>6499690</v>
      </c>
      <c r="D71" s="46">
        <v>5499736</v>
      </c>
      <c r="E71" s="17">
        <f t="shared" si="0"/>
        <v>84.61535857863991</v>
      </c>
    </row>
    <row r="72" spans="1:5" s="18" customFormat="1" ht="21.75" customHeight="1">
      <c r="A72" s="16" t="s">
        <v>157</v>
      </c>
      <c r="B72" s="16" t="s">
        <v>256</v>
      </c>
      <c r="C72" s="46">
        <f>C73</f>
        <v>476185</v>
      </c>
      <c r="D72" s="46">
        <f>D73</f>
        <v>357138</v>
      </c>
      <c r="E72" s="17">
        <f t="shared" si="0"/>
        <v>74.99984249818873</v>
      </c>
    </row>
    <row r="73" spans="1:5" s="18" customFormat="1" ht="17.25" customHeight="1">
      <c r="A73" s="15" t="s">
        <v>196</v>
      </c>
      <c r="B73" s="16" t="s">
        <v>230</v>
      </c>
      <c r="C73" s="46">
        <v>476185</v>
      </c>
      <c r="D73" s="46">
        <v>357138</v>
      </c>
      <c r="E73" s="17">
        <f t="shared" si="0"/>
        <v>74.99984249818873</v>
      </c>
    </row>
    <row r="74" spans="1:5" s="18" customFormat="1" ht="18.75" customHeight="1">
      <c r="A74" s="16" t="s">
        <v>158</v>
      </c>
      <c r="B74" s="16" t="s">
        <v>21</v>
      </c>
      <c r="C74" s="46">
        <f>C75</f>
        <v>50000</v>
      </c>
      <c r="D74" s="46">
        <f>D75</f>
        <v>55732.89</v>
      </c>
      <c r="E74" s="17">
        <f t="shared" si="0"/>
        <v>111.46578000000001</v>
      </c>
    </row>
    <row r="75" spans="1:5" s="18" customFormat="1" ht="15">
      <c r="A75" s="15" t="s">
        <v>177</v>
      </c>
      <c r="B75" s="16" t="s">
        <v>67</v>
      </c>
      <c r="C75" s="46">
        <v>50000</v>
      </c>
      <c r="D75" s="46">
        <v>55732.89</v>
      </c>
      <c r="E75" s="17">
        <f aca="true" t="shared" si="1" ref="E75:E113">D75/C75*100</f>
        <v>111.46578000000001</v>
      </c>
    </row>
    <row r="76" spans="1:5" s="8" customFormat="1" ht="21.75" customHeight="1">
      <c r="A76" s="10" t="s">
        <v>68</v>
      </c>
      <c r="B76" s="10" t="s">
        <v>6</v>
      </c>
      <c r="C76" s="47">
        <f>C77+C84+C87</f>
        <v>63499</v>
      </c>
      <c r="D76" s="47">
        <f>D77+D84+D87</f>
        <v>56008.170000000006</v>
      </c>
      <c r="E76" s="11">
        <f t="shared" si="1"/>
        <v>88.2032315469535</v>
      </c>
    </row>
    <row r="77" spans="1:5" s="18" customFormat="1" ht="18" customHeight="1">
      <c r="A77" s="33" t="s">
        <v>159</v>
      </c>
      <c r="B77" s="33" t="s">
        <v>27</v>
      </c>
      <c r="C77" s="48">
        <f>C78+C79+C80+C81+C82+C83</f>
        <v>53392</v>
      </c>
      <c r="D77" s="48">
        <f>D78+D79+D80+D81+D82+D83</f>
        <v>46731.36000000001</v>
      </c>
      <c r="E77" s="12">
        <f t="shared" si="1"/>
        <v>87.52502247527721</v>
      </c>
    </row>
    <row r="78" spans="1:5" s="18" customFormat="1" ht="18" customHeight="1">
      <c r="A78" s="32" t="s">
        <v>262</v>
      </c>
      <c r="B78" s="33" t="s">
        <v>229</v>
      </c>
      <c r="C78" s="48">
        <v>0</v>
      </c>
      <c r="D78" s="48">
        <v>23.79</v>
      </c>
      <c r="E78" s="12"/>
    </row>
    <row r="79" spans="1:5" s="18" customFormat="1" ht="29.25" customHeight="1">
      <c r="A79" s="32" t="s">
        <v>176</v>
      </c>
      <c r="B79" s="33" t="s">
        <v>234</v>
      </c>
      <c r="C79" s="48">
        <v>11433</v>
      </c>
      <c r="D79" s="48">
        <v>4917.51</v>
      </c>
      <c r="E79" s="12">
        <f t="shared" si="1"/>
        <v>43.011545526108634</v>
      </c>
    </row>
    <row r="80" spans="1:5" s="18" customFormat="1" ht="18.75" customHeight="1">
      <c r="A80" s="32" t="s">
        <v>147</v>
      </c>
      <c r="B80" s="33" t="s">
        <v>5</v>
      </c>
      <c r="C80" s="48">
        <v>38289</v>
      </c>
      <c r="D80" s="48">
        <v>34944.66</v>
      </c>
      <c r="E80" s="12">
        <f t="shared" si="1"/>
        <v>91.26553318185381</v>
      </c>
    </row>
    <row r="81" spans="1:5" s="18" customFormat="1" ht="15.75" customHeight="1">
      <c r="A81" s="32" t="s">
        <v>177</v>
      </c>
      <c r="B81" s="33" t="s">
        <v>67</v>
      </c>
      <c r="C81" s="48">
        <v>0</v>
      </c>
      <c r="D81" s="48">
        <v>135.4</v>
      </c>
      <c r="E81" s="12"/>
    </row>
    <row r="82" spans="1:5" s="18" customFormat="1" ht="30">
      <c r="A82" s="32" t="s">
        <v>298</v>
      </c>
      <c r="B82" s="33" t="s">
        <v>299</v>
      </c>
      <c r="C82" s="48">
        <v>200</v>
      </c>
      <c r="D82" s="48">
        <v>200</v>
      </c>
      <c r="E82" s="12"/>
    </row>
    <row r="83" spans="1:5" s="18" customFormat="1" ht="30.75" customHeight="1">
      <c r="A83" s="32" t="s">
        <v>231</v>
      </c>
      <c r="B83" s="33" t="s">
        <v>326</v>
      </c>
      <c r="C83" s="48">
        <v>3470</v>
      </c>
      <c r="D83" s="48">
        <v>6510</v>
      </c>
      <c r="E83" s="12"/>
    </row>
    <row r="84" spans="1:5" s="18" customFormat="1" ht="19.5" customHeight="1">
      <c r="A84" s="32" t="s">
        <v>160</v>
      </c>
      <c r="B84" s="33" t="s">
        <v>7</v>
      </c>
      <c r="C84" s="48">
        <f>C85+C86</f>
        <v>2640</v>
      </c>
      <c r="D84" s="48">
        <f>D85+D86</f>
        <v>1809.81</v>
      </c>
      <c r="E84" s="12">
        <f t="shared" si="1"/>
        <v>68.55340909090908</v>
      </c>
    </row>
    <row r="85" spans="1:5" s="18" customFormat="1" ht="30">
      <c r="A85" s="32" t="s">
        <v>176</v>
      </c>
      <c r="B85" s="33" t="s">
        <v>234</v>
      </c>
      <c r="C85" s="48">
        <v>2640</v>
      </c>
      <c r="D85" s="48">
        <v>1809.81</v>
      </c>
      <c r="E85" s="12">
        <f t="shared" si="1"/>
        <v>68.55340909090908</v>
      </c>
    </row>
    <row r="86" spans="1:5" s="18" customFormat="1" ht="15">
      <c r="A86" s="32" t="s">
        <v>177</v>
      </c>
      <c r="B86" s="33" t="s">
        <v>67</v>
      </c>
      <c r="C86" s="48">
        <v>0</v>
      </c>
      <c r="D86" s="48">
        <v>0</v>
      </c>
      <c r="E86" s="12"/>
    </row>
    <row r="87" spans="1:5" s="18" customFormat="1" ht="15">
      <c r="A87" s="32" t="s">
        <v>325</v>
      </c>
      <c r="B87" s="33" t="s">
        <v>4</v>
      </c>
      <c r="C87" s="48">
        <f>C88</f>
        <v>7467</v>
      </c>
      <c r="D87" s="48">
        <f>D88</f>
        <v>7467</v>
      </c>
      <c r="E87" s="12">
        <f t="shared" si="1"/>
        <v>100</v>
      </c>
    </row>
    <row r="88" spans="1:5" s="18" customFormat="1" ht="30.75" customHeight="1">
      <c r="A88" s="32" t="s">
        <v>231</v>
      </c>
      <c r="B88" s="33" t="s">
        <v>326</v>
      </c>
      <c r="C88" s="48">
        <v>7467</v>
      </c>
      <c r="D88" s="48">
        <v>7467</v>
      </c>
      <c r="E88" s="12">
        <f t="shared" si="1"/>
        <v>100</v>
      </c>
    </row>
    <row r="89" spans="1:5" s="8" customFormat="1" ht="18.75" customHeight="1">
      <c r="A89" s="6" t="s">
        <v>161</v>
      </c>
      <c r="B89" s="6" t="s">
        <v>162</v>
      </c>
      <c r="C89" s="45">
        <f>SUM(C105,C102,C100,C97,C95,C92,C90)</f>
        <v>3170067</v>
      </c>
      <c r="D89" s="45">
        <f>SUM(D105,D102,D100,D97,D95,D92,D90)</f>
        <v>2410429.61</v>
      </c>
      <c r="E89" s="12">
        <f t="shared" si="1"/>
        <v>76.03718186397953</v>
      </c>
    </row>
    <row r="90" spans="1:5" s="20" customFormat="1" ht="18.75" customHeight="1">
      <c r="A90" s="16" t="s">
        <v>241</v>
      </c>
      <c r="B90" s="16" t="s">
        <v>233</v>
      </c>
      <c r="C90" s="46">
        <f>C91</f>
        <v>10367</v>
      </c>
      <c r="D90" s="46">
        <f>D91</f>
        <v>8881.88</v>
      </c>
      <c r="E90" s="7">
        <f t="shared" si="1"/>
        <v>85.67454422687373</v>
      </c>
    </row>
    <row r="91" spans="1:5" s="20" customFormat="1" ht="16.5" customHeight="1">
      <c r="A91" s="15" t="s">
        <v>179</v>
      </c>
      <c r="B91" s="16" t="s">
        <v>70</v>
      </c>
      <c r="C91" s="46">
        <v>10367</v>
      </c>
      <c r="D91" s="46">
        <v>8881.88</v>
      </c>
      <c r="E91" s="7">
        <f t="shared" si="1"/>
        <v>85.67454422687373</v>
      </c>
    </row>
    <row r="92" spans="1:5" s="21" customFormat="1" ht="31.5" customHeight="1">
      <c r="A92" s="16" t="s">
        <v>163</v>
      </c>
      <c r="B92" s="16" t="s">
        <v>164</v>
      </c>
      <c r="C92" s="46">
        <f>C93</f>
        <v>2707000</v>
      </c>
      <c r="D92" s="46">
        <f>D93+D94</f>
        <v>2036675.53</v>
      </c>
      <c r="E92" s="7">
        <f t="shared" si="1"/>
        <v>75.23736719615812</v>
      </c>
    </row>
    <row r="93" spans="1:5" s="21" customFormat="1" ht="43.5" customHeight="1">
      <c r="A93" s="15" t="s">
        <v>174</v>
      </c>
      <c r="B93" s="16" t="s">
        <v>243</v>
      </c>
      <c r="C93" s="46">
        <v>2707000</v>
      </c>
      <c r="D93" s="46">
        <v>2036048</v>
      </c>
      <c r="E93" s="7">
        <f t="shared" si="1"/>
        <v>75.21418544514222</v>
      </c>
    </row>
    <row r="94" spans="1:5" s="21" customFormat="1" ht="50.25" customHeight="1">
      <c r="A94" s="15" t="s">
        <v>180</v>
      </c>
      <c r="B94" s="16" t="s">
        <v>323</v>
      </c>
      <c r="C94" s="46">
        <v>0</v>
      </c>
      <c r="D94" s="46">
        <v>627.53</v>
      </c>
      <c r="E94" s="7"/>
    </row>
    <row r="95" spans="1:5" s="21" customFormat="1" ht="45" customHeight="1">
      <c r="A95" s="16" t="s">
        <v>165</v>
      </c>
      <c r="B95" s="16" t="s">
        <v>138</v>
      </c>
      <c r="C95" s="46">
        <f>C96</f>
        <v>18000</v>
      </c>
      <c r="D95" s="46">
        <f>D96</f>
        <v>13890</v>
      </c>
      <c r="E95" s="17">
        <f t="shared" si="1"/>
        <v>77.16666666666666</v>
      </c>
    </row>
    <row r="96" spans="1:5" s="34" customFormat="1" ht="47.25" customHeight="1">
      <c r="A96" s="15" t="s">
        <v>174</v>
      </c>
      <c r="B96" s="16" t="s">
        <v>243</v>
      </c>
      <c r="C96" s="46">
        <v>18000</v>
      </c>
      <c r="D96" s="46">
        <v>13890</v>
      </c>
      <c r="E96" s="17">
        <f t="shared" si="1"/>
        <v>77.16666666666666</v>
      </c>
    </row>
    <row r="97" spans="1:5" s="18" customFormat="1" ht="30.75" customHeight="1">
      <c r="A97" s="15" t="s">
        <v>166</v>
      </c>
      <c r="B97" s="16" t="s">
        <v>167</v>
      </c>
      <c r="C97" s="46">
        <f>C98+C99</f>
        <v>170000</v>
      </c>
      <c r="D97" s="46">
        <f>D98+D99</f>
        <v>141200</v>
      </c>
      <c r="E97" s="17">
        <f t="shared" si="1"/>
        <v>83.05882352941177</v>
      </c>
    </row>
    <row r="98" spans="1:5" s="18" customFormat="1" ht="45">
      <c r="A98" s="15" t="s">
        <v>174</v>
      </c>
      <c r="B98" s="16" t="s">
        <v>243</v>
      </c>
      <c r="C98" s="46">
        <v>140000</v>
      </c>
      <c r="D98" s="46">
        <v>114500</v>
      </c>
      <c r="E98" s="17">
        <f t="shared" si="1"/>
        <v>81.78571428571428</v>
      </c>
    </row>
    <row r="99" spans="1:5" s="18" customFormat="1" ht="30.75" customHeight="1">
      <c r="A99" s="15" t="s">
        <v>231</v>
      </c>
      <c r="B99" s="16" t="s">
        <v>232</v>
      </c>
      <c r="C99" s="46">
        <v>30000</v>
      </c>
      <c r="D99" s="46">
        <v>26700</v>
      </c>
      <c r="E99" s="17">
        <f t="shared" si="1"/>
        <v>89</v>
      </c>
    </row>
    <row r="100" spans="1:5" s="18" customFormat="1" ht="18.75" customHeight="1">
      <c r="A100" s="15" t="s">
        <v>168</v>
      </c>
      <c r="B100" s="16" t="s">
        <v>69</v>
      </c>
      <c r="C100" s="46">
        <f>C101</f>
        <v>149000</v>
      </c>
      <c r="D100" s="46">
        <f>D101</f>
        <v>113961</v>
      </c>
      <c r="E100" s="17">
        <f t="shared" si="1"/>
        <v>76.48389261744967</v>
      </c>
    </row>
    <row r="101" spans="1:5" s="18" customFormat="1" ht="30" customHeight="1">
      <c r="A101" s="15" t="s">
        <v>231</v>
      </c>
      <c r="B101" s="16" t="s">
        <v>232</v>
      </c>
      <c r="C101" s="46">
        <v>149000</v>
      </c>
      <c r="D101" s="46">
        <v>113961</v>
      </c>
      <c r="E101" s="17">
        <f t="shared" si="1"/>
        <v>76.48389261744967</v>
      </c>
    </row>
    <row r="102" spans="1:5" s="18" customFormat="1" ht="28.5" customHeight="1">
      <c r="A102" s="15" t="s">
        <v>169</v>
      </c>
      <c r="B102" s="16" t="s">
        <v>257</v>
      </c>
      <c r="C102" s="46">
        <f>C103+C104</f>
        <v>62700</v>
      </c>
      <c r="D102" s="46">
        <f>D103+D104</f>
        <v>50021.2</v>
      </c>
      <c r="E102" s="17">
        <f t="shared" si="1"/>
        <v>79.7786283891547</v>
      </c>
    </row>
    <row r="103" spans="1:5" s="18" customFormat="1" ht="19.5" customHeight="1">
      <c r="A103" s="15" t="s">
        <v>147</v>
      </c>
      <c r="B103" s="16" t="s">
        <v>5</v>
      </c>
      <c r="C103" s="46">
        <v>5700</v>
      </c>
      <c r="D103" s="46">
        <v>5735.2</v>
      </c>
      <c r="E103" s="17">
        <f t="shared" si="1"/>
        <v>100.61754385964912</v>
      </c>
    </row>
    <row r="104" spans="1:5" s="18" customFormat="1" ht="45">
      <c r="A104" s="15" t="s">
        <v>174</v>
      </c>
      <c r="B104" s="16" t="s">
        <v>243</v>
      </c>
      <c r="C104" s="46">
        <v>57000</v>
      </c>
      <c r="D104" s="46">
        <v>44286</v>
      </c>
      <c r="E104" s="17">
        <f t="shared" si="1"/>
        <v>77.69473684210526</v>
      </c>
    </row>
    <row r="105" spans="1:5" s="18" customFormat="1" ht="18" customHeight="1">
      <c r="A105" s="15" t="s">
        <v>205</v>
      </c>
      <c r="B105" s="16" t="s">
        <v>4</v>
      </c>
      <c r="C105" s="46">
        <f>C106</f>
        <v>53000</v>
      </c>
      <c r="D105" s="46">
        <f>D106</f>
        <v>45800</v>
      </c>
      <c r="E105" s="17">
        <f t="shared" si="1"/>
        <v>86.41509433962264</v>
      </c>
    </row>
    <row r="106" spans="1:5" s="18" customFormat="1" ht="29.25" customHeight="1">
      <c r="A106" s="15" t="s">
        <v>231</v>
      </c>
      <c r="B106" s="16" t="s">
        <v>266</v>
      </c>
      <c r="C106" s="46">
        <v>53000</v>
      </c>
      <c r="D106" s="46">
        <v>45800</v>
      </c>
      <c r="E106" s="17">
        <f t="shared" si="1"/>
        <v>86.41509433962264</v>
      </c>
    </row>
    <row r="107" spans="1:5" s="9" customFormat="1" ht="21.75" customHeight="1">
      <c r="A107" s="19" t="s">
        <v>120</v>
      </c>
      <c r="B107" s="6" t="s">
        <v>121</v>
      </c>
      <c r="C107" s="45">
        <f>C108</f>
        <v>18078</v>
      </c>
      <c r="D107" s="45">
        <f>D108</f>
        <v>18078</v>
      </c>
      <c r="E107" s="7">
        <f t="shared" si="1"/>
        <v>100</v>
      </c>
    </row>
    <row r="108" spans="1:7" ht="20.25" customHeight="1">
      <c r="A108" s="15" t="s">
        <v>263</v>
      </c>
      <c r="B108" s="16" t="s">
        <v>264</v>
      </c>
      <c r="C108" s="46">
        <f>C109</f>
        <v>18078</v>
      </c>
      <c r="D108" s="46">
        <f>D109</f>
        <v>18078</v>
      </c>
      <c r="E108" s="17">
        <f t="shared" si="1"/>
        <v>100</v>
      </c>
      <c r="F108" s="18"/>
      <c r="G108" s="18"/>
    </row>
    <row r="109" spans="1:7" ht="30.75" customHeight="1">
      <c r="A109" s="15" t="s">
        <v>231</v>
      </c>
      <c r="B109" s="16" t="s">
        <v>232</v>
      </c>
      <c r="C109" s="46">
        <v>18078</v>
      </c>
      <c r="D109" s="46">
        <v>18078</v>
      </c>
      <c r="E109" s="17">
        <f t="shared" si="1"/>
        <v>100</v>
      </c>
      <c r="F109" s="18"/>
      <c r="G109" s="18"/>
    </row>
    <row r="110" spans="1:5" s="8" customFormat="1" ht="23.25" customHeight="1">
      <c r="A110" s="6" t="s">
        <v>71</v>
      </c>
      <c r="B110" s="6" t="s">
        <v>72</v>
      </c>
      <c r="C110" s="45">
        <f>C111</f>
        <v>2044161</v>
      </c>
      <c r="D110" s="45">
        <f>D111</f>
        <v>1318130</v>
      </c>
      <c r="E110" s="7">
        <f t="shared" si="1"/>
        <v>64.4826899642445</v>
      </c>
    </row>
    <row r="111" spans="1:7" s="3" customFormat="1" ht="18.75" customHeight="1">
      <c r="A111" s="16" t="s">
        <v>171</v>
      </c>
      <c r="B111" s="16" t="s">
        <v>172</v>
      </c>
      <c r="C111" s="46">
        <f>C112</f>
        <v>2044161</v>
      </c>
      <c r="D111" s="46">
        <v>1318130</v>
      </c>
      <c r="E111" s="7">
        <f t="shared" si="1"/>
        <v>64.4826899642445</v>
      </c>
      <c r="F111" s="21"/>
      <c r="G111" s="21"/>
    </row>
    <row r="112" spans="1:7" s="3" customFormat="1" ht="28.5" customHeight="1">
      <c r="A112" s="15" t="s">
        <v>175</v>
      </c>
      <c r="B112" s="37" t="s">
        <v>267</v>
      </c>
      <c r="C112" s="46">
        <v>2044161</v>
      </c>
      <c r="D112" s="46">
        <v>1155090</v>
      </c>
      <c r="E112" s="7">
        <f t="shared" si="1"/>
        <v>56.50680156797826</v>
      </c>
      <c r="F112" s="21"/>
      <c r="G112" s="21"/>
    </row>
    <row r="113" spans="1:7" ht="30.75" customHeight="1">
      <c r="A113" s="63" t="s">
        <v>22</v>
      </c>
      <c r="B113" s="64"/>
      <c r="C113" s="50">
        <f>C7+C11+C15+C25+C33+C36+C41+C69+C76+C89+C107+C110</f>
        <v>20648946</v>
      </c>
      <c r="D113" s="50">
        <f>D7+D11+D15+D25+D33+D36+D41+D69+D76+D89+D107+D110</f>
        <v>15088045.139999999</v>
      </c>
      <c r="E113" s="25">
        <f t="shared" si="1"/>
        <v>73.06932344149672</v>
      </c>
      <c r="F113" s="18"/>
      <c r="G113" s="18"/>
    </row>
    <row r="114" spans="1:7" ht="15">
      <c r="A114" s="35"/>
      <c r="B114" s="35"/>
      <c r="C114" s="35"/>
      <c r="D114" s="35"/>
      <c r="E114" s="35"/>
      <c r="F114" s="18"/>
      <c r="G114" s="18"/>
    </row>
    <row r="115" spans="1:7" ht="15">
      <c r="A115" s="35"/>
      <c r="B115" s="35"/>
      <c r="C115" s="35"/>
      <c r="D115" s="35"/>
      <c r="E115" s="35"/>
      <c r="F115" s="18"/>
      <c r="G115" s="18"/>
    </row>
    <row r="116" spans="1:7" ht="15">
      <c r="A116" s="35"/>
      <c r="B116" s="35"/>
      <c r="C116" s="35"/>
      <c r="D116" s="35"/>
      <c r="E116" s="35"/>
      <c r="F116" s="18"/>
      <c r="G116" s="18"/>
    </row>
    <row r="117" spans="1:7" ht="15">
      <c r="A117" s="36" t="s">
        <v>24</v>
      </c>
      <c r="B117" s="35"/>
      <c r="C117" s="35"/>
      <c r="D117" s="35"/>
      <c r="E117" s="35"/>
      <c r="F117" s="18"/>
      <c r="G117" s="18"/>
    </row>
    <row r="118" spans="1:7" ht="15">
      <c r="A118" s="35"/>
      <c r="B118" s="35"/>
      <c r="C118" s="35"/>
      <c r="D118" s="35"/>
      <c r="E118" s="35"/>
      <c r="F118" s="18"/>
      <c r="G118" s="18"/>
    </row>
    <row r="119" spans="1:7" ht="31.5">
      <c r="A119" s="31" t="s">
        <v>0</v>
      </c>
      <c r="B119" s="31" t="s">
        <v>1</v>
      </c>
      <c r="C119" s="31" t="s">
        <v>25</v>
      </c>
      <c r="D119" s="31" t="s">
        <v>3</v>
      </c>
      <c r="E119" s="31" t="s">
        <v>39</v>
      </c>
      <c r="F119" s="18"/>
      <c r="G119" s="18"/>
    </row>
    <row r="120" spans="1:7" ht="15">
      <c r="A120" s="15">
        <v>1</v>
      </c>
      <c r="B120" s="15">
        <v>2</v>
      </c>
      <c r="C120" s="15">
        <v>3</v>
      </c>
      <c r="D120" s="15">
        <v>4</v>
      </c>
      <c r="E120" s="15">
        <v>5</v>
      </c>
      <c r="F120" s="18"/>
      <c r="G120" s="18"/>
    </row>
    <row r="121" spans="1:5" s="8" customFormat="1" ht="21" customHeight="1">
      <c r="A121" s="6" t="s">
        <v>128</v>
      </c>
      <c r="B121" s="6" t="s">
        <v>41</v>
      </c>
      <c r="C121" s="45">
        <f>C122+C124</f>
        <v>209200.99</v>
      </c>
      <c r="D121" s="45">
        <f>D122+D124</f>
        <v>51822.72</v>
      </c>
      <c r="E121" s="7">
        <f>D121/C121*100</f>
        <v>24.771737456882974</v>
      </c>
    </row>
    <row r="122" spans="1:5" s="18" customFormat="1" ht="18.75" customHeight="1">
      <c r="A122" s="16" t="s">
        <v>148</v>
      </c>
      <c r="B122" s="16" t="s">
        <v>149</v>
      </c>
      <c r="C122" s="46">
        <f>C123</f>
        <v>207999.99</v>
      </c>
      <c r="D122" s="46">
        <f>D123</f>
        <v>51438.22</v>
      </c>
      <c r="E122" s="17">
        <f aca="true" t="shared" si="2" ref="E122:E204">D122/C122*100</f>
        <v>24.729914650476665</v>
      </c>
    </row>
    <row r="123" spans="1:7" ht="18.75" customHeight="1">
      <c r="A123" s="15" t="s">
        <v>74</v>
      </c>
      <c r="B123" s="16" t="s">
        <v>247</v>
      </c>
      <c r="C123" s="46">
        <v>207999.99</v>
      </c>
      <c r="D123" s="46">
        <v>51438.22</v>
      </c>
      <c r="E123" s="17">
        <f t="shared" si="2"/>
        <v>24.729914650476665</v>
      </c>
      <c r="F123" s="18"/>
      <c r="G123" s="18"/>
    </row>
    <row r="124" spans="1:5" s="18" customFormat="1" ht="18.75" customHeight="1">
      <c r="A124" s="15" t="s">
        <v>210</v>
      </c>
      <c r="B124" s="16" t="s">
        <v>130</v>
      </c>
      <c r="C124" s="46">
        <f>C125</f>
        <v>1201</v>
      </c>
      <c r="D124" s="46">
        <f>D125</f>
        <v>384.5</v>
      </c>
      <c r="E124" s="17">
        <f t="shared" si="2"/>
        <v>32.01498751040799</v>
      </c>
    </row>
    <row r="125" spans="1:7" ht="18.75" customHeight="1">
      <c r="A125" s="15" t="s">
        <v>131</v>
      </c>
      <c r="B125" s="16" t="s">
        <v>132</v>
      </c>
      <c r="C125" s="46">
        <v>1201</v>
      </c>
      <c r="D125" s="46">
        <v>384.5</v>
      </c>
      <c r="E125" s="17">
        <f t="shared" si="2"/>
        <v>32.01498751040799</v>
      </c>
      <c r="F125" s="18"/>
      <c r="G125" s="18"/>
    </row>
    <row r="126" spans="1:5" s="8" customFormat="1" ht="30.75" customHeight="1">
      <c r="A126" s="6" t="s">
        <v>43</v>
      </c>
      <c r="B126" s="6" t="s">
        <v>76</v>
      </c>
      <c r="C126" s="45">
        <f>C127</f>
        <v>280170</v>
      </c>
      <c r="D126" s="45">
        <f>D127</f>
        <v>152092.3</v>
      </c>
      <c r="E126" s="7">
        <f t="shared" si="2"/>
        <v>54.285719384659316</v>
      </c>
    </row>
    <row r="127" spans="1:5" s="18" customFormat="1" ht="18.75" customHeight="1">
      <c r="A127" s="15" t="s">
        <v>44</v>
      </c>
      <c r="B127" s="16" t="s">
        <v>45</v>
      </c>
      <c r="C127" s="46">
        <f>C128+C129+C130+C131+C132+C133+C134</f>
        <v>280170</v>
      </c>
      <c r="D127" s="46">
        <f>SUM(D128:D134)</f>
        <v>152092.3</v>
      </c>
      <c r="E127" s="17">
        <f t="shared" si="2"/>
        <v>54.285719384659316</v>
      </c>
    </row>
    <row r="128" spans="1:5" s="18" customFormat="1" ht="18.75" customHeight="1">
      <c r="A128" s="15" t="s">
        <v>269</v>
      </c>
      <c r="B128" s="16" t="s">
        <v>270</v>
      </c>
      <c r="C128" s="46">
        <v>10000</v>
      </c>
      <c r="D128" s="46">
        <v>5850</v>
      </c>
      <c r="E128" s="17">
        <f t="shared" si="2"/>
        <v>58.5</v>
      </c>
    </row>
    <row r="129" spans="1:5" s="18" customFormat="1" ht="18.75" customHeight="1">
      <c r="A129" s="15" t="s">
        <v>77</v>
      </c>
      <c r="B129" s="16" t="s">
        <v>78</v>
      </c>
      <c r="C129" s="46">
        <v>6000</v>
      </c>
      <c r="D129" s="46">
        <v>4456.31</v>
      </c>
      <c r="E129" s="17">
        <f t="shared" si="2"/>
        <v>74.27183333333333</v>
      </c>
    </row>
    <row r="130" spans="1:7" ht="18.75" customHeight="1">
      <c r="A130" s="15" t="s">
        <v>79</v>
      </c>
      <c r="B130" s="16" t="s">
        <v>80</v>
      </c>
      <c r="C130" s="46">
        <v>90520</v>
      </c>
      <c r="D130" s="46">
        <v>34754.67</v>
      </c>
      <c r="E130" s="17">
        <f t="shared" si="2"/>
        <v>38.39446531153336</v>
      </c>
      <c r="F130" s="18"/>
      <c r="G130" s="18"/>
    </row>
    <row r="131" spans="1:7" ht="18.75" customHeight="1">
      <c r="A131" s="15" t="s">
        <v>81</v>
      </c>
      <c r="B131" s="16" t="s">
        <v>82</v>
      </c>
      <c r="C131" s="46">
        <v>111650</v>
      </c>
      <c r="D131" s="46">
        <v>61665.93</v>
      </c>
      <c r="E131" s="17">
        <f t="shared" si="2"/>
        <v>55.231464397671296</v>
      </c>
      <c r="F131" s="18"/>
      <c r="G131" s="18"/>
    </row>
    <row r="132" spans="1:7" ht="18.75" customHeight="1">
      <c r="A132" s="15" t="s">
        <v>83</v>
      </c>
      <c r="B132" s="16" t="s">
        <v>84</v>
      </c>
      <c r="C132" s="46">
        <v>10000</v>
      </c>
      <c r="D132" s="46">
        <v>6147</v>
      </c>
      <c r="E132" s="17">
        <f t="shared" si="2"/>
        <v>61.47</v>
      </c>
      <c r="F132" s="18"/>
      <c r="G132" s="18"/>
    </row>
    <row r="133" spans="1:7" ht="18.75" customHeight="1">
      <c r="A133" s="15" t="s">
        <v>85</v>
      </c>
      <c r="B133" s="16" t="s">
        <v>26</v>
      </c>
      <c r="C133" s="46">
        <v>30000</v>
      </c>
      <c r="D133" s="46">
        <v>19819.46</v>
      </c>
      <c r="E133" s="17">
        <f t="shared" si="2"/>
        <v>66.06486666666666</v>
      </c>
      <c r="F133" s="18"/>
      <c r="G133" s="18"/>
    </row>
    <row r="134" spans="1:7" ht="18.75" customHeight="1">
      <c r="A134" s="15" t="s">
        <v>102</v>
      </c>
      <c r="B134" s="42" t="s">
        <v>268</v>
      </c>
      <c r="C134" s="46">
        <v>22000</v>
      </c>
      <c r="D134" s="46">
        <v>19398.93</v>
      </c>
      <c r="E134" s="17">
        <f t="shared" si="2"/>
        <v>88.17695454545455</v>
      </c>
      <c r="F134" s="18"/>
      <c r="G134" s="18"/>
    </row>
    <row r="135" spans="1:5" s="8" customFormat="1" ht="21" customHeight="1">
      <c r="A135" s="6" t="s">
        <v>86</v>
      </c>
      <c r="B135" s="6" t="s">
        <v>87</v>
      </c>
      <c r="C135" s="45">
        <f>C136+C138+C140</f>
        <v>4961248.15</v>
      </c>
      <c r="D135" s="45">
        <f>D136+D138+D140</f>
        <v>568109.6900000001</v>
      </c>
      <c r="E135" s="7">
        <f t="shared" si="2"/>
        <v>11.450942843888992</v>
      </c>
    </row>
    <row r="136" spans="1:5" s="20" customFormat="1" ht="21" customHeight="1">
      <c r="A136" s="53" t="s">
        <v>300</v>
      </c>
      <c r="B136" s="54" t="s">
        <v>302</v>
      </c>
      <c r="C136" s="52">
        <f>C137</f>
        <v>575400</v>
      </c>
      <c r="D136" s="52">
        <v>27577.6</v>
      </c>
      <c r="E136" s="7">
        <f t="shared" si="2"/>
        <v>4.792770246784845</v>
      </c>
    </row>
    <row r="137" spans="1:5" s="8" customFormat="1" ht="21" customHeight="1">
      <c r="A137" s="15" t="s">
        <v>74</v>
      </c>
      <c r="B137" s="16" t="s">
        <v>247</v>
      </c>
      <c r="C137" s="52">
        <v>575400</v>
      </c>
      <c r="D137" s="52">
        <v>22577.6</v>
      </c>
      <c r="E137" s="7">
        <f t="shared" si="2"/>
        <v>3.923809523809524</v>
      </c>
    </row>
    <row r="138" spans="1:5" s="8" customFormat="1" ht="21" customHeight="1">
      <c r="A138" s="15" t="s">
        <v>304</v>
      </c>
      <c r="B138" s="42" t="s">
        <v>305</v>
      </c>
      <c r="C138" s="52">
        <f>C139</f>
        <v>210000</v>
      </c>
      <c r="D138" s="52">
        <f>D139</f>
        <v>210000</v>
      </c>
      <c r="E138" s="7">
        <f t="shared" si="2"/>
        <v>100</v>
      </c>
    </row>
    <row r="139" spans="1:5" s="8" customFormat="1" ht="50.25" customHeight="1">
      <c r="A139" s="15" t="s">
        <v>301</v>
      </c>
      <c r="B139" s="37" t="s">
        <v>303</v>
      </c>
      <c r="C139" s="52">
        <v>210000</v>
      </c>
      <c r="D139" s="52">
        <v>210000</v>
      </c>
      <c r="E139" s="7">
        <f t="shared" si="2"/>
        <v>100</v>
      </c>
    </row>
    <row r="140" spans="1:5" s="18" customFormat="1" ht="18.75" customHeight="1">
      <c r="A140" s="16" t="s">
        <v>211</v>
      </c>
      <c r="B140" s="16" t="s">
        <v>88</v>
      </c>
      <c r="C140" s="46">
        <f>C141+C142+C143+C144+C145+C146+C147+C148</f>
        <v>4175848.15</v>
      </c>
      <c r="D140" s="46">
        <f>D141+D142+D143+D144+D145+D146+D147+D148</f>
        <v>330532.09</v>
      </c>
      <c r="E140" s="17">
        <f t="shared" si="2"/>
        <v>7.915328290852723</v>
      </c>
    </row>
    <row r="141" spans="1:5" s="18" customFormat="1" ht="18.75" customHeight="1">
      <c r="A141" s="15" t="s">
        <v>98</v>
      </c>
      <c r="B141" s="42" t="s">
        <v>250</v>
      </c>
      <c r="C141" s="46">
        <v>745</v>
      </c>
      <c r="D141" s="46">
        <v>745</v>
      </c>
      <c r="E141" s="17">
        <f t="shared" si="2"/>
        <v>100</v>
      </c>
    </row>
    <row r="142" spans="1:5" s="18" customFormat="1" ht="18.75" customHeight="1">
      <c r="A142" s="15" t="s">
        <v>269</v>
      </c>
      <c r="B142" s="42" t="s">
        <v>270</v>
      </c>
      <c r="C142" s="46">
        <v>3000</v>
      </c>
      <c r="D142" s="46">
        <v>2520</v>
      </c>
      <c r="E142" s="17">
        <f t="shared" si="2"/>
        <v>84</v>
      </c>
    </row>
    <row r="143" spans="1:5" s="18" customFormat="1" ht="18.75" customHeight="1">
      <c r="A143" s="15" t="s">
        <v>77</v>
      </c>
      <c r="B143" s="16" t="s">
        <v>78</v>
      </c>
      <c r="C143" s="46">
        <v>8000</v>
      </c>
      <c r="D143" s="46">
        <v>7914.67</v>
      </c>
      <c r="E143" s="17">
        <f t="shared" si="2"/>
        <v>98.933375</v>
      </c>
    </row>
    <row r="144" spans="1:7" ht="18.75" customHeight="1">
      <c r="A144" s="15" t="s">
        <v>81</v>
      </c>
      <c r="B144" s="16" t="s">
        <v>82</v>
      </c>
      <c r="C144" s="46">
        <v>313255</v>
      </c>
      <c r="D144" s="46">
        <v>218948.1</v>
      </c>
      <c r="E144" s="17">
        <f t="shared" si="2"/>
        <v>69.89452682319516</v>
      </c>
      <c r="F144" s="18"/>
      <c r="G144" s="18"/>
    </row>
    <row r="145" spans="1:7" ht="18.75" customHeight="1">
      <c r="A145" s="15" t="s">
        <v>83</v>
      </c>
      <c r="B145" s="16" t="s">
        <v>84</v>
      </c>
      <c r="C145" s="46">
        <v>83600</v>
      </c>
      <c r="D145" s="46">
        <v>79781.69</v>
      </c>
      <c r="E145" s="17">
        <f t="shared" si="2"/>
        <v>95.43264354066986</v>
      </c>
      <c r="F145" s="18"/>
      <c r="G145" s="18"/>
    </row>
    <row r="146" spans="1:5" s="18" customFormat="1" ht="18.75" customHeight="1">
      <c r="A146" s="15" t="s">
        <v>74</v>
      </c>
      <c r="B146" s="16" t="s">
        <v>247</v>
      </c>
      <c r="C146" s="46">
        <v>147705.61</v>
      </c>
      <c r="D146" s="46">
        <v>20622.63</v>
      </c>
      <c r="E146" s="17">
        <f t="shared" si="2"/>
        <v>13.961981538819007</v>
      </c>
    </row>
    <row r="147" spans="1:5" s="57" customFormat="1" ht="18.75" customHeight="1">
      <c r="A147" s="60" t="s">
        <v>328</v>
      </c>
      <c r="B147" s="16" t="s">
        <v>247</v>
      </c>
      <c r="C147" s="58">
        <v>2749048.15</v>
      </c>
      <c r="D147" s="58">
        <v>0</v>
      </c>
      <c r="E147" s="56"/>
    </row>
    <row r="148" spans="1:5" s="57" customFormat="1" ht="18.75" customHeight="1">
      <c r="A148" s="60" t="s">
        <v>329</v>
      </c>
      <c r="B148" s="16" t="s">
        <v>247</v>
      </c>
      <c r="C148" s="58">
        <v>870494.39</v>
      </c>
      <c r="D148" s="58">
        <v>0</v>
      </c>
      <c r="E148" s="56"/>
    </row>
    <row r="149" spans="1:5" s="8" customFormat="1" ht="21" customHeight="1">
      <c r="A149" s="6" t="s">
        <v>46</v>
      </c>
      <c r="B149" s="6" t="s">
        <v>47</v>
      </c>
      <c r="C149" s="45">
        <f>C150+C158</f>
        <v>629680</v>
      </c>
      <c r="D149" s="45">
        <f>D150+D158</f>
        <v>562841.18</v>
      </c>
      <c r="E149" s="7">
        <f t="shared" si="2"/>
        <v>89.38527188413164</v>
      </c>
    </row>
    <row r="150" spans="1:5" s="18" customFormat="1" ht="18.75" customHeight="1">
      <c r="A150" s="15" t="s">
        <v>150</v>
      </c>
      <c r="B150" s="16" t="s">
        <v>133</v>
      </c>
      <c r="C150" s="46">
        <f>SUM(C151:C157)</f>
        <v>620480</v>
      </c>
      <c r="D150" s="46">
        <f>SUM(D151:D157)</f>
        <v>562092.92</v>
      </c>
      <c r="E150" s="17">
        <f t="shared" si="2"/>
        <v>90.59001418256834</v>
      </c>
    </row>
    <row r="151" spans="1:5" s="18" customFormat="1" ht="18.75" customHeight="1">
      <c r="A151" s="15" t="s">
        <v>269</v>
      </c>
      <c r="B151" s="42" t="s">
        <v>270</v>
      </c>
      <c r="C151" s="46">
        <v>2000</v>
      </c>
      <c r="D151" s="46">
        <v>0</v>
      </c>
      <c r="E151" s="17"/>
    </row>
    <row r="152" spans="1:5" s="18" customFormat="1" ht="18.75" customHeight="1">
      <c r="A152" s="15" t="s">
        <v>77</v>
      </c>
      <c r="B152" s="16" t="s">
        <v>78</v>
      </c>
      <c r="C152" s="46">
        <v>5000</v>
      </c>
      <c r="D152" s="46">
        <v>1006.7</v>
      </c>
      <c r="E152" s="17">
        <f t="shared" si="2"/>
        <v>20.134</v>
      </c>
    </row>
    <row r="153" spans="1:5" s="18" customFormat="1" ht="18.75" customHeight="1">
      <c r="A153" s="15" t="s">
        <v>79</v>
      </c>
      <c r="B153" s="16" t="s">
        <v>80</v>
      </c>
      <c r="C153" s="46">
        <v>9000</v>
      </c>
      <c r="D153" s="46">
        <v>3358.87</v>
      </c>
      <c r="E153" s="17">
        <f t="shared" si="2"/>
        <v>37.32077777777778</v>
      </c>
    </row>
    <row r="154" spans="1:5" s="18" customFormat="1" ht="18.75" customHeight="1">
      <c r="A154" s="15" t="s">
        <v>81</v>
      </c>
      <c r="B154" s="16" t="s">
        <v>82</v>
      </c>
      <c r="C154" s="46">
        <v>5000</v>
      </c>
      <c r="D154" s="46">
        <v>0</v>
      </c>
      <c r="E154" s="17"/>
    </row>
    <row r="155" spans="1:5" s="18" customFormat="1" ht="18.75" customHeight="1">
      <c r="A155" s="15" t="s">
        <v>83</v>
      </c>
      <c r="B155" s="16" t="s">
        <v>84</v>
      </c>
      <c r="C155" s="46">
        <v>55000</v>
      </c>
      <c r="D155" s="46">
        <v>20497.45</v>
      </c>
      <c r="E155" s="17">
        <f t="shared" si="2"/>
        <v>37.268090909090915</v>
      </c>
    </row>
    <row r="156" spans="1:5" s="18" customFormat="1" ht="18.75" customHeight="1">
      <c r="A156" s="15" t="s">
        <v>85</v>
      </c>
      <c r="B156" s="42" t="s">
        <v>26</v>
      </c>
      <c r="C156" s="46">
        <v>19480</v>
      </c>
      <c r="D156" s="46">
        <v>18979.9</v>
      </c>
      <c r="E156" s="17">
        <f t="shared" si="2"/>
        <v>97.43275154004107</v>
      </c>
    </row>
    <row r="157" spans="1:5" s="18" customFormat="1" ht="18.75" customHeight="1">
      <c r="A157" s="15" t="s">
        <v>102</v>
      </c>
      <c r="B157" s="16" t="s">
        <v>103</v>
      </c>
      <c r="C157" s="46">
        <v>525000</v>
      </c>
      <c r="D157" s="46">
        <v>518250</v>
      </c>
      <c r="E157" s="17">
        <f t="shared" si="2"/>
        <v>98.71428571428571</v>
      </c>
    </row>
    <row r="158" spans="1:5" s="18" customFormat="1" ht="18.75" customHeight="1">
      <c r="A158" s="15" t="s">
        <v>151</v>
      </c>
      <c r="B158" s="42" t="s">
        <v>4</v>
      </c>
      <c r="C158" s="46">
        <f>SUM(C159:C162)</f>
        <v>9200</v>
      </c>
      <c r="D158" s="46">
        <f>SUM(D159:D162)</f>
        <v>748.26</v>
      </c>
      <c r="E158" s="17">
        <f t="shared" si="2"/>
        <v>8.133260869565218</v>
      </c>
    </row>
    <row r="159" spans="1:5" s="18" customFormat="1" ht="18.75" customHeight="1">
      <c r="A159" s="15" t="s">
        <v>77</v>
      </c>
      <c r="B159" s="42" t="s">
        <v>78</v>
      </c>
      <c r="C159" s="46">
        <v>1000</v>
      </c>
      <c r="D159" s="46">
        <v>582.3</v>
      </c>
      <c r="E159" s="17">
        <f t="shared" si="2"/>
        <v>58.22999999999999</v>
      </c>
    </row>
    <row r="160" spans="1:5" s="18" customFormat="1" ht="18.75" customHeight="1">
      <c r="A160" s="15" t="s">
        <v>79</v>
      </c>
      <c r="B160" s="42" t="s">
        <v>80</v>
      </c>
      <c r="C160" s="46">
        <v>1200</v>
      </c>
      <c r="D160" s="46">
        <v>165.96</v>
      </c>
      <c r="E160" s="17">
        <f t="shared" si="2"/>
        <v>13.83</v>
      </c>
    </row>
    <row r="161" spans="1:5" s="18" customFormat="1" ht="18.75" customHeight="1">
      <c r="A161" s="15" t="s">
        <v>81</v>
      </c>
      <c r="B161" s="42" t="s">
        <v>82</v>
      </c>
      <c r="C161" s="46">
        <v>2000</v>
      </c>
      <c r="D161" s="46">
        <v>0</v>
      </c>
      <c r="E161" s="17"/>
    </row>
    <row r="162" spans="1:5" s="18" customFormat="1" ht="18.75" customHeight="1">
      <c r="A162" s="15" t="s">
        <v>83</v>
      </c>
      <c r="B162" s="42" t="s">
        <v>84</v>
      </c>
      <c r="C162" s="46">
        <v>5000</v>
      </c>
      <c r="D162" s="46">
        <v>0</v>
      </c>
      <c r="E162" s="17"/>
    </row>
    <row r="163" spans="1:5" s="8" customFormat="1" ht="21" customHeight="1">
      <c r="A163" s="6" t="s">
        <v>89</v>
      </c>
      <c r="B163" s="6" t="s">
        <v>90</v>
      </c>
      <c r="C163" s="45">
        <f>C164+C168</f>
        <v>106000</v>
      </c>
      <c r="D163" s="45">
        <f>D164+D168</f>
        <v>53303.19</v>
      </c>
      <c r="E163" s="7">
        <f t="shared" si="2"/>
        <v>50.2860283018868</v>
      </c>
    </row>
    <row r="164" spans="1:5" s="18" customFormat="1" ht="18.75" customHeight="1">
      <c r="A164" s="16" t="s">
        <v>212</v>
      </c>
      <c r="B164" s="16" t="s">
        <v>91</v>
      </c>
      <c r="C164" s="46">
        <f>C165+C167+C166</f>
        <v>96000</v>
      </c>
      <c r="D164" s="46">
        <f>D165+D167+D166</f>
        <v>49232.39</v>
      </c>
      <c r="E164" s="17">
        <f t="shared" si="2"/>
        <v>51.28373958333333</v>
      </c>
    </row>
    <row r="165" spans="1:5" s="18" customFormat="1" ht="31.5" customHeight="1">
      <c r="A165" s="15" t="s">
        <v>134</v>
      </c>
      <c r="B165" s="16" t="s">
        <v>135</v>
      </c>
      <c r="C165" s="46">
        <v>54000</v>
      </c>
      <c r="D165" s="46">
        <v>35987</v>
      </c>
      <c r="E165" s="17">
        <f t="shared" si="2"/>
        <v>66.64259259259259</v>
      </c>
    </row>
    <row r="166" spans="1:5" s="18" customFormat="1" ht="15.75" customHeight="1">
      <c r="A166" s="15" t="s">
        <v>269</v>
      </c>
      <c r="B166" s="42" t="s">
        <v>270</v>
      </c>
      <c r="C166" s="46">
        <v>5000</v>
      </c>
      <c r="D166" s="46">
        <v>2950</v>
      </c>
      <c r="E166" s="17">
        <f t="shared" si="2"/>
        <v>59</v>
      </c>
    </row>
    <row r="167" spans="1:5" s="18" customFormat="1" ht="18.75" customHeight="1">
      <c r="A167" s="15" t="s">
        <v>83</v>
      </c>
      <c r="B167" s="16" t="s">
        <v>84</v>
      </c>
      <c r="C167" s="46">
        <v>37000</v>
      </c>
      <c r="D167" s="46">
        <v>10295.39</v>
      </c>
      <c r="E167" s="17">
        <f t="shared" si="2"/>
        <v>27.825378378378378</v>
      </c>
    </row>
    <row r="168" spans="1:5" s="18" customFormat="1" ht="18.75" customHeight="1">
      <c r="A168" s="16" t="s">
        <v>213</v>
      </c>
      <c r="B168" s="16" t="s">
        <v>4</v>
      </c>
      <c r="C168" s="46">
        <f>C169+C170+C171+C172</f>
        <v>10000</v>
      </c>
      <c r="D168" s="46">
        <f>D169+D170+D171+D172</f>
        <v>4070.8</v>
      </c>
      <c r="E168" s="17">
        <f t="shared" si="2"/>
        <v>40.708</v>
      </c>
    </row>
    <row r="169" spans="1:5" s="18" customFormat="1" ht="18.75" customHeight="1">
      <c r="A169" s="15" t="s">
        <v>269</v>
      </c>
      <c r="B169" s="42" t="s">
        <v>270</v>
      </c>
      <c r="C169" s="46">
        <v>2000</v>
      </c>
      <c r="D169" s="46">
        <v>561.3</v>
      </c>
      <c r="E169" s="17">
        <f t="shared" si="2"/>
        <v>28.064999999999994</v>
      </c>
    </row>
    <row r="170" spans="1:5" s="18" customFormat="1" ht="18.75" customHeight="1">
      <c r="A170" s="15" t="s">
        <v>77</v>
      </c>
      <c r="B170" s="16" t="s">
        <v>78</v>
      </c>
      <c r="C170" s="46">
        <v>3000</v>
      </c>
      <c r="D170" s="46">
        <v>1789.5</v>
      </c>
      <c r="E170" s="17">
        <f t="shared" si="2"/>
        <v>59.650000000000006</v>
      </c>
    </row>
    <row r="171" spans="1:5" s="18" customFormat="1" ht="18.75" customHeight="1">
      <c r="A171" s="15" t="s">
        <v>81</v>
      </c>
      <c r="B171" s="16" t="s">
        <v>82</v>
      </c>
      <c r="C171" s="46">
        <v>2000</v>
      </c>
      <c r="D171" s="46">
        <v>0</v>
      </c>
      <c r="E171" s="17"/>
    </row>
    <row r="172" spans="1:5" s="18" customFormat="1" ht="18.75" customHeight="1">
      <c r="A172" s="15" t="s">
        <v>83</v>
      </c>
      <c r="B172" s="16" t="s">
        <v>84</v>
      </c>
      <c r="C172" s="46">
        <v>3000</v>
      </c>
      <c r="D172" s="46">
        <v>1720</v>
      </c>
      <c r="E172" s="17">
        <f t="shared" si="2"/>
        <v>57.333333333333336</v>
      </c>
    </row>
    <row r="173" spans="1:5" s="8" customFormat="1" ht="21" customHeight="1">
      <c r="A173" s="6" t="s">
        <v>48</v>
      </c>
      <c r="B173" s="6" t="s">
        <v>49</v>
      </c>
      <c r="C173" s="45">
        <f>C174+C181+C185+C201</f>
        <v>2526938</v>
      </c>
      <c r="D173" s="45">
        <f>D174+D181+D185+D201</f>
        <v>1844760.5400000003</v>
      </c>
      <c r="E173" s="7">
        <f t="shared" si="2"/>
        <v>73.0037911496048</v>
      </c>
    </row>
    <row r="174" spans="1:5" s="18" customFormat="1" ht="18.75" customHeight="1">
      <c r="A174" s="15" t="s">
        <v>214</v>
      </c>
      <c r="B174" s="16" t="s">
        <v>17</v>
      </c>
      <c r="C174" s="46">
        <f>C175+C176+C177+C178+C179+C180</f>
        <v>74181</v>
      </c>
      <c r="D174" s="46">
        <f>D175+D176+D177+D178+D179+D180</f>
        <v>54616.7</v>
      </c>
      <c r="E174" s="17">
        <f t="shared" si="2"/>
        <v>73.62626548577128</v>
      </c>
    </row>
    <row r="175" spans="1:5" s="18" customFormat="1" ht="21" customHeight="1">
      <c r="A175" s="15" t="s">
        <v>92</v>
      </c>
      <c r="B175" s="16" t="s">
        <v>93</v>
      </c>
      <c r="C175" s="46">
        <v>54400</v>
      </c>
      <c r="D175" s="46">
        <v>39308.78</v>
      </c>
      <c r="E175" s="17">
        <f t="shared" si="2"/>
        <v>72.25878676470589</v>
      </c>
    </row>
    <row r="176" spans="1:5" s="18" customFormat="1" ht="18.75" customHeight="1">
      <c r="A176" s="15" t="s">
        <v>94</v>
      </c>
      <c r="B176" s="16" t="s">
        <v>248</v>
      </c>
      <c r="C176" s="46">
        <v>4624</v>
      </c>
      <c r="D176" s="46">
        <v>4624</v>
      </c>
      <c r="E176" s="17">
        <f t="shared" si="2"/>
        <v>100</v>
      </c>
    </row>
    <row r="177" spans="1:7" ht="18.75" customHeight="1">
      <c r="A177" s="15" t="s">
        <v>95</v>
      </c>
      <c r="B177" s="16" t="s">
        <v>203</v>
      </c>
      <c r="C177" s="46">
        <v>10170</v>
      </c>
      <c r="D177" s="46">
        <v>7016.25</v>
      </c>
      <c r="E177" s="17">
        <f t="shared" si="2"/>
        <v>68.9896755162242</v>
      </c>
      <c r="F177" s="18"/>
      <c r="G177" s="18"/>
    </row>
    <row r="178" spans="1:7" ht="18.75" customHeight="1">
      <c r="A178" s="15" t="s">
        <v>96</v>
      </c>
      <c r="B178" s="16" t="s">
        <v>29</v>
      </c>
      <c r="C178" s="46">
        <v>1446</v>
      </c>
      <c r="D178" s="46">
        <v>1001.85</v>
      </c>
      <c r="E178" s="17">
        <f t="shared" si="2"/>
        <v>69.28423236514523</v>
      </c>
      <c r="F178" s="18"/>
      <c r="G178" s="18"/>
    </row>
    <row r="179" spans="1:7" ht="18.75" customHeight="1">
      <c r="A179" s="15" t="s">
        <v>77</v>
      </c>
      <c r="B179" s="16" t="s">
        <v>78</v>
      </c>
      <c r="C179" s="46">
        <v>2013</v>
      </c>
      <c r="D179" s="46">
        <v>1137.82</v>
      </c>
      <c r="E179" s="17">
        <f t="shared" si="2"/>
        <v>56.523596621957275</v>
      </c>
      <c r="F179" s="18"/>
      <c r="G179" s="18"/>
    </row>
    <row r="180" spans="1:7" ht="18.75" customHeight="1">
      <c r="A180" s="15" t="s">
        <v>97</v>
      </c>
      <c r="B180" s="16" t="s">
        <v>249</v>
      </c>
      <c r="C180" s="46">
        <v>1528</v>
      </c>
      <c r="D180" s="46">
        <v>1528</v>
      </c>
      <c r="E180" s="17">
        <f t="shared" si="2"/>
        <v>100</v>
      </c>
      <c r="F180" s="18"/>
      <c r="G180" s="18"/>
    </row>
    <row r="181" spans="1:5" s="18" customFormat="1" ht="18.75" customHeight="1">
      <c r="A181" s="16" t="s">
        <v>215</v>
      </c>
      <c r="B181" s="16" t="s">
        <v>36</v>
      </c>
      <c r="C181" s="46">
        <f>C182+C183+C184</f>
        <v>62500</v>
      </c>
      <c r="D181" s="46">
        <f>D182+D183+D184</f>
        <v>45338.59</v>
      </c>
      <c r="E181" s="17">
        <f t="shared" si="2"/>
        <v>72.541744</v>
      </c>
    </row>
    <row r="182" spans="1:7" ht="18.75" customHeight="1">
      <c r="A182" s="15" t="s">
        <v>98</v>
      </c>
      <c r="B182" s="16" t="s">
        <v>250</v>
      </c>
      <c r="C182" s="46">
        <v>57000</v>
      </c>
      <c r="D182" s="46">
        <v>42975</v>
      </c>
      <c r="E182" s="17">
        <f t="shared" si="2"/>
        <v>75.39473684210526</v>
      </c>
      <c r="F182" s="18"/>
      <c r="G182" s="18"/>
    </row>
    <row r="183" spans="1:7" ht="18.75" customHeight="1">
      <c r="A183" s="15" t="s">
        <v>77</v>
      </c>
      <c r="B183" s="16" t="s">
        <v>78</v>
      </c>
      <c r="C183" s="46">
        <v>5000</v>
      </c>
      <c r="D183" s="46">
        <v>2363.59</v>
      </c>
      <c r="E183" s="17">
        <f t="shared" si="2"/>
        <v>47.271800000000006</v>
      </c>
      <c r="F183" s="18"/>
      <c r="G183" s="18"/>
    </row>
    <row r="184" spans="1:5" s="18" customFormat="1" ht="18.75" customHeight="1">
      <c r="A184" s="15" t="s">
        <v>83</v>
      </c>
      <c r="B184" s="16" t="s">
        <v>84</v>
      </c>
      <c r="C184" s="46">
        <v>500</v>
      </c>
      <c r="D184" s="46">
        <v>0</v>
      </c>
      <c r="E184" s="17"/>
    </row>
    <row r="185" spans="1:5" s="18" customFormat="1" ht="18.75" customHeight="1">
      <c r="A185" s="15" t="s">
        <v>216</v>
      </c>
      <c r="B185" s="16" t="s">
        <v>37</v>
      </c>
      <c r="C185" s="46">
        <f>SUM(C186:C200)</f>
        <v>2384257</v>
      </c>
      <c r="D185" s="46">
        <f>SUM(D186:D200)</f>
        <v>1742500.8300000003</v>
      </c>
      <c r="E185" s="17">
        <f t="shared" si="2"/>
        <v>73.08359920931345</v>
      </c>
    </row>
    <row r="186" spans="1:5" s="18" customFormat="1" ht="18.75" customHeight="1">
      <c r="A186" s="15" t="s">
        <v>92</v>
      </c>
      <c r="B186" s="16" t="s">
        <v>93</v>
      </c>
      <c r="C186" s="46">
        <v>1436674</v>
      </c>
      <c r="D186" s="46">
        <v>1060934.37</v>
      </c>
      <c r="E186" s="17">
        <f t="shared" si="2"/>
        <v>73.84656296417977</v>
      </c>
    </row>
    <row r="187" spans="1:7" ht="18.75" customHeight="1">
      <c r="A187" s="15" t="s">
        <v>94</v>
      </c>
      <c r="B187" s="16" t="s">
        <v>248</v>
      </c>
      <c r="C187" s="46">
        <v>112068</v>
      </c>
      <c r="D187" s="46">
        <v>112067.61</v>
      </c>
      <c r="E187" s="17">
        <f t="shared" si="2"/>
        <v>99.99965199700182</v>
      </c>
      <c r="F187" s="18"/>
      <c r="G187" s="18"/>
    </row>
    <row r="188" spans="1:7" ht="18.75" customHeight="1">
      <c r="A188" s="15" t="s">
        <v>95</v>
      </c>
      <c r="B188" s="16" t="s">
        <v>203</v>
      </c>
      <c r="C188" s="46">
        <v>266000</v>
      </c>
      <c r="D188" s="46">
        <v>177989.91</v>
      </c>
      <c r="E188" s="17">
        <f t="shared" si="2"/>
        <v>66.9135</v>
      </c>
      <c r="F188" s="18"/>
      <c r="G188" s="18"/>
    </row>
    <row r="189" spans="1:7" ht="18.75" customHeight="1">
      <c r="A189" s="15" t="s">
        <v>96</v>
      </c>
      <c r="B189" s="16" t="s">
        <v>29</v>
      </c>
      <c r="C189" s="46">
        <v>37486</v>
      </c>
      <c r="D189" s="46">
        <v>25896.7</v>
      </c>
      <c r="E189" s="17">
        <f t="shared" si="2"/>
        <v>69.08365789894894</v>
      </c>
      <c r="F189" s="18"/>
      <c r="G189" s="18"/>
    </row>
    <row r="190" spans="1:7" ht="18.75" customHeight="1">
      <c r="A190" s="15" t="s">
        <v>99</v>
      </c>
      <c r="B190" s="16" t="s">
        <v>100</v>
      </c>
      <c r="C190" s="46">
        <v>22000</v>
      </c>
      <c r="D190" s="46">
        <v>16193.8</v>
      </c>
      <c r="E190" s="17">
        <f t="shared" si="2"/>
        <v>73.60818181818182</v>
      </c>
      <c r="F190" s="18"/>
      <c r="G190" s="18"/>
    </row>
    <row r="191" spans="1:7" ht="18.75" customHeight="1">
      <c r="A191" s="15" t="s">
        <v>269</v>
      </c>
      <c r="B191" s="42" t="s">
        <v>270</v>
      </c>
      <c r="C191" s="46">
        <v>20200</v>
      </c>
      <c r="D191" s="46">
        <v>16594.47</v>
      </c>
      <c r="E191" s="17">
        <f t="shared" si="2"/>
        <v>82.15084158415841</v>
      </c>
      <c r="F191" s="18"/>
      <c r="G191" s="18"/>
    </row>
    <row r="192" spans="1:7" ht="18.75" customHeight="1">
      <c r="A192" s="15" t="s">
        <v>77</v>
      </c>
      <c r="B192" s="16" t="s">
        <v>78</v>
      </c>
      <c r="C192" s="46">
        <v>119600</v>
      </c>
      <c r="D192" s="46">
        <v>102340.89</v>
      </c>
      <c r="E192" s="17">
        <f t="shared" si="2"/>
        <v>85.56930602006689</v>
      </c>
      <c r="F192" s="18"/>
      <c r="G192" s="18"/>
    </row>
    <row r="193" spans="1:7" ht="18.75" customHeight="1">
      <c r="A193" s="15" t="s">
        <v>79</v>
      </c>
      <c r="B193" s="16" t="s">
        <v>80</v>
      </c>
      <c r="C193" s="46">
        <v>40000</v>
      </c>
      <c r="D193" s="46">
        <v>25220.74</v>
      </c>
      <c r="E193" s="17">
        <f t="shared" si="2"/>
        <v>63.05185000000001</v>
      </c>
      <c r="F193" s="18"/>
      <c r="G193" s="18"/>
    </row>
    <row r="194" spans="1:7" ht="18.75" customHeight="1">
      <c r="A194" s="15" t="s">
        <v>81</v>
      </c>
      <c r="B194" s="16" t="s">
        <v>82</v>
      </c>
      <c r="C194" s="46">
        <v>41071</v>
      </c>
      <c r="D194" s="46">
        <v>3579.6</v>
      </c>
      <c r="E194" s="17">
        <f t="shared" si="2"/>
        <v>8.715638771882837</v>
      </c>
      <c r="F194" s="18"/>
      <c r="G194" s="18"/>
    </row>
    <row r="195" spans="1:7" ht="18.75" customHeight="1">
      <c r="A195" s="15" t="s">
        <v>83</v>
      </c>
      <c r="B195" s="16" t="s">
        <v>84</v>
      </c>
      <c r="C195" s="46">
        <v>195000</v>
      </c>
      <c r="D195" s="46">
        <v>125547.91</v>
      </c>
      <c r="E195" s="17">
        <f t="shared" si="2"/>
        <v>64.3835435897436</v>
      </c>
      <c r="F195" s="18"/>
      <c r="G195" s="18"/>
    </row>
    <row r="196" spans="1:7" ht="18.75" customHeight="1">
      <c r="A196" s="15" t="s">
        <v>271</v>
      </c>
      <c r="B196" s="42" t="s">
        <v>272</v>
      </c>
      <c r="C196" s="46">
        <v>2800</v>
      </c>
      <c r="D196" s="46">
        <v>1259.06</v>
      </c>
      <c r="E196" s="17">
        <f t="shared" si="2"/>
        <v>44.966428571428565</v>
      </c>
      <c r="F196" s="18"/>
      <c r="G196" s="18"/>
    </row>
    <row r="197" spans="1:7" ht="18.75" customHeight="1">
      <c r="A197" s="15" t="s">
        <v>101</v>
      </c>
      <c r="B197" s="16" t="s">
        <v>28</v>
      </c>
      <c r="C197" s="46">
        <v>30000</v>
      </c>
      <c r="D197" s="46">
        <v>20295.11</v>
      </c>
      <c r="E197" s="17">
        <f t="shared" si="2"/>
        <v>67.65036666666667</v>
      </c>
      <c r="F197" s="18"/>
      <c r="G197" s="18"/>
    </row>
    <row r="198" spans="1:7" ht="18.75" customHeight="1">
      <c r="A198" s="15" t="s">
        <v>85</v>
      </c>
      <c r="B198" s="16" t="s">
        <v>26</v>
      </c>
      <c r="C198" s="46">
        <v>6500</v>
      </c>
      <c r="D198" s="46">
        <v>3751.8</v>
      </c>
      <c r="E198" s="17">
        <f t="shared" si="2"/>
        <v>57.720000000000006</v>
      </c>
      <c r="F198" s="18"/>
      <c r="G198" s="18"/>
    </row>
    <row r="199" spans="1:7" ht="18.75" customHeight="1">
      <c r="A199" s="15" t="s">
        <v>97</v>
      </c>
      <c r="B199" s="16" t="s">
        <v>249</v>
      </c>
      <c r="C199" s="46">
        <v>32858</v>
      </c>
      <c r="D199" s="46">
        <v>32858</v>
      </c>
      <c r="E199" s="17">
        <f t="shared" si="2"/>
        <v>100</v>
      </c>
      <c r="F199" s="18"/>
      <c r="G199" s="18"/>
    </row>
    <row r="200" spans="1:5" s="18" customFormat="1" ht="29.25" customHeight="1">
      <c r="A200" s="15" t="s">
        <v>102</v>
      </c>
      <c r="B200" s="16" t="s">
        <v>251</v>
      </c>
      <c r="C200" s="46">
        <v>22000</v>
      </c>
      <c r="D200" s="46">
        <v>17970.86</v>
      </c>
      <c r="E200" s="17">
        <f t="shared" si="2"/>
        <v>81.68572727272728</v>
      </c>
    </row>
    <row r="201" spans="1:5" s="18" customFormat="1" ht="18.75" customHeight="1">
      <c r="A201" s="15" t="s">
        <v>217</v>
      </c>
      <c r="B201" s="16" t="s">
        <v>4</v>
      </c>
      <c r="C201" s="46">
        <f>C202</f>
        <v>6000</v>
      </c>
      <c r="D201" s="46">
        <f>D202</f>
        <v>2304.42</v>
      </c>
      <c r="E201" s="17">
        <f t="shared" si="2"/>
        <v>38.407000000000004</v>
      </c>
    </row>
    <row r="202" spans="1:5" s="18" customFormat="1" ht="18.75" customHeight="1">
      <c r="A202" s="15" t="s">
        <v>85</v>
      </c>
      <c r="B202" s="16" t="s">
        <v>26</v>
      </c>
      <c r="C202" s="46">
        <v>6000</v>
      </c>
      <c r="D202" s="46">
        <v>2304.42</v>
      </c>
      <c r="E202" s="17">
        <f t="shared" si="2"/>
        <v>38.407000000000004</v>
      </c>
    </row>
    <row r="203" spans="1:5" s="8" customFormat="1" ht="34.5" customHeight="1">
      <c r="A203" s="6" t="s">
        <v>53</v>
      </c>
      <c r="B203" s="6" t="s">
        <v>145</v>
      </c>
      <c r="C203" s="45">
        <f>C204</f>
        <v>1560</v>
      </c>
      <c r="D203" s="45">
        <f>D204</f>
        <v>987.21</v>
      </c>
      <c r="E203" s="7">
        <f t="shared" si="2"/>
        <v>63.282692307692315</v>
      </c>
    </row>
    <row r="204" spans="1:5" s="18" customFormat="1" ht="30.75" customHeight="1">
      <c r="A204" s="15" t="s">
        <v>218</v>
      </c>
      <c r="B204" s="16" t="s">
        <v>146</v>
      </c>
      <c r="C204" s="46">
        <f>C205+C206</f>
        <v>1560</v>
      </c>
      <c r="D204" s="46">
        <f>D205+D206</f>
        <v>987.21</v>
      </c>
      <c r="E204" s="17">
        <f t="shared" si="2"/>
        <v>63.282692307692315</v>
      </c>
    </row>
    <row r="205" spans="1:5" s="18" customFormat="1" ht="18.75" customHeight="1">
      <c r="A205" s="15" t="s">
        <v>77</v>
      </c>
      <c r="B205" s="42" t="s">
        <v>78</v>
      </c>
      <c r="C205" s="46">
        <v>560</v>
      </c>
      <c r="D205" s="46">
        <v>0</v>
      </c>
      <c r="E205" s="17"/>
    </row>
    <row r="206" spans="1:5" s="18" customFormat="1" ht="18.75" customHeight="1">
      <c r="A206" s="15" t="s">
        <v>83</v>
      </c>
      <c r="B206" s="42" t="s">
        <v>84</v>
      </c>
      <c r="C206" s="46">
        <v>1000</v>
      </c>
      <c r="D206" s="46">
        <v>987.21</v>
      </c>
      <c r="E206" s="17">
        <f aca="true" t="shared" si="3" ref="E206:E281">D206/C206*100</f>
        <v>98.721</v>
      </c>
    </row>
    <row r="207" spans="1:5" s="29" customFormat="1" ht="30.75" customHeight="1">
      <c r="A207" s="10" t="s">
        <v>55</v>
      </c>
      <c r="B207" s="10" t="s">
        <v>106</v>
      </c>
      <c r="C207" s="47">
        <f>C208+C210+C218+C220</f>
        <v>127000</v>
      </c>
      <c r="D207" s="47">
        <f>D208+D210+D218+D220</f>
        <v>61567.82999999999</v>
      </c>
      <c r="E207" s="11">
        <f t="shared" si="3"/>
        <v>48.478606299212586</v>
      </c>
    </row>
    <row r="208" spans="1:5" s="18" customFormat="1" ht="18.75" customHeight="1">
      <c r="A208" s="38" t="s">
        <v>273</v>
      </c>
      <c r="B208" s="39" t="s">
        <v>107</v>
      </c>
      <c r="C208" s="49">
        <f>SUM(C209:C209)</f>
        <v>14500</v>
      </c>
      <c r="D208" s="49">
        <f>SUM(D209:D209)</f>
        <v>3478.91</v>
      </c>
      <c r="E208" s="43">
        <f t="shared" si="3"/>
        <v>23.99248275862069</v>
      </c>
    </row>
    <row r="209" spans="1:5" s="18" customFormat="1" ht="18.75" customHeight="1">
      <c r="A209" s="38" t="s">
        <v>274</v>
      </c>
      <c r="B209" s="40" t="s">
        <v>275</v>
      </c>
      <c r="C209" s="49">
        <v>14500</v>
      </c>
      <c r="D209" s="49">
        <v>3478.91</v>
      </c>
      <c r="E209" s="43">
        <f t="shared" si="3"/>
        <v>23.99248275862069</v>
      </c>
    </row>
    <row r="210" spans="1:5" s="18" customFormat="1" ht="19.5" customHeight="1">
      <c r="A210" s="38" t="s">
        <v>219</v>
      </c>
      <c r="B210" s="39" t="s">
        <v>9</v>
      </c>
      <c r="C210" s="49">
        <f>SUM(C211:C217)</f>
        <v>92000</v>
      </c>
      <c r="D210" s="49">
        <f>D211+D212+D213+D214+D215+D216+D217</f>
        <v>48652.549999999996</v>
      </c>
      <c r="E210" s="43">
        <f t="shared" si="3"/>
        <v>52.883206521739126</v>
      </c>
    </row>
    <row r="211" spans="1:5" s="18" customFormat="1" ht="29.25" customHeight="1">
      <c r="A211" s="38" t="s">
        <v>111</v>
      </c>
      <c r="B211" s="39" t="s">
        <v>136</v>
      </c>
      <c r="C211" s="49">
        <v>14000</v>
      </c>
      <c r="D211" s="49">
        <v>0</v>
      </c>
      <c r="E211" s="43"/>
    </row>
    <row r="212" spans="1:7" ht="18.75" customHeight="1">
      <c r="A212" s="38" t="s">
        <v>269</v>
      </c>
      <c r="B212" s="40" t="s">
        <v>270</v>
      </c>
      <c r="C212" s="49">
        <v>9450</v>
      </c>
      <c r="D212" s="49">
        <v>6363</v>
      </c>
      <c r="E212" s="43">
        <f t="shared" si="3"/>
        <v>67.33333333333333</v>
      </c>
      <c r="F212" s="18"/>
      <c r="G212" s="18"/>
    </row>
    <row r="213" spans="1:7" ht="18.75" customHeight="1">
      <c r="A213" s="38" t="s">
        <v>77</v>
      </c>
      <c r="B213" s="39" t="s">
        <v>78</v>
      </c>
      <c r="C213" s="49">
        <v>38655</v>
      </c>
      <c r="D213" s="49">
        <v>27493.12</v>
      </c>
      <c r="E213" s="43">
        <f t="shared" si="3"/>
        <v>71.12435648687104</v>
      </c>
      <c r="F213" s="18"/>
      <c r="G213" s="18"/>
    </row>
    <row r="214" spans="1:7" ht="18.75" customHeight="1">
      <c r="A214" s="38" t="s">
        <v>79</v>
      </c>
      <c r="B214" s="39" t="s">
        <v>80</v>
      </c>
      <c r="C214" s="49">
        <v>7600</v>
      </c>
      <c r="D214" s="49">
        <v>3041.67</v>
      </c>
      <c r="E214" s="43">
        <f t="shared" si="3"/>
        <v>40.02197368421053</v>
      </c>
      <c r="F214" s="18"/>
      <c r="G214" s="18"/>
    </row>
    <row r="215" spans="1:7" ht="18.75" customHeight="1">
      <c r="A215" s="38" t="s">
        <v>81</v>
      </c>
      <c r="B215" s="39" t="s">
        <v>82</v>
      </c>
      <c r="C215" s="49">
        <v>6650</v>
      </c>
      <c r="D215" s="49">
        <v>1596.05</v>
      </c>
      <c r="E215" s="43">
        <f t="shared" si="3"/>
        <v>24.000751879699248</v>
      </c>
      <c r="F215" s="18"/>
      <c r="G215" s="18"/>
    </row>
    <row r="216" spans="1:7" ht="18.75" customHeight="1">
      <c r="A216" s="38" t="s">
        <v>83</v>
      </c>
      <c r="B216" s="39" t="s">
        <v>84</v>
      </c>
      <c r="C216" s="49">
        <v>9300</v>
      </c>
      <c r="D216" s="49">
        <v>5660.71</v>
      </c>
      <c r="E216" s="43">
        <f t="shared" si="3"/>
        <v>60.867849462365584</v>
      </c>
      <c r="F216" s="18"/>
      <c r="G216" s="18"/>
    </row>
    <row r="217" spans="1:5" s="18" customFormat="1" ht="18.75" customHeight="1">
      <c r="A217" s="38" t="s">
        <v>85</v>
      </c>
      <c r="B217" s="39" t="s">
        <v>26</v>
      </c>
      <c r="C217" s="49">
        <v>6345</v>
      </c>
      <c r="D217" s="49">
        <v>4498</v>
      </c>
      <c r="E217" s="43">
        <f t="shared" si="3"/>
        <v>70.89046493301812</v>
      </c>
    </row>
    <row r="218" spans="1:5" s="18" customFormat="1" ht="18.75" customHeight="1">
      <c r="A218" s="38" t="s">
        <v>57</v>
      </c>
      <c r="B218" s="39" t="s">
        <v>18</v>
      </c>
      <c r="C218" s="49">
        <f>SUM(C219:C219)</f>
        <v>500</v>
      </c>
      <c r="D218" s="49">
        <f>SUM(D219:D219)</f>
        <v>500</v>
      </c>
      <c r="E218" s="43">
        <f t="shared" si="3"/>
        <v>100</v>
      </c>
    </row>
    <row r="219" spans="1:5" s="18" customFormat="1" ht="18.75" customHeight="1">
      <c r="A219" s="38" t="s">
        <v>269</v>
      </c>
      <c r="B219" s="40" t="s">
        <v>270</v>
      </c>
      <c r="C219" s="49">
        <v>500</v>
      </c>
      <c r="D219" s="49">
        <v>500</v>
      </c>
      <c r="E219" s="43">
        <f t="shared" si="3"/>
        <v>100</v>
      </c>
    </row>
    <row r="220" spans="1:5" s="18" customFormat="1" ht="18.75" customHeight="1">
      <c r="A220" s="38" t="s">
        <v>306</v>
      </c>
      <c r="B220" s="40" t="s">
        <v>4</v>
      </c>
      <c r="C220" s="49">
        <f>SUM(C221:C222)</f>
        <v>20000</v>
      </c>
      <c r="D220" s="49">
        <f>D221+D222</f>
        <v>8936.369999999999</v>
      </c>
      <c r="E220" s="43">
        <f t="shared" si="3"/>
        <v>44.68185</v>
      </c>
    </row>
    <row r="221" spans="1:5" s="18" customFormat="1" ht="18.75" customHeight="1">
      <c r="A221" s="38" t="s">
        <v>77</v>
      </c>
      <c r="B221" s="40" t="s">
        <v>78</v>
      </c>
      <c r="C221" s="49">
        <v>5000</v>
      </c>
      <c r="D221" s="49">
        <v>2436.58</v>
      </c>
      <c r="E221" s="43">
        <f t="shared" si="3"/>
        <v>48.7316</v>
      </c>
    </row>
    <row r="222" spans="1:5" s="18" customFormat="1" ht="18.75" customHeight="1">
      <c r="A222" s="38" t="s">
        <v>83</v>
      </c>
      <c r="B222" s="40" t="s">
        <v>84</v>
      </c>
      <c r="C222" s="49">
        <v>15000</v>
      </c>
      <c r="D222" s="49">
        <v>6499.79</v>
      </c>
      <c r="E222" s="43">
        <f t="shared" si="3"/>
        <v>43.33193333333333</v>
      </c>
    </row>
    <row r="223" spans="1:5" s="8" customFormat="1" ht="62.25" customHeight="1">
      <c r="A223" s="19" t="s">
        <v>58</v>
      </c>
      <c r="B223" s="6" t="s">
        <v>258</v>
      </c>
      <c r="C223" s="45">
        <f>C224</f>
        <v>83000</v>
      </c>
      <c r="D223" s="45">
        <f>D224</f>
        <v>43159.020000000004</v>
      </c>
      <c r="E223" s="17">
        <f t="shared" si="3"/>
        <v>51.998819277108446</v>
      </c>
    </row>
    <row r="224" spans="1:5" s="18" customFormat="1" ht="30" customHeight="1">
      <c r="A224" s="15" t="s">
        <v>197</v>
      </c>
      <c r="B224" s="16" t="s">
        <v>198</v>
      </c>
      <c r="C224" s="46">
        <f>C225+C226+C227+C228</f>
        <v>83000</v>
      </c>
      <c r="D224" s="46">
        <f>D225+D226+D227+D228</f>
        <v>43159.020000000004</v>
      </c>
      <c r="E224" s="17">
        <f t="shared" si="3"/>
        <v>51.998819277108446</v>
      </c>
    </row>
    <row r="225" spans="1:5" s="18" customFormat="1" ht="18.75" customHeight="1">
      <c r="A225" s="15" t="s">
        <v>104</v>
      </c>
      <c r="B225" s="16" t="s">
        <v>199</v>
      </c>
      <c r="C225" s="46">
        <v>53000</v>
      </c>
      <c r="D225" s="46">
        <v>29698</v>
      </c>
      <c r="E225" s="17">
        <f t="shared" si="3"/>
        <v>56.03396226415094</v>
      </c>
    </row>
    <row r="226" spans="1:5" s="18" customFormat="1" ht="18.75" customHeight="1">
      <c r="A226" s="15" t="s">
        <v>77</v>
      </c>
      <c r="B226" s="16" t="s">
        <v>78</v>
      </c>
      <c r="C226" s="46">
        <v>6000</v>
      </c>
      <c r="D226" s="46">
        <v>1498.18</v>
      </c>
      <c r="E226" s="17">
        <f t="shared" si="3"/>
        <v>24.96966666666667</v>
      </c>
    </row>
    <row r="227" spans="1:5" s="18" customFormat="1" ht="18.75" customHeight="1">
      <c r="A227" s="15" t="s">
        <v>83</v>
      </c>
      <c r="B227" s="16" t="s">
        <v>84</v>
      </c>
      <c r="C227" s="46">
        <v>20000</v>
      </c>
      <c r="D227" s="46">
        <v>11956.04</v>
      </c>
      <c r="E227" s="17">
        <f t="shared" si="3"/>
        <v>59.78020000000001</v>
      </c>
    </row>
    <row r="228" spans="1:5" s="18" customFormat="1" ht="18.75" customHeight="1">
      <c r="A228" s="15" t="s">
        <v>85</v>
      </c>
      <c r="B228" s="16" t="s">
        <v>26</v>
      </c>
      <c r="C228" s="46">
        <v>4000</v>
      </c>
      <c r="D228" s="46">
        <v>6.8</v>
      </c>
      <c r="E228" s="17">
        <f t="shared" si="3"/>
        <v>0.16999999999999998</v>
      </c>
    </row>
    <row r="229" spans="1:5" s="8" customFormat="1" ht="21" customHeight="1">
      <c r="A229" s="6" t="s">
        <v>108</v>
      </c>
      <c r="B229" s="6" t="s">
        <v>109</v>
      </c>
      <c r="C229" s="45">
        <f>C230</f>
        <v>120000</v>
      </c>
      <c r="D229" s="45">
        <f>D230</f>
        <v>72467.97</v>
      </c>
      <c r="E229" s="7">
        <f t="shared" si="3"/>
        <v>60.38997499999999</v>
      </c>
    </row>
    <row r="230" spans="1:5" s="18" customFormat="1" ht="29.25" customHeight="1">
      <c r="A230" s="16" t="s">
        <v>220</v>
      </c>
      <c r="B230" s="16" t="s">
        <v>110</v>
      </c>
      <c r="C230" s="46">
        <f>C231</f>
        <v>120000</v>
      </c>
      <c r="D230" s="46">
        <f>D231</f>
        <v>72467.97</v>
      </c>
      <c r="E230" s="17">
        <f t="shared" si="3"/>
        <v>60.38997499999999</v>
      </c>
    </row>
    <row r="231" spans="1:5" s="18" customFormat="1" ht="44.25" customHeight="1">
      <c r="A231" s="15" t="s">
        <v>200</v>
      </c>
      <c r="B231" s="16" t="s">
        <v>201</v>
      </c>
      <c r="C231" s="46">
        <v>120000</v>
      </c>
      <c r="D231" s="46">
        <v>72467.97</v>
      </c>
      <c r="E231" s="17">
        <f t="shared" si="3"/>
        <v>60.38997499999999</v>
      </c>
    </row>
    <row r="232" spans="1:5" s="8" customFormat="1" ht="21" customHeight="1">
      <c r="A232" s="6" t="s">
        <v>65</v>
      </c>
      <c r="B232" s="6" t="s">
        <v>19</v>
      </c>
      <c r="C232" s="45">
        <f>C235+C233</f>
        <v>24262</v>
      </c>
      <c r="D232" s="45">
        <f>D235+D233</f>
        <v>14585.17</v>
      </c>
      <c r="E232" s="7">
        <f t="shared" si="3"/>
        <v>60.11528315884923</v>
      </c>
    </row>
    <row r="233" spans="1:5" s="18" customFormat="1" ht="18.75" customHeight="1">
      <c r="A233" s="15" t="s">
        <v>158</v>
      </c>
      <c r="B233" s="16" t="s">
        <v>21</v>
      </c>
      <c r="C233" s="46">
        <f>C234</f>
        <v>18000</v>
      </c>
      <c r="D233" s="46">
        <f>D234</f>
        <v>14585.17</v>
      </c>
      <c r="E233" s="17">
        <f t="shared" si="3"/>
        <v>81.02872222222223</v>
      </c>
    </row>
    <row r="234" spans="1:5" s="18" customFormat="1" ht="18.75" customHeight="1">
      <c r="A234" s="15" t="s">
        <v>83</v>
      </c>
      <c r="B234" s="16" t="s">
        <v>84</v>
      </c>
      <c r="C234" s="46">
        <v>18000</v>
      </c>
      <c r="D234" s="46">
        <v>14585.17</v>
      </c>
      <c r="E234" s="17">
        <f t="shared" si="3"/>
        <v>81.02872222222223</v>
      </c>
    </row>
    <row r="235" spans="1:5" s="18" customFormat="1" ht="18.75" customHeight="1">
      <c r="A235" s="15" t="s">
        <v>307</v>
      </c>
      <c r="B235" s="42" t="s">
        <v>308</v>
      </c>
      <c r="C235" s="46">
        <f>C236</f>
        <v>6262</v>
      </c>
      <c r="D235" s="46">
        <f>D236</f>
        <v>0</v>
      </c>
      <c r="E235" s="17"/>
    </row>
    <row r="236" spans="1:5" s="18" customFormat="1" ht="18.75" customHeight="1">
      <c r="A236" s="15" t="s">
        <v>309</v>
      </c>
      <c r="B236" s="42" t="s">
        <v>310</v>
      </c>
      <c r="C236" s="46">
        <v>6262</v>
      </c>
      <c r="D236" s="46">
        <v>0</v>
      </c>
      <c r="E236" s="17"/>
    </row>
    <row r="237" spans="1:5" s="8" customFormat="1" ht="21" customHeight="1">
      <c r="A237" s="6" t="s">
        <v>68</v>
      </c>
      <c r="B237" s="6" t="s">
        <v>6</v>
      </c>
      <c r="C237" s="45">
        <f>SUM(C238,C256,C265,C269,C285,C295,C299)</f>
        <v>10808239</v>
      </c>
      <c r="D237" s="45">
        <f>SUM(D238,D256,D265,D269,D285,D295,D299)</f>
        <v>6165742.399999999</v>
      </c>
      <c r="E237" s="7">
        <f t="shared" si="3"/>
        <v>57.046688179267676</v>
      </c>
    </row>
    <row r="238" spans="1:5" s="18" customFormat="1" ht="18.75" customHeight="1">
      <c r="A238" s="15" t="s">
        <v>159</v>
      </c>
      <c r="B238" s="16" t="s">
        <v>27</v>
      </c>
      <c r="C238" s="46">
        <f>SUM(C239:C255)</f>
        <v>6768587</v>
      </c>
      <c r="D238" s="46">
        <f>SUM(D239:D255)</f>
        <v>3486745.75</v>
      </c>
      <c r="E238" s="17">
        <f t="shared" si="3"/>
        <v>51.51364309862605</v>
      </c>
    </row>
    <row r="239" spans="1:5" s="18" customFormat="1" ht="29.25" customHeight="1">
      <c r="A239" s="15" t="s">
        <v>111</v>
      </c>
      <c r="B239" s="16" t="s">
        <v>139</v>
      </c>
      <c r="C239" s="46">
        <v>156086</v>
      </c>
      <c r="D239" s="46">
        <v>125377.42</v>
      </c>
      <c r="E239" s="17">
        <f t="shared" si="3"/>
        <v>80.32585882141896</v>
      </c>
    </row>
    <row r="240" spans="1:5" s="18" customFormat="1" ht="17.25" customHeight="1">
      <c r="A240" s="15" t="s">
        <v>276</v>
      </c>
      <c r="B240" s="16" t="s">
        <v>277</v>
      </c>
      <c r="C240" s="46">
        <v>3470</v>
      </c>
      <c r="D240" s="46">
        <v>2124</v>
      </c>
      <c r="E240" s="17">
        <f t="shared" si="3"/>
        <v>61.21037463976945</v>
      </c>
    </row>
    <row r="241" spans="1:5" s="18" customFormat="1" ht="18.75" customHeight="1">
      <c r="A241" s="15" t="s">
        <v>92</v>
      </c>
      <c r="B241" s="16" t="s">
        <v>93</v>
      </c>
      <c r="C241" s="46">
        <v>2351402</v>
      </c>
      <c r="D241" s="46">
        <v>1568916.1</v>
      </c>
      <c r="E241" s="17">
        <f t="shared" si="3"/>
        <v>66.7225808262475</v>
      </c>
    </row>
    <row r="242" spans="1:5" s="18" customFormat="1" ht="18.75" customHeight="1">
      <c r="A242" s="15" t="s">
        <v>94</v>
      </c>
      <c r="B242" s="16" t="s">
        <v>248</v>
      </c>
      <c r="C242" s="46">
        <v>176701</v>
      </c>
      <c r="D242" s="46">
        <v>175907.75</v>
      </c>
      <c r="E242" s="17">
        <f t="shared" si="3"/>
        <v>99.55107780940685</v>
      </c>
    </row>
    <row r="243" spans="1:5" s="18" customFormat="1" ht="18.75" customHeight="1">
      <c r="A243" s="15" t="s">
        <v>95</v>
      </c>
      <c r="B243" s="16" t="s">
        <v>203</v>
      </c>
      <c r="C243" s="46">
        <v>422169</v>
      </c>
      <c r="D243" s="46">
        <v>292863.43</v>
      </c>
      <c r="E243" s="17">
        <f t="shared" si="3"/>
        <v>69.37113573000386</v>
      </c>
    </row>
    <row r="244" spans="1:5" s="18" customFormat="1" ht="18.75" customHeight="1">
      <c r="A244" s="15" t="s">
        <v>96</v>
      </c>
      <c r="B244" s="16" t="s">
        <v>29</v>
      </c>
      <c r="C244" s="46">
        <v>58290</v>
      </c>
      <c r="D244" s="46">
        <v>38806.82</v>
      </c>
      <c r="E244" s="17">
        <f t="shared" si="3"/>
        <v>66.57543317893293</v>
      </c>
    </row>
    <row r="245" spans="1:5" s="18" customFormat="1" ht="18.75" customHeight="1">
      <c r="A245" s="15" t="s">
        <v>269</v>
      </c>
      <c r="B245" s="42" t="s">
        <v>270</v>
      </c>
      <c r="C245" s="46">
        <v>6827</v>
      </c>
      <c r="D245" s="46">
        <v>5431.58</v>
      </c>
      <c r="E245" s="17">
        <f t="shared" si="3"/>
        <v>79.56027537717884</v>
      </c>
    </row>
    <row r="246" spans="1:5" s="18" customFormat="1" ht="18.75" customHeight="1">
      <c r="A246" s="15" t="s">
        <v>77</v>
      </c>
      <c r="B246" s="16" t="s">
        <v>78</v>
      </c>
      <c r="C246" s="46">
        <v>126336</v>
      </c>
      <c r="D246" s="46">
        <v>67798.23</v>
      </c>
      <c r="E246" s="17">
        <f t="shared" si="3"/>
        <v>53.66501234802431</v>
      </c>
    </row>
    <row r="247" spans="1:5" s="18" customFormat="1" ht="18.75" customHeight="1">
      <c r="A247" s="15" t="s">
        <v>113</v>
      </c>
      <c r="B247" s="16" t="s">
        <v>114</v>
      </c>
      <c r="C247" s="46">
        <v>10000</v>
      </c>
      <c r="D247" s="46">
        <v>2575.87</v>
      </c>
      <c r="E247" s="17">
        <f t="shared" si="3"/>
        <v>25.7587</v>
      </c>
    </row>
    <row r="248" spans="1:5" s="18" customFormat="1" ht="18.75" customHeight="1">
      <c r="A248" s="15" t="s">
        <v>79</v>
      </c>
      <c r="B248" s="16" t="s">
        <v>80</v>
      </c>
      <c r="C248" s="46">
        <v>160000</v>
      </c>
      <c r="D248" s="46">
        <v>118981.65</v>
      </c>
      <c r="E248" s="17">
        <f t="shared" si="3"/>
        <v>74.36353125</v>
      </c>
    </row>
    <row r="249" spans="1:5" s="18" customFormat="1" ht="18.75" customHeight="1">
      <c r="A249" s="15" t="s">
        <v>81</v>
      </c>
      <c r="B249" s="16" t="s">
        <v>82</v>
      </c>
      <c r="C249" s="46">
        <v>38000</v>
      </c>
      <c r="D249" s="46">
        <v>9089</v>
      </c>
      <c r="E249" s="17">
        <f t="shared" si="3"/>
        <v>23.91842105263158</v>
      </c>
    </row>
    <row r="250" spans="1:5" s="18" customFormat="1" ht="18.75" customHeight="1">
      <c r="A250" s="15" t="s">
        <v>83</v>
      </c>
      <c r="B250" s="16" t="s">
        <v>84</v>
      </c>
      <c r="C250" s="46">
        <v>84758</v>
      </c>
      <c r="D250" s="46">
        <v>66360.54</v>
      </c>
      <c r="E250" s="17">
        <f t="shared" si="3"/>
        <v>78.29413152740744</v>
      </c>
    </row>
    <row r="251" spans="1:5" s="18" customFormat="1" ht="18.75" customHeight="1">
      <c r="A251" s="15" t="s">
        <v>101</v>
      </c>
      <c r="B251" s="16" t="s">
        <v>28</v>
      </c>
      <c r="C251" s="46">
        <v>4066</v>
      </c>
      <c r="D251" s="46">
        <v>2017.63</v>
      </c>
      <c r="E251" s="17">
        <f t="shared" si="3"/>
        <v>49.6219872110182</v>
      </c>
    </row>
    <row r="252" spans="1:5" s="18" customFormat="1" ht="18.75" customHeight="1">
      <c r="A252" s="15" t="s">
        <v>85</v>
      </c>
      <c r="B252" s="16" t="s">
        <v>26</v>
      </c>
      <c r="C252" s="46">
        <v>8600</v>
      </c>
      <c r="D252" s="46">
        <v>5737</v>
      </c>
      <c r="E252" s="17">
        <f t="shared" si="3"/>
        <v>66.7093023255814</v>
      </c>
    </row>
    <row r="253" spans="1:5" s="18" customFormat="1" ht="18.75" customHeight="1">
      <c r="A253" s="15" t="s">
        <v>97</v>
      </c>
      <c r="B253" s="16" t="s">
        <v>249</v>
      </c>
      <c r="C253" s="46">
        <v>146186</v>
      </c>
      <c r="D253" s="46">
        <v>146186</v>
      </c>
      <c r="E253" s="17">
        <f t="shared" si="3"/>
        <v>100</v>
      </c>
    </row>
    <row r="254" spans="1:5" s="18" customFormat="1" ht="18.75" customHeight="1">
      <c r="A254" s="15" t="s">
        <v>311</v>
      </c>
      <c r="B254" s="16" t="s">
        <v>67</v>
      </c>
      <c r="C254" s="46">
        <v>890</v>
      </c>
      <c r="D254" s="46">
        <v>877.52</v>
      </c>
      <c r="E254" s="17">
        <f t="shared" si="3"/>
        <v>98.59775280898876</v>
      </c>
    </row>
    <row r="255" spans="1:5" s="18" customFormat="1" ht="18.75" customHeight="1">
      <c r="A255" s="15" t="s">
        <v>74</v>
      </c>
      <c r="B255" s="16" t="s">
        <v>247</v>
      </c>
      <c r="C255" s="46">
        <v>3014806</v>
      </c>
      <c r="D255" s="46">
        <v>857695.21</v>
      </c>
      <c r="E255" s="17">
        <f t="shared" si="3"/>
        <v>28.449432898833287</v>
      </c>
    </row>
    <row r="256" spans="1:5" s="18" customFormat="1" ht="26.25" customHeight="1">
      <c r="A256" s="15" t="s">
        <v>278</v>
      </c>
      <c r="B256" s="16" t="s">
        <v>279</v>
      </c>
      <c r="C256" s="46">
        <f>SUM(C257:C264)</f>
        <v>277418</v>
      </c>
      <c r="D256" s="46">
        <f>SUM(D257:D264)</f>
        <v>218442.53999999998</v>
      </c>
      <c r="E256" s="17">
        <f t="shared" si="3"/>
        <v>78.74130013193087</v>
      </c>
    </row>
    <row r="257" spans="1:5" s="18" customFormat="1" ht="18.75" customHeight="1">
      <c r="A257" s="15" t="s">
        <v>111</v>
      </c>
      <c r="B257" s="37" t="s">
        <v>280</v>
      </c>
      <c r="C257" s="46">
        <v>17764</v>
      </c>
      <c r="D257" s="46">
        <v>12601.63</v>
      </c>
      <c r="E257" s="17">
        <f t="shared" si="3"/>
        <v>70.93914658860616</v>
      </c>
    </row>
    <row r="258" spans="1:5" s="18" customFormat="1" ht="18.75" customHeight="1">
      <c r="A258" s="15" t="s">
        <v>92</v>
      </c>
      <c r="B258" s="42" t="s">
        <v>93</v>
      </c>
      <c r="C258" s="46">
        <v>178965</v>
      </c>
      <c r="D258" s="46">
        <v>148003.18</v>
      </c>
      <c r="E258" s="17">
        <f t="shared" si="3"/>
        <v>82.699511077585</v>
      </c>
    </row>
    <row r="259" spans="1:5" s="18" customFormat="1" ht="18.75" customHeight="1">
      <c r="A259" s="15" t="s">
        <v>94</v>
      </c>
      <c r="B259" s="42" t="s">
        <v>281</v>
      </c>
      <c r="C259" s="46">
        <v>13564</v>
      </c>
      <c r="D259" s="46">
        <v>13483.1</v>
      </c>
      <c r="E259" s="17">
        <f t="shared" si="3"/>
        <v>99.40356826894721</v>
      </c>
    </row>
    <row r="260" spans="1:5" s="18" customFormat="1" ht="18.75" customHeight="1">
      <c r="A260" s="15" t="s">
        <v>95</v>
      </c>
      <c r="B260" s="42" t="s">
        <v>203</v>
      </c>
      <c r="C260" s="46">
        <v>37599</v>
      </c>
      <c r="D260" s="46">
        <v>25901.52</v>
      </c>
      <c r="E260" s="17">
        <f t="shared" si="3"/>
        <v>68.88885342695285</v>
      </c>
    </row>
    <row r="261" spans="1:5" s="18" customFormat="1" ht="18.75" customHeight="1">
      <c r="A261" s="15" t="s">
        <v>96</v>
      </c>
      <c r="B261" s="42" t="s">
        <v>29</v>
      </c>
      <c r="C261" s="46">
        <v>5169</v>
      </c>
      <c r="D261" s="46">
        <v>3606.11</v>
      </c>
      <c r="E261" s="17">
        <f t="shared" si="3"/>
        <v>69.76417101953956</v>
      </c>
    </row>
    <row r="262" spans="1:5" s="18" customFormat="1" ht="18.75" customHeight="1">
      <c r="A262" s="15" t="s">
        <v>77</v>
      </c>
      <c r="B262" s="42" t="s">
        <v>78</v>
      </c>
      <c r="C262" s="46">
        <v>7000</v>
      </c>
      <c r="D262" s="46">
        <v>490</v>
      </c>
      <c r="E262" s="17">
        <f t="shared" si="3"/>
        <v>7.000000000000001</v>
      </c>
    </row>
    <row r="263" spans="1:5" s="18" customFormat="1" ht="18.75" customHeight="1">
      <c r="A263" s="15" t="s">
        <v>113</v>
      </c>
      <c r="B263" s="42" t="s">
        <v>287</v>
      </c>
      <c r="C263" s="46">
        <v>3000</v>
      </c>
      <c r="D263" s="46">
        <v>0</v>
      </c>
      <c r="E263" s="17"/>
    </row>
    <row r="264" spans="1:5" s="18" customFormat="1" ht="18.75" customHeight="1">
      <c r="A264" s="15" t="s">
        <v>97</v>
      </c>
      <c r="B264" s="42" t="s">
        <v>318</v>
      </c>
      <c r="C264" s="46">
        <v>14357</v>
      </c>
      <c r="D264" s="46">
        <v>14357</v>
      </c>
      <c r="E264" s="17">
        <f t="shared" si="3"/>
        <v>100</v>
      </c>
    </row>
    <row r="265" spans="1:5" s="18" customFormat="1" ht="18.75" customHeight="1">
      <c r="A265" s="15" t="s">
        <v>221</v>
      </c>
      <c r="B265" s="16" t="s">
        <v>115</v>
      </c>
      <c r="C265" s="46">
        <f>SUM(C266:C268)</f>
        <v>536500</v>
      </c>
      <c r="D265" s="46">
        <f>SUM(D266:D268)</f>
        <v>131244.6</v>
      </c>
      <c r="E265" s="17">
        <f t="shared" si="3"/>
        <v>24.463112767940355</v>
      </c>
    </row>
    <row r="266" spans="1:5" s="18" customFormat="1" ht="30" customHeight="1">
      <c r="A266" s="15" t="s">
        <v>134</v>
      </c>
      <c r="B266" s="16" t="s">
        <v>135</v>
      </c>
      <c r="C266" s="46">
        <v>11500</v>
      </c>
      <c r="D266" s="46">
        <v>2360</v>
      </c>
      <c r="E266" s="17">
        <f t="shared" si="3"/>
        <v>20.52173913043478</v>
      </c>
    </row>
    <row r="267" spans="1:5" s="18" customFormat="1" ht="31.5" customHeight="1">
      <c r="A267" s="15" t="s">
        <v>282</v>
      </c>
      <c r="B267" s="37" t="s">
        <v>283</v>
      </c>
      <c r="C267" s="46">
        <v>120000</v>
      </c>
      <c r="D267" s="46">
        <v>96187.5</v>
      </c>
      <c r="E267" s="17">
        <f t="shared" si="3"/>
        <v>80.15625</v>
      </c>
    </row>
    <row r="268" spans="1:5" s="18" customFormat="1" ht="18.75" customHeight="1">
      <c r="A268" s="15" t="s">
        <v>74</v>
      </c>
      <c r="B268" s="37" t="s">
        <v>247</v>
      </c>
      <c r="C268" s="46">
        <v>405000</v>
      </c>
      <c r="D268" s="46">
        <v>32697.1</v>
      </c>
      <c r="E268" s="17">
        <f t="shared" si="3"/>
        <v>8.073358024691357</v>
      </c>
    </row>
    <row r="269" spans="1:5" s="18" customFormat="1" ht="18.75" customHeight="1">
      <c r="A269" s="15" t="s">
        <v>160</v>
      </c>
      <c r="B269" s="16" t="s">
        <v>7</v>
      </c>
      <c r="C269" s="46">
        <f>SUM(C270:C284)</f>
        <v>2933423</v>
      </c>
      <c r="D269" s="46">
        <f>SUM(D270:D284)</f>
        <v>2137777.7</v>
      </c>
      <c r="E269" s="17">
        <f t="shared" si="3"/>
        <v>72.87655752341207</v>
      </c>
    </row>
    <row r="270" spans="1:5" s="18" customFormat="1" ht="19.5" customHeight="1">
      <c r="A270" s="15" t="s">
        <v>111</v>
      </c>
      <c r="B270" s="16" t="s">
        <v>139</v>
      </c>
      <c r="C270" s="46">
        <v>155520</v>
      </c>
      <c r="D270" s="46">
        <v>111768.82</v>
      </c>
      <c r="E270" s="17">
        <f t="shared" si="3"/>
        <v>71.86781121399177</v>
      </c>
    </row>
    <row r="271" spans="1:5" s="18" customFormat="1" ht="18.75" customHeight="1">
      <c r="A271" s="15" t="s">
        <v>92</v>
      </c>
      <c r="B271" s="16" t="s">
        <v>93</v>
      </c>
      <c r="C271" s="46">
        <v>1783812</v>
      </c>
      <c r="D271" s="46">
        <v>1277864.16</v>
      </c>
      <c r="E271" s="17">
        <f t="shared" si="3"/>
        <v>71.63670611028516</v>
      </c>
    </row>
    <row r="272" spans="1:5" s="18" customFormat="1" ht="18.75" customHeight="1">
      <c r="A272" s="15" t="s">
        <v>94</v>
      </c>
      <c r="B272" s="16" t="s">
        <v>248</v>
      </c>
      <c r="C272" s="46">
        <v>133532</v>
      </c>
      <c r="D272" s="46">
        <v>133531.05</v>
      </c>
      <c r="E272" s="17">
        <f t="shared" si="3"/>
        <v>99.99928856004551</v>
      </c>
    </row>
    <row r="273" spans="1:5" s="18" customFormat="1" ht="18.75" customHeight="1">
      <c r="A273" s="15" t="s">
        <v>95</v>
      </c>
      <c r="B273" s="16" t="s">
        <v>252</v>
      </c>
      <c r="C273" s="46">
        <v>345361</v>
      </c>
      <c r="D273" s="46">
        <v>245801.17</v>
      </c>
      <c r="E273" s="17">
        <f t="shared" si="3"/>
        <v>71.17224295736925</v>
      </c>
    </row>
    <row r="274" spans="1:5" s="18" customFormat="1" ht="18.75" customHeight="1">
      <c r="A274" s="15" t="s">
        <v>96</v>
      </c>
      <c r="B274" s="16" t="s">
        <v>29</v>
      </c>
      <c r="C274" s="46">
        <v>47801</v>
      </c>
      <c r="D274" s="46">
        <v>34169.06</v>
      </c>
      <c r="E274" s="17">
        <f t="shared" si="3"/>
        <v>71.48189368423255</v>
      </c>
    </row>
    <row r="275" spans="1:5" s="18" customFormat="1" ht="17.25" customHeight="1">
      <c r="A275" s="15" t="s">
        <v>269</v>
      </c>
      <c r="B275" s="42" t="s">
        <v>270</v>
      </c>
      <c r="C275" s="46">
        <v>840</v>
      </c>
      <c r="D275" s="46">
        <v>582</v>
      </c>
      <c r="E275" s="17">
        <v>0</v>
      </c>
    </row>
    <row r="276" spans="1:5" s="18" customFormat="1" ht="18.75" customHeight="1">
      <c r="A276" s="15" t="s">
        <v>77</v>
      </c>
      <c r="B276" s="16" t="s">
        <v>78</v>
      </c>
      <c r="C276" s="46">
        <v>75640</v>
      </c>
      <c r="D276" s="46">
        <v>46695.27</v>
      </c>
      <c r="E276" s="17">
        <f t="shared" si="3"/>
        <v>61.733566895822314</v>
      </c>
    </row>
    <row r="277" spans="1:5" s="18" customFormat="1" ht="18.75" customHeight="1">
      <c r="A277" s="15" t="s">
        <v>113</v>
      </c>
      <c r="B277" s="16" t="s">
        <v>114</v>
      </c>
      <c r="C277" s="46">
        <v>10000</v>
      </c>
      <c r="D277" s="46">
        <v>2103.29</v>
      </c>
      <c r="E277" s="17">
        <f t="shared" si="3"/>
        <v>21.032899999999998</v>
      </c>
    </row>
    <row r="278" spans="1:5" s="18" customFormat="1" ht="18.75" customHeight="1">
      <c r="A278" s="15" t="s">
        <v>79</v>
      </c>
      <c r="B278" s="16" t="s">
        <v>80</v>
      </c>
      <c r="C278" s="46">
        <v>90000</v>
      </c>
      <c r="D278" s="46">
        <v>41251.6</v>
      </c>
      <c r="E278" s="17">
        <f t="shared" si="3"/>
        <v>45.83511111111111</v>
      </c>
    </row>
    <row r="279" spans="1:5" s="18" customFormat="1" ht="18.75" customHeight="1">
      <c r="A279" s="15" t="s">
        <v>81</v>
      </c>
      <c r="B279" s="42" t="s">
        <v>82</v>
      </c>
      <c r="C279" s="46">
        <v>11000</v>
      </c>
      <c r="D279" s="46">
        <v>707.6</v>
      </c>
      <c r="E279" s="17">
        <f t="shared" si="3"/>
        <v>6.4327272727272735</v>
      </c>
    </row>
    <row r="280" spans="1:5" s="18" customFormat="1" ht="18.75" customHeight="1">
      <c r="A280" s="15" t="s">
        <v>83</v>
      </c>
      <c r="B280" s="42" t="s">
        <v>84</v>
      </c>
      <c r="C280" s="46">
        <v>63220</v>
      </c>
      <c r="D280" s="46">
        <v>45187.5</v>
      </c>
      <c r="E280" s="17">
        <f t="shared" si="3"/>
        <v>71.47658968680797</v>
      </c>
    </row>
    <row r="281" spans="1:5" s="18" customFormat="1" ht="18.75" customHeight="1">
      <c r="A281" s="15" t="s">
        <v>101</v>
      </c>
      <c r="B281" s="16" t="s">
        <v>28</v>
      </c>
      <c r="C281" s="46">
        <v>1000</v>
      </c>
      <c r="D281" s="46">
        <v>146.45</v>
      </c>
      <c r="E281" s="17">
        <f t="shared" si="3"/>
        <v>14.645</v>
      </c>
    </row>
    <row r="282" spans="1:5" s="18" customFormat="1" ht="18.75" customHeight="1">
      <c r="A282" s="15" t="s">
        <v>85</v>
      </c>
      <c r="B282" s="16" t="s">
        <v>26</v>
      </c>
      <c r="C282" s="46">
        <v>8600</v>
      </c>
      <c r="D282" s="46">
        <v>1972.13</v>
      </c>
      <c r="E282" s="17">
        <f aca="true" t="shared" si="4" ref="E282:E365">D282/C282*100</f>
        <v>22.93174418604651</v>
      </c>
    </row>
    <row r="283" spans="1:5" s="18" customFormat="1" ht="18.75" customHeight="1">
      <c r="A283" s="15" t="s">
        <v>97</v>
      </c>
      <c r="B283" s="16" t="s">
        <v>30</v>
      </c>
      <c r="C283" s="46">
        <v>109097</v>
      </c>
      <c r="D283" s="46">
        <v>109097</v>
      </c>
      <c r="E283" s="17">
        <v>0</v>
      </c>
    </row>
    <row r="284" spans="1:5" s="18" customFormat="1" ht="18.75" customHeight="1">
      <c r="A284" s="15" t="s">
        <v>74</v>
      </c>
      <c r="B284" s="16" t="s">
        <v>75</v>
      </c>
      <c r="C284" s="46">
        <v>98000</v>
      </c>
      <c r="D284" s="46">
        <v>86900.6</v>
      </c>
      <c r="E284" s="17">
        <v>0</v>
      </c>
    </row>
    <row r="285" spans="1:5" s="18" customFormat="1" ht="18.75" customHeight="1">
      <c r="A285" s="15" t="s">
        <v>222</v>
      </c>
      <c r="B285" s="16" t="s">
        <v>8</v>
      </c>
      <c r="C285" s="46">
        <f>SUM(C286:C294)</f>
        <v>222582</v>
      </c>
      <c r="D285" s="46">
        <f>SUM(D286:D294)</f>
        <v>150699.54</v>
      </c>
      <c r="E285" s="17">
        <f t="shared" si="4"/>
        <v>67.7051783163059</v>
      </c>
    </row>
    <row r="286" spans="1:5" s="18" customFormat="1" ht="18.75" customHeight="1">
      <c r="A286" s="15" t="s">
        <v>92</v>
      </c>
      <c r="B286" s="16" t="s">
        <v>93</v>
      </c>
      <c r="C286" s="46">
        <v>92816</v>
      </c>
      <c r="D286" s="46">
        <v>63625.81</v>
      </c>
      <c r="E286" s="17">
        <f t="shared" si="4"/>
        <v>68.5504762109981</v>
      </c>
    </row>
    <row r="287" spans="1:5" s="18" customFormat="1" ht="18.75" customHeight="1">
      <c r="A287" s="15" t="s">
        <v>94</v>
      </c>
      <c r="B287" s="16" t="s">
        <v>248</v>
      </c>
      <c r="C287" s="46">
        <v>6555</v>
      </c>
      <c r="D287" s="46">
        <v>6544.83</v>
      </c>
      <c r="E287" s="17">
        <f t="shared" si="4"/>
        <v>99.84485125858123</v>
      </c>
    </row>
    <row r="288" spans="1:5" s="18" customFormat="1" ht="18.75" customHeight="1">
      <c r="A288" s="15" t="s">
        <v>95</v>
      </c>
      <c r="B288" s="16" t="s">
        <v>252</v>
      </c>
      <c r="C288" s="46">
        <v>17349</v>
      </c>
      <c r="D288" s="46">
        <v>11226.14</v>
      </c>
      <c r="E288" s="17">
        <f t="shared" si="4"/>
        <v>64.70770649605164</v>
      </c>
    </row>
    <row r="289" spans="1:5" s="18" customFormat="1" ht="18.75" customHeight="1">
      <c r="A289" s="15" t="s">
        <v>96</v>
      </c>
      <c r="B289" s="16" t="s">
        <v>29</v>
      </c>
      <c r="C289" s="46">
        <v>2468</v>
      </c>
      <c r="D289" s="46">
        <v>1603.28</v>
      </c>
      <c r="E289" s="17">
        <f t="shared" si="4"/>
        <v>64.96272285251216</v>
      </c>
    </row>
    <row r="290" spans="1:5" s="18" customFormat="1" ht="18.75" customHeight="1">
      <c r="A290" s="15" t="s">
        <v>77</v>
      </c>
      <c r="B290" s="16" t="s">
        <v>78</v>
      </c>
      <c r="C290" s="46">
        <v>36317</v>
      </c>
      <c r="D290" s="46">
        <v>28494.16</v>
      </c>
      <c r="E290" s="17">
        <f t="shared" si="4"/>
        <v>78.45956439133188</v>
      </c>
    </row>
    <row r="291" spans="1:5" s="18" customFormat="1" ht="18.75" customHeight="1">
      <c r="A291" s="15" t="s">
        <v>81</v>
      </c>
      <c r="B291" s="42" t="s">
        <v>82</v>
      </c>
      <c r="C291" s="46">
        <v>1000</v>
      </c>
      <c r="D291" s="46">
        <v>172</v>
      </c>
      <c r="E291" s="17">
        <f t="shared" si="4"/>
        <v>17.2</v>
      </c>
    </row>
    <row r="292" spans="1:5" s="18" customFormat="1" ht="18.75" customHeight="1">
      <c r="A292" s="15" t="s">
        <v>83</v>
      </c>
      <c r="B292" s="16" t="s">
        <v>84</v>
      </c>
      <c r="C292" s="46">
        <v>62485</v>
      </c>
      <c r="D292" s="46">
        <v>35913.32</v>
      </c>
      <c r="E292" s="17">
        <f t="shared" si="4"/>
        <v>57.47510602544611</v>
      </c>
    </row>
    <row r="293" spans="1:5" s="18" customFormat="1" ht="18.75" customHeight="1">
      <c r="A293" s="15" t="s">
        <v>85</v>
      </c>
      <c r="B293" s="16" t="s">
        <v>26</v>
      </c>
      <c r="C293" s="46">
        <v>1300</v>
      </c>
      <c r="D293" s="46">
        <v>828</v>
      </c>
      <c r="E293" s="17">
        <f t="shared" si="4"/>
        <v>63.69230769230769</v>
      </c>
    </row>
    <row r="294" spans="1:5" s="18" customFormat="1" ht="18.75" customHeight="1">
      <c r="A294" s="15" t="s">
        <v>97</v>
      </c>
      <c r="B294" s="16" t="s">
        <v>249</v>
      </c>
      <c r="C294" s="46">
        <v>2292</v>
      </c>
      <c r="D294" s="46">
        <v>2292</v>
      </c>
      <c r="E294" s="17">
        <f t="shared" si="4"/>
        <v>100</v>
      </c>
    </row>
    <row r="295" spans="1:5" s="18" customFormat="1" ht="18.75" customHeight="1">
      <c r="A295" s="15" t="s">
        <v>223</v>
      </c>
      <c r="B295" s="16" t="s">
        <v>142</v>
      </c>
      <c r="C295" s="46">
        <f>C296+C298+C297</f>
        <v>29258</v>
      </c>
      <c r="D295" s="46">
        <f>D296+D298+D297</f>
        <v>7828.27</v>
      </c>
      <c r="E295" s="17">
        <f t="shared" si="4"/>
        <v>26.755998359423067</v>
      </c>
    </row>
    <row r="296" spans="1:5" s="18" customFormat="1" ht="18.75" customHeight="1">
      <c r="A296" s="15" t="s">
        <v>77</v>
      </c>
      <c r="B296" s="42" t="s">
        <v>78</v>
      </c>
      <c r="C296" s="46">
        <v>3000</v>
      </c>
      <c r="D296" s="46">
        <v>0</v>
      </c>
      <c r="E296" s="17"/>
    </row>
    <row r="297" spans="1:5" s="18" customFormat="1" ht="18.75" customHeight="1">
      <c r="A297" s="15" t="s">
        <v>83</v>
      </c>
      <c r="B297" s="16" t="s">
        <v>84</v>
      </c>
      <c r="C297" s="46">
        <v>21000</v>
      </c>
      <c r="D297" s="46">
        <v>4600</v>
      </c>
      <c r="E297" s="17">
        <f t="shared" si="4"/>
        <v>21.904761904761905</v>
      </c>
    </row>
    <row r="298" spans="1:5" s="18" customFormat="1" ht="18.75" customHeight="1">
      <c r="A298" s="15" t="s">
        <v>101</v>
      </c>
      <c r="B298" s="16" t="s">
        <v>28</v>
      </c>
      <c r="C298" s="46">
        <v>5258</v>
      </c>
      <c r="D298" s="46">
        <v>3228.27</v>
      </c>
      <c r="E298" s="17">
        <f t="shared" si="4"/>
        <v>61.3972993533663</v>
      </c>
    </row>
    <row r="299" spans="1:5" s="18" customFormat="1" ht="18.75" customHeight="1">
      <c r="A299" s="15" t="s">
        <v>224</v>
      </c>
      <c r="B299" s="16" t="s">
        <v>4</v>
      </c>
      <c r="C299" s="46">
        <f>C300+C301</f>
        <v>40471</v>
      </c>
      <c r="D299" s="46">
        <f>D300+D301</f>
        <v>33004</v>
      </c>
      <c r="E299" s="17">
        <f t="shared" si="4"/>
        <v>81.54975167403819</v>
      </c>
    </row>
    <row r="300" spans="1:5" s="18" customFormat="1" ht="18.75" customHeight="1">
      <c r="A300" s="15" t="s">
        <v>83</v>
      </c>
      <c r="B300" s="16" t="s">
        <v>84</v>
      </c>
      <c r="C300" s="46">
        <v>7467</v>
      </c>
      <c r="D300" s="46">
        <v>0</v>
      </c>
      <c r="E300" s="17"/>
    </row>
    <row r="301" spans="1:5" s="18" customFormat="1" ht="18.75" customHeight="1">
      <c r="A301" s="15" t="s">
        <v>97</v>
      </c>
      <c r="B301" s="16" t="s">
        <v>249</v>
      </c>
      <c r="C301" s="46">
        <v>33004</v>
      </c>
      <c r="D301" s="46">
        <v>33004</v>
      </c>
      <c r="E301" s="17">
        <f t="shared" si="4"/>
        <v>100</v>
      </c>
    </row>
    <row r="302" spans="1:5" s="8" customFormat="1" ht="21" customHeight="1">
      <c r="A302" s="6" t="s">
        <v>116</v>
      </c>
      <c r="B302" s="6" t="s">
        <v>33</v>
      </c>
      <c r="C302" s="45">
        <f>C303+C308+C305</f>
        <v>69990</v>
      </c>
      <c r="D302" s="45">
        <f>D303+D308+D305</f>
        <v>48978.73</v>
      </c>
      <c r="E302" s="7">
        <f t="shared" si="4"/>
        <v>69.9796113730533</v>
      </c>
    </row>
    <row r="303" spans="1:5" s="8" customFormat="1" ht="21" customHeight="1">
      <c r="A303" s="6" t="s">
        <v>312</v>
      </c>
      <c r="B303" s="16" t="s">
        <v>314</v>
      </c>
      <c r="C303" s="45">
        <f>C304</f>
        <v>4675</v>
      </c>
      <c r="D303" s="45">
        <v>0</v>
      </c>
      <c r="E303" s="7"/>
    </row>
    <row r="304" spans="1:5" s="20" customFormat="1" ht="19.5" customHeight="1">
      <c r="A304" s="59" t="s">
        <v>83</v>
      </c>
      <c r="B304" s="54" t="s">
        <v>84</v>
      </c>
      <c r="C304" s="52">
        <v>4675</v>
      </c>
      <c r="D304" s="52">
        <v>0</v>
      </c>
      <c r="E304" s="7"/>
    </row>
    <row r="305" spans="1:5" s="9" customFormat="1" ht="22.5" customHeight="1">
      <c r="A305" s="59" t="s">
        <v>313</v>
      </c>
      <c r="B305" s="16" t="s">
        <v>315</v>
      </c>
      <c r="C305" s="52">
        <f>C306+C307</f>
        <v>5000</v>
      </c>
      <c r="D305" s="52">
        <f>D306+D307</f>
        <v>1800</v>
      </c>
      <c r="E305" s="7">
        <f t="shared" si="4"/>
        <v>36</v>
      </c>
    </row>
    <row r="306" spans="1:5" s="8" customFormat="1" ht="21" customHeight="1">
      <c r="A306" s="15" t="s">
        <v>77</v>
      </c>
      <c r="B306" s="16" t="s">
        <v>78</v>
      </c>
      <c r="C306" s="52">
        <v>1500</v>
      </c>
      <c r="D306" s="52">
        <v>0</v>
      </c>
      <c r="E306" s="7"/>
    </row>
    <row r="307" spans="1:5" s="8" customFormat="1" ht="21" customHeight="1">
      <c r="A307" s="15" t="s">
        <v>83</v>
      </c>
      <c r="B307" s="42" t="s">
        <v>84</v>
      </c>
      <c r="C307" s="45">
        <v>3500</v>
      </c>
      <c r="D307" s="45">
        <v>1800</v>
      </c>
      <c r="E307" s="7">
        <f t="shared" si="4"/>
        <v>51.42857142857142</v>
      </c>
    </row>
    <row r="308" spans="1:5" s="18" customFormat="1" ht="18.75" customHeight="1">
      <c r="A308" s="15" t="s">
        <v>225</v>
      </c>
      <c r="B308" s="16" t="s">
        <v>34</v>
      </c>
      <c r="C308" s="46">
        <f>SUM(C309:C313)</f>
        <v>60315</v>
      </c>
      <c r="D308" s="46">
        <f>SUM(D309:D313)</f>
        <v>47178.73</v>
      </c>
      <c r="E308" s="17">
        <f t="shared" si="4"/>
        <v>78.22055873331676</v>
      </c>
    </row>
    <row r="309" spans="1:5" s="18" customFormat="1" ht="18.75" customHeight="1">
      <c r="A309" s="15" t="s">
        <v>117</v>
      </c>
      <c r="B309" s="16" t="s">
        <v>31</v>
      </c>
      <c r="C309" s="46">
        <v>30000</v>
      </c>
      <c r="D309" s="46">
        <v>22767.54</v>
      </c>
      <c r="E309" s="17">
        <f t="shared" si="4"/>
        <v>75.8918</v>
      </c>
    </row>
    <row r="310" spans="1:5" s="18" customFormat="1" ht="18.75" customHeight="1">
      <c r="A310" s="15" t="s">
        <v>269</v>
      </c>
      <c r="B310" s="42" t="s">
        <v>270</v>
      </c>
      <c r="C310" s="46">
        <v>6800</v>
      </c>
      <c r="D310" s="46">
        <v>4380</v>
      </c>
      <c r="E310" s="17">
        <f t="shared" si="4"/>
        <v>64.41176470588236</v>
      </c>
    </row>
    <row r="311" spans="1:5" s="18" customFormat="1" ht="18.75" customHeight="1">
      <c r="A311" s="15" t="s">
        <v>77</v>
      </c>
      <c r="B311" s="16" t="s">
        <v>78</v>
      </c>
      <c r="C311" s="46">
        <v>6000</v>
      </c>
      <c r="D311" s="46">
        <v>3736.55</v>
      </c>
      <c r="E311" s="17">
        <f t="shared" si="4"/>
        <v>62.27583333333334</v>
      </c>
    </row>
    <row r="312" spans="1:5" s="18" customFormat="1" ht="18.75" customHeight="1">
      <c r="A312" s="15" t="s">
        <v>83</v>
      </c>
      <c r="B312" s="16" t="s">
        <v>84</v>
      </c>
      <c r="C312" s="46">
        <v>17115</v>
      </c>
      <c r="D312" s="46">
        <v>16229.04</v>
      </c>
      <c r="E312" s="17">
        <f t="shared" si="4"/>
        <v>94.82348816827346</v>
      </c>
    </row>
    <row r="313" spans="1:5" s="18" customFormat="1" ht="18.75" customHeight="1">
      <c r="A313" s="15" t="s">
        <v>101</v>
      </c>
      <c r="B313" s="16" t="s">
        <v>28</v>
      </c>
      <c r="C313" s="46">
        <v>400</v>
      </c>
      <c r="D313" s="46">
        <v>65.6</v>
      </c>
      <c r="E313" s="17">
        <f t="shared" si="4"/>
        <v>16.4</v>
      </c>
    </row>
    <row r="314" spans="1:5" s="8" customFormat="1" ht="21" customHeight="1">
      <c r="A314" s="6" t="s">
        <v>161</v>
      </c>
      <c r="B314" s="6" t="s">
        <v>202</v>
      </c>
      <c r="C314" s="45">
        <f>C315+C317+C328+C330+C332+C347+C355</f>
        <v>3847473</v>
      </c>
      <c r="D314" s="45">
        <f>D315+D317+D328+D330+D332+D347+D355</f>
        <v>2589136.6</v>
      </c>
      <c r="E314" s="7">
        <f t="shared" si="4"/>
        <v>67.29447094235618</v>
      </c>
    </row>
    <row r="315" spans="1:5" s="20" customFormat="1" ht="18.75" customHeight="1">
      <c r="A315" s="16" t="s">
        <v>241</v>
      </c>
      <c r="B315" s="16" t="s">
        <v>233</v>
      </c>
      <c r="C315" s="46">
        <f>C316</f>
        <v>50000</v>
      </c>
      <c r="D315" s="46">
        <f>D316</f>
        <v>37322.64</v>
      </c>
      <c r="E315" s="17">
        <f t="shared" si="4"/>
        <v>74.64528</v>
      </c>
    </row>
    <row r="316" spans="1:5" s="20" customFormat="1" ht="18.75" customHeight="1">
      <c r="A316" s="15" t="s">
        <v>284</v>
      </c>
      <c r="B316" s="42" t="s">
        <v>26</v>
      </c>
      <c r="C316" s="46">
        <v>50000</v>
      </c>
      <c r="D316" s="46">
        <v>37322.64</v>
      </c>
      <c r="E316" s="17">
        <f t="shared" si="4"/>
        <v>74.64528</v>
      </c>
    </row>
    <row r="317" spans="1:5" s="21" customFormat="1" ht="31.5" customHeight="1">
      <c r="A317" s="16" t="s">
        <v>163</v>
      </c>
      <c r="B317" s="16" t="s">
        <v>164</v>
      </c>
      <c r="C317" s="46">
        <f>SUM(C318:C327)</f>
        <v>2707000</v>
      </c>
      <c r="D317" s="46">
        <f>SUM(D318:D327)</f>
        <v>1745687.54</v>
      </c>
      <c r="E317" s="17">
        <f t="shared" si="4"/>
        <v>64.48790321388992</v>
      </c>
    </row>
    <row r="318" spans="1:5" s="21" customFormat="1" ht="18.75" customHeight="1">
      <c r="A318" s="15" t="s">
        <v>117</v>
      </c>
      <c r="B318" s="16" t="s">
        <v>141</v>
      </c>
      <c r="C318" s="46">
        <v>2554282</v>
      </c>
      <c r="D318" s="46">
        <v>1651108.28</v>
      </c>
      <c r="E318" s="17">
        <f t="shared" si="4"/>
        <v>64.64079847095975</v>
      </c>
    </row>
    <row r="319" spans="1:5" s="21" customFormat="1" ht="18.75" customHeight="1">
      <c r="A319" s="15" t="s">
        <v>92</v>
      </c>
      <c r="B319" s="16" t="s">
        <v>93</v>
      </c>
      <c r="C319" s="46">
        <v>51456</v>
      </c>
      <c r="D319" s="46">
        <v>34487.04</v>
      </c>
      <c r="E319" s="17">
        <f t="shared" si="4"/>
        <v>67.0223880597015</v>
      </c>
    </row>
    <row r="320" spans="1:5" s="21" customFormat="1" ht="18.75" customHeight="1">
      <c r="A320" s="15" t="s">
        <v>94</v>
      </c>
      <c r="B320" s="16" t="s">
        <v>204</v>
      </c>
      <c r="C320" s="46">
        <v>2314</v>
      </c>
      <c r="D320" s="46">
        <v>1696.93</v>
      </c>
      <c r="E320" s="17">
        <f t="shared" si="4"/>
        <v>73.33318928262749</v>
      </c>
    </row>
    <row r="321" spans="1:5" s="21" customFormat="1" ht="18.75" customHeight="1">
      <c r="A321" s="15" t="s">
        <v>95</v>
      </c>
      <c r="B321" s="16" t="s">
        <v>203</v>
      </c>
      <c r="C321" s="46">
        <v>81300</v>
      </c>
      <c r="D321" s="46">
        <v>41731.25</v>
      </c>
      <c r="E321" s="17">
        <f t="shared" si="4"/>
        <v>51.329950799508</v>
      </c>
    </row>
    <row r="322" spans="1:5" s="21" customFormat="1" ht="18.75" customHeight="1">
      <c r="A322" s="15" t="s">
        <v>96</v>
      </c>
      <c r="B322" s="16" t="s">
        <v>29</v>
      </c>
      <c r="C322" s="46">
        <v>1319</v>
      </c>
      <c r="D322" s="46">
        <v>824.44</v>
      </c>
      <c r="E322" s="17">
        <f t="shared" si="4"/>
        <v>62.5049279757392</v>
      </c>
    </row>
    <row r="323" spans="1:5" s="21" customFormat="1" ht="18.75" customHeight="1">
      <c r="A323" s="15" t="s">
        <v>269</v>
      </c>
      <c r="B323" s="16" t="s">
        <v>285</v>
      </c>
      <c r="C323" s="46">
        <v>2320</v>
      </c>
      <c r="D323" s="46">
        <v>1920</v>
      </c>
      <c r="E323" s="17">
        <f t="shared" si="4"/>
        <v>82.75862068965517</v>
      </c>
    </row>
    <row r="324" spans="1:5" s="21" customFormat="1" ht="18.75" customHeight="1">
      <c r="A324" s="15" t="s">
        <v>77</v>
      </c>
      <c r="B324" s="16" t="s">
        <v>78</v>
      </c>
      <c r="C324" s="46">
        <v>5925</v>
      </c>
      <c r="D324" s="46">
        <v>5925</v>
      </c>
      <c r="E324" s="17">
        <f t="shared" si="4"/>
        <v>100</v>
      </c>
    </row>
    <row r="325" spans="1:5" s="21" customFormat="1" ht="18.75" customHeight="1">
      <c r="A325" s="15" t="s">
        <v>83</v>
      </c>
      <c r="B325" s="16" t="s">
        <v>84</v>
      </c>
      <c r="C325" s="46">
        <v>6000</v>
      </c>
      <c r="D325" s="46">
        <v>6000</v>
      </c>
      <c r="E325" s="17">
        <f t="shared" si="4"/>
        <v>100</v>
      </c>
    </row>
    <row r="326" spans="1:5" s="21" customFormat="1" ht="18.75" customHeight="1">
      <c r="A326" s="15" t="s">
        <v>101</v>
      </c>
      <c r="B326" s="16" t="s">
        <v>28</v>
      </c>
      <c r="C326" s="46">
        <v>556</v>
      </c>
      <c r="D326" s="46">
        <v>528.6</v>
      </c>
      <c r="E326" s="17">
        <f t="shared" si="4"/>
        <v>95.07194244604317</v>
      </c>
    </row>
    <row r="327" spans="1:5" s="21" customFormat="1" ht="18.75" customHeight="1">
      <c r="A327" s="15" t="s">
        <v>97</v>
      </c>
      <c r="B327" s="42" t="s">
        <v>286</v>
      </c>
      <c r="C327" s="46">
        <v>1528</v>
      </c>
      <c r="D327" s="46">
        <v>1466</v>
      </c>
      <c r="E327" s="17">
        <f t="shared" si="4"/>
        <v>95.94240837696336</v>
      </c>
    </row>
    <row r="328" spans="1:5" s="21" customFormat="1" ht="29.25" customHeight="1">
      <c r="A328" s="16" t="s">
        <v>165</v>
      </c>
      <c r="B328" s="16" t="s">
        <v>138</v>
      </c>
      <c r="C328" s="46">
        <f>C329</f>
        <v>18000</v>
      </c>
      <c r="D328" s="46">
        <f>D329</f>
        <v>11840.8</v>
      </c>
      <c r="E328" s="55">
        <f t="shared" si="4"/>
        <v>65.78222222222222</v>
      </c>
    </row>
    <row r="329" spans="1:5" s="21" customFormat="1" ht="18.75" customHeight="1">
      <c r="A329" s="15" t="s">
        <v>118</v>
      </c>
      <c r="B329" s="16" t="s">
        <v>137</v>
      </c>
      <c r="C329" s="46">
        <v>18000</v>
      </c>
      <c r="D329" s="46">
        <v>11840.8</v>
      </c>
      <c r="E329" s="55">
        <f t="shared" si="4"/>
        <v>65.78222222222222</v>
      </c>
    </row>
    <row r="330" spans="1:5" s="18" customFormat="1" ht="18.75" customHeight="1">
      <c r="A330" s="15" t="s">
        <v>166</v>
      </c>
      <c r="B330" s="16" t="s">
        <v>10</v>
      </c>
      <c r="C330" s="46">
        <f>C331</f>
        <v>408000</v>
      </c>
      <c r="D330" s="46">
        <f>D331</f>
        <v>308225.43</v>
      </c>
      <c r="E330" s="7">
        <f t="shared" si="4"/>
        <v>75.54544852941176</v>
      </c>
    </row>
    <row r="331" spans="1:5" s="18" customFormat="1" ht="18.75" customHeight="1">
      <c r="A331" s="15" t="s">
        <v>117</v>
      </c>
      <c r="B331" s="16" t="s">
        <v>141</v>
      </c>
      <c r="C331" s="46">
        <v>408000</v>
      </c>
      <c r="D331" s="46">
        <v>308225.43</v>
      </c>
      <c r="E331" s="17">
        <f t="shared" si="4"/>
        <v>75.54544852941176</v>
      </c>
    </row>
    <row r="332" spans="1:5" s="18" customFormat="1" ht="18.75" customHeight="1">
      <c r="A332" s="16" t="s">
        <v>168</v>
      </c>
      <c r="B332" s="16" t="s">
        <v>69</v>
      </c>
      <c r="C332" s="46">
        <f>SUM(C333:C346)</f>
        <v>401846</v>
      </c>
      <c r="D332" s="46">
        <f>SUM(D333:D346)</f>
        <v>293501.46</v>
      </c>
      <c r="E332" s="17">
        <f t="shared" si="4"/>
        <v>73.03829327652882</v>
      </c>
    </row>
    <row r="333" spans="1:5" s="18" customFormat="1" ht="18.75" customHeight="1">
      <c r="A333" s="15" t="s">
        <v>92</v>
      </c>
      <c r="B333" s="16" t="s">
        <v>93</v>
      </c>
      <c r="C333" s="46">
        <v>262544</v>
      </c>
      <c r="D333" s="46">
        <v>187773.76</v>
      </c>
      <c r="E333" s="17">
        <f t="shared" si="4"/>
        <v>71.52087269181547</v>
      </c>
    </row>
    <row r="334" spans="1:5" s="18" customFormat="1" ht="18.75" customHeight="1">
      <c r="A334" s="15" t="s">
        <v>94</v>
      </c>
      <c r="B334" s="16" t="s">
        <v>204</v>
      </c>
      <c r="C334" s="46">
        <v>13874</v>
      </c>
      <c r="D334" s="46">
        <v>13864.83</v>
      </c>
      <c r="E334" s="17">
        <f t="shared" si="4"/>
        <v>99.93390514631685</v>
      </c>
    </row>
    <row r="335" spans="1:5" s="18" customFormat="1" ht="18.75" customHeight="1">
      <c r="A335" s="15" t="s">
        <v>95</v>
      </c>
      <c r="B335" s="16" t="s">
        <v>252</v>
      </c>
      <c r="C335" s="46">
        <v>48448</v>
      </c>
      <c r="D335" s="46">
        <v>31177.5</v>
      </c>
      <c r="E335" s="17">
        <f t="shared" si="4"/>
        <v>64.35250165125495</v>
      </c>
    </row>
    <row r="336" spans="1:5" s="18" customFormat="1" ht="18.75" customHeight="1">
      <c r="A336" s="15" t="s">
        <v>96</v>
      </c>
      <c r="B336" s="16" t="s">
        <v>29</v>
      </c>
      <c r="C336" s="46">
        <v>6526</v>
      </c>
      <c r="D336" s="46">
        <v>4105.38</v>
      </c>
      <c r="E336" s="17">
        <f t="shared" si="4"/>
        <v>62.908060067422625</v>
      </c>
    </row>
    <row r="337" spans="1:5" s="18" customFormat="1" ht="18.75" customHeight="1">
      <c r="A337" s="15" t="s">
        <v>269</v>
      </c>
      <c r="B337" s="16" t="s">
        <v>270</v>
      </c>
      <c r="C337" s="46">
        <v>1920</v>
      </c>
      <c r="D337" s="46">
        <v>1150</v>
      </c>
      <c r="E337" s="17">
        <f t="shared" si="4"/>
        <v>59.895833333333336</v>
      </c>
    </row>
    <row r="338" spans="1:5" s="18" customFormat="1" ht="18.75" customHeight="1">
      <c r="A338" s="15" t="s">
        <v>77</v>
      </c>
      <c r="B338" s="16" t="s">
        <v>78</v>
      </c>
      <c r="C338" s="46">
        <v>21000</v>
      </c>
      <c r="D338" s="46">
        <v>13548.77</v>
      </c>
      <c r="E338" s="17">
        <f t="shared" si="4"/>
        <v>64.51795238095238</v>
      </c>
    </row>
    <row r="339" spans="1:5" s="18" customFormat="1" ht="18.75" customHeight="1">
      <c r="A339" s="15" t="s">
        <v>79</v>
      </c>
      <c r="B339" s="16" t="s">
        <v>80</v>
      </c>
      <c r="C339" s="46">
        <v>3000</v>
      </c>
      <c r="D339" s="46">
        <v>1910.84</v>
      </c>
      <c r="E339" s="17">
        <f t="shared" si="4"/>
        <v>63.69466666666666</v>
      </c>
    </row>
    <row r="340" spans="1:5" s="18" customFormat="1" ht="18.75" customHeight="1">
      <c r="A340" s="15" t="s">
        <v>81</v>
      </c>
      <c r="B340" s="16" t="s">
        <v>82</v>
      </c>
      <c r="C340" s="46">
        <v>2000</v>
      </c>
      <c r="D340" s="46">
        <v>532.7</v>
      </c>
      <c r="E340" s="17">
        <f t="shared" si="4"/>
        <v>26.635</v>
      </c>
    </row>
    <row r="341" spans="1:5" s="18" customFormat="1" ht="18.75" customHeight="1">
      <c r="A341" s="15" t="s">
        <v>83</v>
      </c>
      <c r="B341" s="16" t="s">
        <v>84</v>
      </c>
      <c r="C341" s="46">
        <v>20851</v>
      </c>
      <c r="D341" s="46">
        <v>18618.02</v>
      </c>
      <c r="E341" s="17">
        <f t="shared" si="4"/>
        <v>89.29077742074722</v>
      </c>
    </row>
    <row r="342" spans="1:5" s="18" customFormat="1" ht="18.75" customHeight="1">
      <c r="A342" s="15" t="s">
        <v>271</v>
      </c>
      <c r="B342" s="16" t="s">
        <v>272</v>
      </c>
      <c r="C342" s="46">
        <v>600</v>
      </c>
      <c r="D342" s="46">
        <v>400</v>
      </c>
      <c r="E342" s="17">
        <f t="shared" si="4"/>
        <v>66.66666666666666</v>
      </c>
    </row>
    <row r="343" spans="1:5" s="18" customFormat="1" ht="18.75" customHeight="1">
      <c r="A343" s="15" t="s">
        <v>101</v>
      </c>
      <c r="B343" s="16" t="s">
        <v>28</v>
      </c>
      <c r="C343" s="46">
        <v>1500</v>
      </c>
      <c r="D343" s="46">
        <v>1179.52</v>
      </c>
      <c r="E343" s="17">
        <f t="shared" si="4"/>
        <v>78.63466666666666</v>
      </c>
    </row>
    <row r="344" spans="1:5" s="18" customFormat="1" ht="18.75" customHeight="1">
      <c r="A344" s="15" t="s">
        <v>85</v>
      </c>
      <c r="B344" s="16" t="s">
        <v>26</v>
      </c>
      <c r="C344" s="46">
        <v>2200</v>
      </c>
      <c r="D344" s="46">
        <v>2105</v>
      </c>
      <c r="E344" s="17">
        <f t="shared" si="4"/>
        <v>95.68181818181817</v>
      </c>
    </row>
    <row r="345" spans="1:5" s="18" customFormat="1" ht="18.75" customHeight="1">
      <c r="A345" s="15" t="s">
        <v>97</v>
      </c>
      <c r="B345" s="16" t="s">
        <v>249</v>
      </c>
      <c r="C345" s="46">
        <v>6113</v>
      </c>
      <c r="D345" s="46">
        <v>5866</v>
      </c>
      <c r="E345" s="17">
        <f t="shared" si="4"/>
        <v>95.95943072141338</v>
      </c>
    </row>
    <row r="346" spans="1:5" s="18" customFormat="1" ht="28.5" customHeight="1">
      <c r="A346" s="15" t="s">
        <v>102</v>
      </c>
      <c r="B346" s="37" t="s">
        <v>246</v>
      </c>
      <c r="C346" s="46">
        <v>11270</v>
      </c>
      <c r="D346" s="46">
        <v>11269.14</v>
      </c>
      <c r="E346" s="17">
        <f t="shared" si="4"/>
        <v>99.99236912156167</v>
      </c>
    </row>
    <row r="347" spans="1:5" s="18" customFormat="1" ht="18.75" customHeight="1">
      <c r="A347" s="15" t="s">
        <v>169</v>
      </c>
      <c r="B347" s="16" t="s">
        <v>119</v>
      </c>
      <c r="C347" s="46">
        <f>SUM(C348:C354)</f>
        <v>162627</v>
      </c>
      <c r="D347" s="46">
        <f>SUM(D348:D354)</f>
        <v>115111.42</v>
      </c>
      <c r="E347" s="17">
        <f t="shared" si="4"/>
        <v>70.78247769435579</v>
      </c>
    </row>
    <row r="348" spans="1:5" s="18" customFormat="1" ht="18.75" customHeight="1">
      <c r="A348" s="15" t="s">
        <v>92</v>
      </c>
      <c r="B348" s="16" t="s">
        <v>93</v>
      </c>
      <c r="C348" s="46">
        <v>77463.13</v>
      </c>
      <c r="D348" s="46">
        <v>57534.11</v>
      </c>
      <c r="E348" s="17">
        <f t="shared" si="4"/>
        <v>74.27289602162989</v>
      </c>
    </row>
    <row r="349" spans="1:5" s="18" customFormat="1" ht="18.75" customHeight="1">
      <c r="A349" s="15" t="s">
        <v>94</v>
      </c>
      <c r="B349" s="16" t="s">
        <v>204</v>
      </c>
      <c r="C349" s="46">
        <v>5218.87</v>
      </c>
      <c r="D349" s="46">
        <v>5100.87</v>
      </c>
      <c r="E349" s="17">
        <f t="shared" si="4"/>
        <v>97.7389741457442</v>
      </c>
    </row>
    <row r="350" spans="1:5" s="18" customFormat="1" ht="18.75" customHeight="1">
      <c r="A350" s="15" t="s">
        <v>95</v>
      </c>
      <c r="B350" s="16" t="s">
        <v>252</v>
      </c>
      <c r="C350" s="46">
        <v>21423</v>
      </c>
      <c r="D350" s="46">
        <v>14969.01</v>
      </c>
      <c r="E350" s="17">
        <f t="shared" si="4"/>
        <v>69.8735471222518</v>
      </c>
    </row>
    <row r="351" spans="1:5" s="18" customFormat="1" ht="18.75" customHeight="1">
      <c r="A351" s="15" t="s">
        <v>96</v>
      </c>
      <c r="B351" s="16" t="s">
        <v>29</v>
      </c>
      <c r="C351" s="46">
        <v>2030</v>
      </c>
      <c r="D351" s="46">
        <v>1509.43</v>
      </c>
      <c r="E351" s="17">
        <f t="shared" si="4"/>
        <v>74.35615763546798</v>
      </c>
    </row>
    <row r="352" spans="1:5" s="18" customFormat="1" ht="18.75" customHeight="1">
      <c r="A352" s="15" t="s">
        <v>269</v>
      </c>
      <c r="B352" s="16" t="s">
        <v>270</v>
      </c>
      <c r="C352" s="46">
        <v>50800</v>
      </c>
      <c r="D352" s="46">
        <v>31081.91</v>
      </c>
      <c r="E352" s="17">
        <f t="shared" si="4"/>
        <v>61.18486220472441</v>
      </c>
    </row>
    <row r="353" spans="1:5" s="18" customFormat="1" ht="18.75" customHeight="1">
      <c r="A353" s="15" t="s">
        <v>77</v>
      </c>
      <c r="B353" s="16" t="s">
        <v>78</v>
      </c>
      <c r="C353" s="46">
        <v>3400</v>
      </c>
      <c r="D353" s="46">
        <v>2716.09</v>
      </c>
      <c r="E353" s="17">
        <f t="shared" si="4"/>
        <v>79.885</v>
      </c>
    </row>
    <row r="354" spans="1:5" s="18" customFormat="1" ht="18.75" customHeight="1">
      <c r="A354" s="15" t="s">
        <v>97</v>
      </c>
      <c r="B354" s="16" t="s">
        <v>249</v>
      </c>
      <c r="C354" s="46">
        <v>2292</v>
      </c>
      <c r="D354" s="46">
        <v>2200</v>
      </c>
      <c r="E354" s="17">
        <f t="shared" si="4"/>
        <v>95.98603839441536</v>
      </c>
    </row>
    <row r="355" spans="1:5" s="18" customFormat="1" ht="18.75" customHeight="1">
      <c r="A355" s="15" t="s">
        <v>205</v>
      </c>
      <c r="B355" s="16" t="s">
        <v>4</v>
      </c>
      <c r="C355" s="46">
        <f>C356+C357+C358</f>
        <v>100000</v>
      </c>
      <c r="D355" s="46">
        <f>D356+D357+D358</f>
        <v>77447.31</v>
      </c>
      <c r="E355" s="17">
        <f t="shared" si="4"/>
        <v>77.44731</v>
      </c>
    </row>
    <row r="356" spans="1:5" s="18" customFormat="1" ht="18.75" customHeight="1">
      <c r="A356" s="15" t="s">
        <v>117</v>
      </c>
      <c r="B356" s="16" t="s">
        <v>141</v>
      </c>
      <c r="C356" s="46">
        <v>95000</v>
      </c>
      <c r="D356" s="46">
        <v>76967.28</v>
      </c>
      <c r="E356" s="17">
        <f t="shared" si="4"/>
        <v>81.01818947368422</v>
      </c>
    </row>
    <row r="357" spans="1:5" s="18" customFormat="1" ht="18.75" customHeight="1">
      <c r="A357" s="15" t="s">
        <v>77</v>
      </c>
      <c r="B357" s="16" t="s">
        <v>78</v>
      </c>
      <c r="C357" s="46">
        <v>4000</v>
      </c>
      <c r="D357" s="46">
        <v>480.03</v>
      </c>
      <c r="E357" s="17">
        <f t="shared" si="4"/>
        <v>12.000749999999998</v>
      </c>
    </row>
    <row r="358" spans="1:5" s="18" customFormat="1" ht="18.75" customHeight="1">
      <c r="A358" s="15" t="s">
        <v>83</v>
      </c>
      <c r="B358" s="16" t="s">
        <v>84</v>
      </c>
      <c r="C358" s="46">
        <v>1000</v>
      </c>
      <c r="D358" s="46">
        <v>0</v>
      </c>
      <c r="E358" s="17"/>
    </row>
    <row r="359" spans="1:5" s="8" customFormat="1" ht="21" customHeight="1">
      <c r="A359" s="6" t="s">
        <v>120</v>
      </c>
      <c r="B359" s="6" t="s">
        <v>121</v>
      </c>
      <c r="C359" s="45">
        <f>SUM(C360,C374,C371,C369)</f>
        <v>172551</v>
      </c>
      <c r="D359" s="45">
        <f>SUM(D360,D374,D371,D369)</f>
        <v>117645.72000000002</v>
      </c>
      <c r="E359" s="7">
        <f t="shared" si="4"/>
        <v>68.18025974929152</v>
      </c>
    </row>
    <row r="360" spans="1:5" s="18" customFormat="1" ht="18.75" customHeight="1">
      <c r="A360" s="15" t="s">
        <v>207</v>
      </c>
      <c r="B360" s="16" t="s">
        <v>122</v>
      </c>
      <c r="C360" s="46">
        <f>SUM(C361:C368)</f>
        <v>152567</v>
      </c>
      <c r="D360" s="46">
        <f>SUM(D361:D368)</f>
        <v>102378.72000000002</v>
      </c>
      <c r="E360" s="17">
        <f t="shared" si="4"/>
        <v>67.10410508170182</v>
      </c>
    </row>
    <row r="361" spans="1:5" s="18" customFormat="1" ht="18.75" customHeight="1">
      <c r="A361" s="15" t="s">
        <v>111</v>
      </c>
      <c r="B361" s="16" t="s">
        <v>112</v>
      </c>
      <c r="C361" s="46">
        <v>13148</v>
      </c>
      <c r="D361" s="46">
        <v>9460.5</v>
      </c>
      <c r="E361" s="17">
        <f t="shared" si="4"/>
        <v>71.95390933982355</v>
      </c>
    </row>
    <row r="362" spans="1:5" s="18" customFormat="1" ht="18.75" customHeight="1">
      <c r="A362" s="15" t="s">
        <v>92</v>
      </c>
      <c r="B362" s="16" t="s">
        <v>93</v>
      </c>
      <c r="C362" s="46">
        <v>91526</v>
      </c>
      <c r="D362" s="46">
        <v>61553.13</v>
      </c>
      <c r="E362" s="17">
        <f t="shared" si="4"/>
        <v>67.25207044992679</v>
      </c>
    </row>
    <row r="363" spans="1:5" s="18" customFormat="1" ht="18.75" customHeight="1">
      <c r="A363" s="15" t="s">
        <v>94</v>
      </c>
      <c r="B363" s="16" t="s">
        <v>204</v>
      </c>
      <c r="C363" s="46">
        <v>6708</v>
      </c>
      <c r="D363" s="46">
        <v>6664.57</v>
      </c>
      <c r="E363" s="17">
        <f t="shared" si="4"/>
        <v>99.3525641025641</v>
      </c>
    </row>
    <row r="364" spans="1:5" s="18" customFormat="1" ht="18.75" customHeight="1">
      <c r="A364" s="15" t="s">
        <v>95</v>
      </c>
      <c r="B364" s="16" t="s">
        <v>252</v>
      </c>
      <c r="C364" s="46">
        <v>19760</v>
      </c>
      <c r="D364" s="46">
        <v>12286</v>
      </c>
      <c r="E364" s="17">
        <f t="shared" si="4"/>
        <v>62.17611336032388</v>
      </c>
    </row>
    <row r="365" spans="1:5" s="18" customFormat="1" ht="18.75" customHeight="1">
      <c r="A365" s="15" t="s">
        <v>96</v>
      </c>
      <c r="B365" s="16" t="s">
        <v>29</v>
      </c>
      <c r="C365" s="46">
        <v>2720</v>
      </c>
      <c r="D365" s="46">
        <v>1709.52</v>
      </c>
      <c r="E365" s="17">
        <f t="shared" si="4"/>
        <v>62.849999999999994</v>
      </c>
    </row>
    <row r="366" spans="1:5" s="18" customFormat="1" ht="18.75" customHeight="1">
      <c r="A366" s="15" t="s">
        <v>77</v>
      </c>
      <c r="B366" s="42" t="s">
        <v>78</v>
      </c>
      <c r="C366" s="46">
        <v>5000</v>
      </c>
      <c r="D366" s="46">
        <v>0</v>
      </c>
      <c r="E366" s="17"/>
    </row>
    <row r="367" spans="1:5" s="18" customFormat="1" ht="18.75" customHeight="1">
      <c r="A367" s="15" t="s">
        <v>113</v>
      </c>
      <c r="B367" s="42" t="s">
        <v>287</v>
      </c>
      <c r="C367" s="46">
        <v>3000</v>
      </c>
      <c r="D367" s="46">
        <v>0</v>
      </c>
      <c r="E367" s="17"/>
    </row>
    <row r="368" spans="1:5" s="18" customFormat="1" ht="18.75" customHeight="1">
      <c r="A368" s="15" t="s">
        <v>97</v>
      </c>
      <c r="B368" s="16" t="s">
        <v>249</v>
      </c>
      <c r="C368" s="46">
        <v>10705</v>
      </c>
      <c r="D368" s="46">
        <v>10705</v>
      </c>
      <c r="E368" s="17">
        <f aca="true" t="shared" si="5" ref="E368:E375">D368/C368*100</f>
        <v>100</v>
      </c>
    </row>
    <row r="369" spans="1:5" s="18" customFormat="1" ht="18.75" customHeight="1">
      <c r="A369" s="15" t="s">
        <v>263</v>
      </c>
      <c r="B369" s="42" t="s">
        <v>288</v>
      </c>
      <c r="C369" s="46">
        <f>C370</f>
        <v>18078</v>
      </c>
      <c r="D369" s="46">
        <f>D370</f>
        <v>13800</v>
      </c>
      <c r="E369" s="17">
        <f t="shared" si="5"/>
        <v>76.33587786259542</v>
      </c>
    </row>
    <row r="370" spans="1:5" s="18" customFormat="1" ht="18.75" customHeight="1">
      <c r="A370" s="15" t="s">
        <v>244</v>
      </c>
      <c r="B370" s="42" t="s">
        <v>245</v>
      </c>
      <c r="C370" s="46">
        <v>18078</v>
      </c>
      <c r="D370" s="46">
        <v>13800</v>
      </c>
      <c r="E370" s="17">
        <f t="shared" si="5"/>
        <v>76.33587786259542</v>
      </c>
    </row>
    <row r="371" spans="1:5" s="18" customFormat="1" ht="18.75" customHeight="1">
      <c r="A371" s="15" t="s">
        <v>206</v>
      </c>
      <c r="B371" s="16" t="s">
        <v>142</v>
      </c>
      <c r="C371" s="46">
        <f>C372+C373</f>
        <v>439</v>
      </c>
      <c r="D371" s="46">
        <f>D372+D373</f>
        <v>0</v>
      </c>
      <c r="E371" s="17"/>
    </row>
    <row r="372" spans="1:5" s="18" customFormat="1" ht="18.75" customHeight="1">
      <c r="A372" s="15" t="s">
        <v>83</v>
      </c>
      <c r="B372" s="16" t="s">
        <v>84</v>
      </c>
      <c r="C372" s="46">
        <v>325</v>
      </c>
      <c r="D372" s="46">
        <v>0</v>
      </c>
      <c r="E372" s="17"/>
    </row>
    <row r="373" spans="1:5" s="18" customFormat="1" ht="18.75" customHeight="1">
      <c r="A373" s="15" t="s">
        <v>101</v>
      </c>
      <c r="B373" s="42" t="s">
        <v>28</v>
      </c>
      <c r="C373" s="46">
        <v>114</v>
      </c>
      <c r="D373" s="46">
        <v>0</v>
      </c>
      <c r="E373" s="17"/>
    </row>
    <row r="374" spans="1:5" s="18" customFormat="1" ht="18.75" customHeight="1">
      <c r="A374" s="15" t="s">
        <v>208</v>
      </c>
      <c r="B374" s="16" t="s">
        <v>4</v>
      </c>
      <c r="C374" s="46">
        <f>C375</f>
        <v>1467</v>
      </c>
      <c r="D374" s="46">
        <f>D375</f>
        <v>1467</v>
      </c>
      <c r="E374" s="17">
        <f t="shared" si="5"/>
        <v>100</v>
      </c>
    </row>
    <row r="375" spans="1:5" s="18" customFormat="1" ht="18.75" customHeight="1">
      <c r="A375" s="15" t="s">
        <v>97</v>
      </c>
      <c r="B375" s="16" t="s">
        <v>249</v>
      </c>
      <c r="C375" s="46">
        <v>1467</v>
      </c>
      <c r="D375" s="46">
        <v>1467</v>
      </c>
      <c r="E375" s="17">
        <f t="shared" si="5"/>
        <v>100</v>
      </c>
    </row>
    <row r="376" spans="1:5" s="8" customFormat="1" ht="21" customHeight="1">
      <c r="A376" s="6" t="s">
        <v>71</v>
      </c>
      <c r="B376" s="6" t="s">
        <v>123</v>
      </c>
      <c r="C376" s="45">
        <f>C377+C380+C386</f>
        <v>3250090</v>
      </c>
      <c r="D376" s="45">
        <f>D377+D380+D386</f>
        <v>477739.25</v>
      </c>
      <c r="E376" s="7">
        <f aca="true" t="shared" si="6" ref="E376:E408">D376/C376*100</f>
        <v>14.699262174278251</v>
      </c>
    </row>
    <row r="377" spans="1:5" s="21" customFormat="1" ht="18.75" customHeight="1">
      <c r="A377" s="16" t="s">
        <v>171</v>
      </c>
      <c r="B377" s="16" t="s">
        <v>172</v>
      </c>
      <c r="C377" s="46">
        <f>C378+C379</f>
        <v>2761634</v>
      </c>
      <c r="D377" s="46">
        <f>D378+D379</f>
        <v>177862.62</v>
      </c>
      <c r="E377" s="7">
        <f t="shared" si="6"/>
        <v>6.440484872361798</v>
      </c>
    </row>
    <row r="378" spans="1:5" s="21" customFormat="1" ht="30" customHeight="1">
      <c r="A378" s="15" t="s">
        <v>289</v>
      </c>
      <c r="B378" s="37" t="s">
        <v>290</v>
      </c>
      <c r="C378" s="46">
        <v>1768000</v>
      </c>
      <c r="D378" s="46">
        <v>0</v>
      </c>
      <c r="E378" s="7"/>
    </row>
    <row r="379" spans="1:5" s="21" customFormat="1" ht="18.75" customHeight="1">
      <c r="A379" s="15" t="s">
        <v>74</v>
      </c>
      <c r="B379" s="42" t="s">
        <v>247</v>
      </c>
      <c r="C379" s="46">
        <v>993634</v>
      </c>
      <c r="D379" s="46">
        <v>177862.62</v>
      </c>
      <c r="E379" s="7">
        <f t="shared" si="6"/>
        <v>17.900214767208045</v>
      </c>
    </row>
    <row r="380" spans="1:5" s="18" customFormat="1" ht="18.75" customHeight="1">
      <c r="A380" s="16" t="s">
        <v>209</v>
      </c>
      <c r="B380" s="16" t="s">
        <v>124</v>
      </c>
      <c r="C380" s="46">
        <f>SUM(C381:C385)</f>
        <v>86956</v>
      </c>
      <c r="D380" s="46">
        <f>SUM(D381:D385)</f>
        <v>62055.08</v>
      </c>
      <c r="E380" s="17">
        <f t="shared" si="6"/>
        <v>71.3637701826211</v>
      </c>
    </row>
    <row r="381" spans="1:5" s="18" customFormat="1" ht="18.75" customHeight="1">
      <c r="A381" s="15" t="s">
        <v>269</v>
      </c>
      <c r="B381" s="42" t="s">
        <v>270</v>
      </c>
      <c r="C381" s="46">
        <v>16800</v>
      </c>
      <c r="D381" s="46">
        <v>12182.77</v>
      </c>
      <c r="E381" s="17">
        <f t="shared" si="6"/>
        <v>72.5164880952381</v>
      </c>
    </row>
    <row r="382" spans="1:5" s="18" customFormat="1" ht="18.75" customHeight="1">
      <c r="A382" s="15" t="s">
        <v>77</v>
      </c>
      <c r="B382" s="16" t="s">
        <v>78</v>
      </c>
      <c r="C382" s="46">
        <v>16756</v>
      </c>
      <c r="D382" s="46">
        <v>13469.1</v>
      </c>
      <c r="E382" s="17">
        <f t="shared" si="6"/>
        <v>80.38374313678682</v>
      </c>
    </row>
    <row r="383" spans="1:5" s="18" customFormat="1" ht="18.75" customHeight="1">
      <c r="A383" s="15" t="s">
        <v>81</v>
      </c>
      <c r="B383" s="16" t="s">
        <v>82</v>
      </c>
      <c r="C383" s="46">
        <v>1000</v>
      </c>
      <c r="D383" s="46">
        <v>0</v>
      </c>
      <c r="E383" s="17"/>
    </row>
    <row r="384" spans="1:5" s="18" customFormat="1" ht="18.75" customHeight="1">
      <c r="A384" s="15" t="s">
        <v>83</v>
      </c>
      <c r="B384" s="16" t="s">
        <v>84</v>
      </c>
      <c r="C384" s="46">
        <v>30000</v>
      </c>
      <c r="D384" s="46">
        <v>19417.21</v>
      </c>
      <c r="E384" s="17">
        <f t="shared" si="6"/>
        <v>64.72403333333332</v>
      </c>
    </row>
    <row r="385" spans="1:5" s="18" customFormat="1" ht="18.75" customHeight="1">
      <c r="A385" s="15" t="s">
        <v>102</v>
      </c>
      <c r="B385" s="42" t="s">
        <v>268</v>
      </c>
      <c r="C385" s="46">
        <v>22400</v>
      </c>
      <c r="D385" s="46">
        <v>16986</v>
      </c>
      <c r="E385" s="17">
        <v>0</v>
      </c>
    </row>
    <row r="386" spans="1:5" s="18" customFormat="1" ht="18.75" customHeight="1">
      <c r="A386" s="15" t="s">
        <v>170</v>
      </c>
      <c r="B386" s="16" t="s">
        <v>73</v>
      </c>
      <c r="C386" s="46">
        <f>SUM(C387:C390)</f>
        <v>401500</v>
      </c>
      <c r="D386" s="46">
        <f>SUM(D387:D390)</f>
        <v>237821.55</v>
      </c>
      <c r="E386" s="17">
        <f t="shared" si="6"/>
        <v>59.23326276463262</v>
      </c>
    </row>
    <row r="387" spans="1:5" s="18" customFormat="1" ht="18.75" customHeight="1">
      <c r="A387" s="15" t="s">
        <v>77</v>
      </c>
      <c r="B387" s="16" t="s">
        <v>78</v>
      </c>
      <c r="C387" s="46">
        <v>5000</v>
      </c>
      <c r="D387" s="46">
        <v>2218.75</v>
      </c>
      <c r="E387" s="17">
        <f t="shared" si="6"/>
        <v>44.375</v>
      </c>
    </row>
    <row r="388" spans="1:5" s="18" customFormat="1" ht="18.75" customHeight="1">
      <c r="A388" s="15" t="s">
        <v>79</v>
      </c>
      <c r="B388" s="16" t="s">
        <v>80</v>
      </c>
      <c r="C388" s="46">
        <v>345500</v>
      </c>
      <c r="D388" s="46">
        <v>200213.46</v>
      </c>
      <c r="E388" s="17">
        <f t="shared" si="6"/>
        <v>57.948903039073805</v>
      </c>
    </row>
    <row r="389" spans="1:5" s="18" customFormat="1" ht="18.75" customHeight="1">
      <c r="A389" s="15" t="s">
        <v>81</v>
      </c>
      <c r="B389" s="16" t="s">
        <v>82</v>
      </c>
      <c r="C389" s="46">
        <v>50000</v>
      </c>
      <c r="D389" s="46">
        <v>34404.62</v>
      </c>
      <c r="E389" s="17">
        <f t="shared" si="6"/>
        <v>68.80924</v>
      </c>
    </row>
    <row r="390" spans="1:5" s="18" customFormat="1" ht="18.75" customHeight="1">
      <c r="A390" s="15" t="s">
        <v>83</v>
      </c>
      <c r="B390" s="16" t="s">
        <v>84</v>
      </c>
      <c r="C390" s="46">
        <v>1000</v>
      </c>
      <c r="D390" s="46">
        <v>984.72</v>
      </c>
      <c r="E390" s="17">
        <f t="shared" si="6"/>
        <v>98.47200000000001</v>
      </c>
    </row>
    <row r="391" spans="1:5" s="8" customFormat="1" ht="21" customHeight="1">
      <c r="A391" s="6" t="s">
        <v>125</v>
      </c>
      <c r="B391" s="6" t="s">
        <v>126</v>
      </c>
      <c r="C391" s="45">
        <f>C392+C397</f>
        <v>205347</v>
      </c>
      <c r="D391" s="45">
        <f>D392+D397</f>
        <v>157063.02999999997</v>
      </c>
      <c r="E391" s="7">
        <f t="shared" si="6"/>
        <v>76.48664455774858</v>
      </c>
    </row>
    <row r="392" spans="1:5" s="18" customFormat="1" ht="18.75" customHeight="1">
      <c r="A392" s="15" t="s">
        <v>226</v>
      </c>
      <c r="B392" s="16" t="s">
        <v>32</v>
      </c>
      <c r="C392" s="46">
        <f>SUM(C393:C396)</f>
        <v>175347</v>
      </c>
      <c r="D392" s="46">
        <f>SUM(D393:D396)</f>
        <v>130895.93999999999</v>
      </c>
      <c r="E392" s="17">
        <f t="shared" si="6"/>
        <v>74.64966038768841</v>
      </c>
    </row>
    <row r="393" spans="1:5" s="18" customFormat="1" ht="39.75" customHeight="1">
      <c r="A393" s="15" t="s">
        <v>316</v>
      </c>
      <c r="B393" s="16" t="s">
        <v>317</v>
      </c>
      <c r="C393" s="46">
        <v>166400</v>
      </c>
      <c r="D393" s="46">
        <v>121950</v>
      </c>
      <c r="E393" s="17">
        <f t="shared" si="6"/>
        <v>73.28725961538461</v>
      </c>
    </row>
    <row r="394" spans="1:5" s="18" customFormat="1" ht="18.75" customHeight="1">
      <c r="A394" s="15" t="s">
        <v>94</v>
      </c>
      <c r="B394" s="16" t="s">
        <v>248</v>
      </c>
      <c r="C394" s="46">
        <v>7416</v>
      </c>
      <c r="D394" s="46">
        <v>7415.4</v>
      </c>
      <c r="E394" s="17">
        <f t="shared" si="6"/>
        <v>99.99190938511326</v>
      </c>
    </row>
    <row r="395" spans="1:5" s="18" customFormat="1" ht="18.75" customHeight="1">
      <c r="A395" s="15" t="s">
        <v>95</v>
      </c>
      <c r="B395" s="16" t="s">
        <v>252</v>
      </c>
      <c r="C395" s="46">
        <v>1349</v>
      </c>
      <c r="D395" s="46">
        <v>1348.86</v>
      </c>
      <c r="E395" s="17">
        <f t="shared" si="6"/>
        <v>99.98962194217938</v>
      </c>
    </row>
    <row r="396" spans="1:5" s="18" customFormat="1" ht="18.75" customHeight="1">
      <c r="A396" s="15" t="s">
        <v>96</v>
      </c>
      <c r="B396" s="16" t="s">
        <v>29</v>
      </c>
      <c r="C396" s="46">
        <v>182</v>
      </c>
      <c r="D396" s="46">
        <v>181.68</v>
      </c>
      <c r="E396" s="17">
        <v>0</v>
      </c>
    </row>
    <row r="397" spans="1:5" s="18" customFormat="1" ht="18.75" customHeight="1">
      <c r="A397" s="15" t="s">
        <v>227</v>
      </c>
      <c r="B397" s="16" t="s">
        <v>4</v>
      </c>
      <c r="C397" s="46">
        <f>SUM(C398:C400)</f>
        <v>30000</v>
      </c>
      <c r="D397" s="46">
        <f>SUM(D398:D400)</f>
        <v>26167.089999999997</v>
      </c>
      <c r="E397" s="17">
        <f t="shared" si="6"/>
        <v>87.22363333333331</v>
      </c>
    </row>
    <row r="398" spans="1:5" s="18" customFormat="1" ht="18.75" customHeight="1">
      <c r="A398" s="15" t="s">
        <v>269</v>
      </c>
      <c r="B398" s="16" t="s">
        <v>270</v>
      </c>
      <c r="C398" s="46">
        <v>6000</v>
      </c>
      <c r="D398" s="46">
        <v>4070</v>
      </c>
      <c r="E398" s="17">
        <f t="shared" si="6"/>
        <v>67.83333333333333</v>
      </c>
    </row>
    <row r="399" spans="1:5" s="18" customFormat="1" ht="18.75" customHeight="1">
      <c r="A399" s="15" t="s">
        <v>77</v>
      </c>
      <c r="B399" s="16" t="s">
        <v>78</v>
      </c>
      <c r="C399" s="46">
        <v>15000</v>
      </c>
      <c r="D399" s="46">
        <v>13300.03</v>
      </c>
      <c r="E399" s="17">
        <f t="shared" si="6"/>
        <v>88.66686666666666</v>
      </c>
    </row>
    <row r="400" spans="1:5" s="18" customFormat="1" ht="18.75" customHeight="1">
      <c r="A400" s="15" t="s">
        <v>83</v>
      </c>
      <c r="B400" s="16" t="s">
        <v>84</v>
      </c>
      <c r="C400" s="46">
        <v>9000</v>
      </c>
      <c r="D400" s="46">
        <v>8797.06</v>
      </c>
      <c r="E400" s="17">
        <f t="shared" si="6"/>
        <v>97.7451111111111</v>
      </c>
    </row>
    <row r="401" spans="1:5" s="8" customFormat="1" ht="21" customHeight="1">
      <c r="A401" s="6" t="s">
        <v>127</v>
      </c>
      <c r="B401" s="6" t="s">
        <v>35</v>
      </c>
      <c r="C401" s="45">
        <f>C402</f>
        <v>195000</v>
      </c>
      <c r="D401" s="45">
        <f>D402</f>
        <v>112627</v>
      </c>
      <c r="E401" s="7">
        <f t="shared" si="6"/>
        <v>57.7574358974359</v>
      </c>
    </row>
    <row r="402" spans="1:5" s="18" customFormat="1" ht="18.75" customHeight="1">
      <c r="A402" s="16" t="s">
        <v>228</v>
      </c>
      <c r="B402" s="16" t="s">
        <v>253</v>
      </c>
      <c r="C402" s="46">
        <f>C403+C404+C405+C406+C407</f>
        <v>195000</v>
      </c>
      <c r="D402" s="46">
        <f>D403+D404+D405+D406+D407</f>
        <v>112627</v>
      </c>
      <c r="E402" s="17">
        <f t="shared" si="6"/>
        <v>57.7574358974359</v>
      </c>
    </row>
    <row r="403" spans="1:5" s="18" customFormat="1" ht="44.25" customHeight="1">
      <c r="A403" s="15" t="s">
        <v>291</v>
      </c>
      <c r="B403" s="37" t="s">
        <v>292</v>
      </c>
      <c r="C403" s="46">
        <v>160000</v>
      </c>
      <c r="D403" s="46">
        <v>110000</v>
      </c>
      <c r="E403" s="17">
        <f t="shared" si="6"/>
        <v>68.75</v>
      </c>
    </row>
    <row r="404" spans="1:5" s="18" customFormat="1" ht="29.25" customHeight="1">
      <c r="A404" s="15" t="s">
        <v>330</v>
      </c>
      <c r="B404" s="37" t="s">
        <v>331</v>
      </c>
      <c r="C404" s="46">
        <v>1500</v>
      </c>
      <c r="D404" s="46">
        <v>0</v>
      </c>
      <c r="E404" s="17"/>
    </row>
    <row r="405" spans="1:5" s="18" customFormat="1" ht="18.75" customHeight="1">
      <c r="A405" s="15" t="s">
        <v>81</v>
      </c>
      <c r="B405" s="16" t="s">
        <v>82</v>
      </c>
      <c r="C405" s="46">
        <v>30000</v>
      </c>
      <c r="D405" s="46">
        <v>0</v>
      </c>
      <c r="E405" s="17"/>
    </row>
    <row r="406" spans="1:5" s="18" customFormat="1" ht="18.75" customHeight="1">
      <c r="A406" s="22" t="s">
        <v>83</v>
      </c>
      <c r="B406" s="23" t="s">
        <v>84</v>
      </c>
      <c r="C406" s="46">
        <v>500</v>
      </c>
      <c r="D406" s="46">
        <v>0</v>
      </c>
      <c r="E406" s="17"/>
    </row>
    <row r="407" spans="1:5" s="18" customFormat="1" ht="18.75" customHeight="1">
      <c r="A407" s="22" t="s">
        <v>85</v>
      </c>
      <c r="B407" s="23" t="s">
        <v>26</v>
      </c>
      <c r="C407" s="46">
        <v>3000</v>
      </c>
      <c r="D407" s="46">
        <v>2627</v>
      </c>
      <c r="E407" s="17">
        <f t="shared" si="6"/>
        <v>87.56666666666668</v>
      </c>
    </row>
    <row r="408" spans="1:5" s="26" customFormat="1" ht="21.75" customHeight="1">
      <c r="A408" s="24"/>
      <c r="B408" s="24" t="s">
        <v>38</v>
      </c>
      <c r="C408" s="50">
        <f>C121+C126+C135+C149+C163+C173+C203+C207+C223+C229+C232+C237+C302+C314+C359+C376+C391+C401</f>
        <v>27617749.14</v>
      </c>
      <c r="D408" s="51">
        <f>D121+D126+D135+D149+D163+D173+D203+D207+D223+D229+D232+D237+D302+D314+D359+D376+D391+D401</f>
        <v>13094629.549999999</v>
      </c>
      <c r="E408" s="25">
        <f t="shared" si="6"/>
        <v>47.413818858374924</v>
      </c>
    </row>
    <row r="409" spans="1:5" s="18" customFormat="1" ht="15">
      <c r="A409" s="27"/>
      <c r="B409" s="27"/>
      <c r="C409" s="27"/>
      <c r="D409" s="27"/>
      <c r="E409" s="27"/>
    </row>
    <row r="410" spans="1:5" s="18" customFormat="1" ht="15.75">
      <c r="A410" s="65" t="s">
        <v>294</v>
      </c>
      <c r="B410" s="65"/>
      <c r="C410" s="65"/>
      <c r="D410" s="51">
        <v>1993415.59</v>
      </c>
      <c r="E410" s="27"/>
    </row>
    <row r="411" spans="1:5" s="18" customFormat="1" ht="15.75">
      <c r="A411" s="28"/>
      <c r="B411" s="28"/>
      <c r="C411" s="28"/>
      <c r="D411" s="44"/>
      <c r="E411" s="27"/>
    </row>
    <row r="412" spans="1:5" s="18" customFormat="1" ht="27.75" customHeight="1">
      <c r="A412" s="28"/>
      <c r="B412" s="28"/>
      <c r="C412" s="61" t="s">
        <v>327</v>
      </c>
      <c r="D412" s="61"/>
      <c r="E412" s="61"/>
    </row>
    <row r="413" spans="1:5" s="18" customFormat="1" ht="15">
      <c r="A413" s="27"/>
      <c r="B413" s="27"/>
      <c r="C413" s="27"/>
      <c r="D413" s="27"/>
      <c r="E413" s="27"/>
    </row>
    <row r="414" spans="1:5" s="18" customFormat="1" ht="15">
      <c r="A414" s="27"/>
      <c r="B414" s="27"/>
      <c r="C414" s="61" t="s">
        <v>143</v>
      </c>
      <c r="D414" s="61"/>
      <c r="E414" s="27"/>
    </row>
    <row r="415" spans="1:5" s="18" customFormat="1" ht="12" customHeight="1">
      <c r="A415" s="27"/>
      <c r="B415" s="27"/>
      <c r="C415" s="27"/>
      <c r="D415" s="27"/>
      <c r="E415" s="27"/>
    </row>
    <row r="416" spans="1:5" s="18" customFormat="1" ht="15">
      <c r="A416" s="27"/>
      <c r="B416" s="27"/>
      <c r="C416" s="61" t="s">
        <v>144</v>
      </c>
      <c r="D416" s="61"/>
      <c r="E416" s="27"/>
    </row>
    <row r="417" spans="1:5" s="18" customFormat="1" ht="15">
      <c r="A417" s="27"/>
      <c r="B417" s="27"/>
      <c r="C417" s="27"/>
      <c r="D417" s="27"/>
      <c r="E417" s="27"/>
    </row>
    <row r="418" spans="1:5" s="18" customFormat="1" ht="15">
      <c r="A418" s="27"/>
      <c r="B418" s="27"/>
      <c r="C418" s="27"/>
      <c r="D418" s="27"/>
      <c r="E418" s="27"/>
    </row>
    <row r="419" spans="1:5" s="18" customFormat="1" ht="15">
      <c r="A419" s="27"/>
      <c r="B419" s="27"/>
      <c r="C419" s="27"/>
      <c r="D419" s="27"/>
      <c r="E419" s="27"/>
    </row>
    <row r="420" spans="1:5" s="18" customFormat="1" ht="15">
      <c r="A420" s="27"/>
      <c r="B420" s="27"/>
      <c r="C420" s="27"/>
      <c r="D420" s="27"/>
      <c r="E420" s="27"/>
    </row>
    <row r="421" spans="1:5" s="18" customFormat="1" ht="15">
      <c r="A421" s="27"/>
      <c r="B421" s="27"/>
      <c r="C421" s="27"/>
      <c r="D421" s="27"/>
      <c r="E421" s="27"/>
    </row>
    <row r="422" spans="1:5" s="18" customFormat="1" ht="15">
      <c r="A422" s="27"/>
      <c r="B422" s="27"/>
      <c r="C422" s="27"/>
      <c r="D422" s="27"/>
      <c r="E422" s="27"/>
    </row>
    <row r="423" spans="1:5" s="18" customFormat="1" ht="15">
      <c r="A423" s="27"/>
      <c r="B423" s="27"/>
      <c r="C423" s="27"/>
      <c r="D423" s="27"/>
      <c r="E423" s="27"/>
    </row>
    <row r="424" spans="1:5" s="18" customFormat="1" ht="15">
      <c r="A424" s="27"/>
      <c r="B424" s="27"/>
      <c r="C424" s="27"/>
      <c r="D424" s="27"/>
      <c r="E424" s="27"/>
    </row>
    <row r="425" spans="1:5" s="18" customFormat="1" ht="15">
      <c r="A425" s="27"/>
      <c r="B425" s="27"/>
      <c r="C425" s="27"/>
      <c r="D425" s="27"/>
      <c r="E425" s="27"/>
    </row>
    <row r="426" spans="1:5" s="18" customFormat="1" ht="15">
      <c r="A426" s="27"/>
      <c r="B426" s="27"/>
      <c r="C426" s="27"/>
      <c r="D426" s="27"/>
      <c r="E426" s="27"/>
    </row>
    <row r="427" spans="1:7" ht="15">
      <c r="A427" s="27"/>
      <c r="B427" s="27"/>
      <c r="C427" s="27"/>
      <c r="D427" s="27"/>
      <c r="E427" s="27"/>
      <c r="F427" s="18"/>
      <c r="G427" s="18"/>
    </row>
    <row r="428" spans="1:7" ht="15">
      <c r="A428" s="27"/>
      <c r="B428" s="27"/>
      <c r="C428" s="27"/>
      <c r="D428" s="27"/>
      <c r="E428" s="27"/>
      <c r="F428" s="18"/>
      <c r="G428" s="18"/>
    </row>
    <row r="429" spans="1:7" ht="15">
      <c r="A429" s="27"/>
      <c r="B429" s="27"/>
      <c r="C429" s="27"/>
      <c r="D429" s="27"/>
      <c r="E429" s="27"/>
      <c r="F429" s="18"/>
      <c r="G429" s="18"/>
    </row>
    <row r="430" spans="1:7" ht="15">
      <c r="A430" s="27"/>
      <c r="B430" s="27"/>
      <c r="C430" s="27"/>
      <c r="D430" s="27"/>
      <c r="E430" s="27"/>
      <c r="F430" s="18"/>
      <c r="G430" s="18"/>
    </row>
    <row r="431" spans="1:7" ht="15">
      <c r="A431" s="27"/>
      <c r="B431" s="27"/>
      <c r="C431" s="27"/>
      <c r="D431" s="27"/>
      <c r="E431" s="27"/>
      <c r="F431" s="18"/>
      <c r="G431" s="18"/>
    </row>
    <row r="432" spans="1:7" ht="15">
      <c r="A432" s="27"/>
      <c r="B432" s="27"/>
      <c r="C432" s="27"/>
      <c r="D432" s="27"/>
      <c r="E432" s="27"/>
      <c r="F432" s="18"/>
      <c r="G432" s="18"/>
    </row>
    <row r="433" spans="1:7" ht="15">
      <c r="A433" s="27"/>
      <c r="B433" s="27"/>
      <c r="C433" s="27"/>
      <c r="D433" s="27"/>
      <c r="E433" s="27"/>
      <c r="F433" s="18"/>
      <c r="G433" s="18"/>
    </row>
    <row r="434" spans="1:7" ht="15">
      <c r="A434" s="27"/>
      <c r="B434" s="27"/>
      <c r="C434" s="27"/>
      <c r="D434" s="27"/>
      <c r="E434" s="27"/>
      <c r="F434" s="18"/>
      <c r="G434" s="18"/>
    </row>
    <row r="435" spans="1:7" ht="15">
      <c r="A435" s="27"/>
      <c r="B435" s="27"/>
      <c r="C435" s="27"/>
      <c r="D435" s="27"/>
      <c r="E435" s="27"/>
      <c r="F435" s="18"/>
      <c r="G435" s="18"/>
    </row>
    <row r="436" spans="1:7" ht="15">
      <c r="A436" s="27"/>
      <c r="B436" s="27"/>
      <c r="C436" s="27"/>
      <c r="D436" s="27"/>
      <c r="E436" s="27"/>
      <c r="F436" s="18"/>
      <c r="G436" s="18"/>
    </row>
    <row r="437" spans="1:7" ht="15">
      <c r="A437" s="27"/>
      <c r="B437" s="27"/>
      <c r="C437" s="27"/>
      <c r="D437" s="27"/>
      <c r="E437" s="27"/>
      <c r="F437" s="18"/>
      <c r="G437" s="18"/>
    </row>
    <row r="438" spans="1:7" ht="15">
      <c r="A438" s="27"/>
      <c r="B438" s="27"/>
      <c r="C438" s="27"/>
      <c r="D438" s="27"/>
      <c r="E438" s="27"/>
      <c r="F438" s="18"/>
      <c r="G438" s="18"/>
    </row>
    <row r="439" spans="1:7" ht="15">
      <c r="A439" s="27"/>
      <c r="B439" s="27"/>
      <c r="C439" s="27"/>
      <c r="D439" s="27"/>
      <c r="E439" s="27"/>
      <c r="F439" s="18"/>
      <c r="G439" s="18"/>
    </row>
    <row r="440" spans="1:7" ht="15">
      <c r="A440" s="27"/>
      <c r="B440" s="27"/>
      <c r="C440" s="27"/>
      <c r="D440" s="27"/>
      <c r="E440" s="27"/>
      <c r="F440" s="18"/>
      <c r="G440" s="18"/>
    </row>
    <row r="441" spans="1:7" ht="15">
      <c r="A441" s="27"/>
      <c r="B441" s="27"/>
      <c r="C441" s="27"/>
      <c r="D441" s="27"/>
      <c r="E441" s="27"/>
      <c r="F441" s="18"/>
      <c r="G441" s="18"/>
    </row>
    <row r="442" spans="1:7" ht="15">
      <c r="A442" s="27"/>
      <c r="B442" s="27"/>
      <c r="C442" s="27"/>
      <c r="D442" s="27"/>
      <c r="E442" s="27"/>
      <c r="F442" s="18"/>
      <c r="G442" s="18"/>
    </row>
    <row r="443" spans="1:7" ht="15">
      <c r="A443" s="27"/>
      <c r="B443" s="27"/>
      <c r="C443" s="27"/>
      <c r="D443" s="27"/>
      <c r="E443" s="27"/>
      <c r="F443" s="18"/>
      <c r="G443" s="18"/>
    </row>
    <row r="444" spans="1:7" ht="15">
      <c r="A444" s="27"/>
      <c r="B444" s="27"/>
      <c r="C444" s="27"/>
      <c r="D444" s="27"/>
      <c r="E444" s="27"/>
      <c r="F444" s="18"/>
      <c r="G444" s="18"/>
    </row>
    <row r="445" spans="1:7" ht="15">
      <c r="A445" s="27"/>
      <c r="B445" s="27"/>
      <c r="C445" s="27"/>
      <c r="D445" s="27"/>
      <c r="E445" s="27"/>
      <c r="F445" s="18"/>
      <c r="G445" s="18"/>
    </row>
    <row r="446" spans="1:7" ht="15">
      <c r="A446" s="27"/>
      <c r="B446" s="27"/>
      <c r="C446" s="27"/>
      <c r="D446" s="27"/>
      <c r="E446" s="27"/>
      <c r="F446" s="18"/>
      <c r="G446" s="18"/>
    </row>
    <row r="447" spans="1:7" ht="15">
      <c r="A447" s="27"/>
      <c r="B447" s="27"/>
      <c r="C447" s="27"/>
      <c r="D447" s="27"/>
      <c r="E447" s="27"/>
      <c r="F447" s="18"/>
      <c r="G447" s="18"/>
    </row>
    <row r="448" spans="1:7" ht="15">
      <c r="A448" s="27"/>
      <c r="B448" s="27"/>
      <c r="C448" s="27"/>
      <c r="D448" s="27"/>
      <c r="E448" s="27"/>
      <c r="F448" s="18"/>
      <c r="G448" s="18"/>
    </row>
    <row r="449" spans="1:7" ht="15">
      <c r="A449" s="27"/>
      <c r="B449" s="27"/>
      <c r="C449" s="27"/>
      <c r="D449" s="27"/>
      <c r="E449" s="27"/>
      <c r="F449" s="18"/>
      <c r="G449" s="18"/>
    </row>
    <row r="450" spans="1:7" ht="15">
      <c r="A450" s="27"/>
      <c r="B450" s="27"/>
      <c r="C450" s="27"/>
      <c r="D450" s="27"/>
      <c r="E450" s="27"/>
      <c r="F450" s="18"/>
      <c r="G450" s="18"/>
    </row>
    <row r="451" spans="1:7" ht="15">
      <c r="A451" s="27"/>
      <c r="B451" s="27"/>
      <c r="C451" s="27"/>
      <c r="D451" s="27"/>
      <c r="E451" s="27"/>
      <c r="F451" s="18"/>
      <c r="G451" s="18"/>
    </row>
    <row r="452" spans="1:7" ht="15">
      <c r="A452" s="27"/>
      <c r="B452" s="27"/>
      <c r="C452" s="27"/>
      <c r="D452" s="27"/>
      <c r="E452" s="27"/>
      <c r="F452" s="18"/>
      <c r="G452" s="18"/>
    </row>
    <row r="453" spans="1:7" ht="15">
      <c r="A453" s="27"/>
      <c r="B453" s="27"/>
      <c r="C453" s="27"/>
      <c r="D453" s="27"/>
      <c r="E453" s="27"/>
      <c r="F453" s="18"/>
      <c r="G453" s="18"/>
    </row>
    <row r="454" spans="1:7" ht="15">
      <c r="A454" s="27"/>
      <c r="B454" s="27"/>
      <c r="C454" s="27"/>
      <c r="D454" s="27"/>
      <c r="E454" s="27"/>
      <c r="F454" s="18"/>
      <c r="G454" s="18"/>
    </row>
    <row r="455" spans="1:7" ht="15">
      <c r="A455" s="27"/>
      <c r="B455" s="27"/>
      <c r="C455" s="27"/>
      <c r="D455" s="27"/>
      <c r="E455" s="27"/>
      <c r="F455" s="18"/>
      <c r="G455" s="18"/>
    </row>
    <row r="456" spans="1:7" ht="15">
      <c r="A456" s="27"/>
      <c r="B456" s="27"/>
      <c r="C456" s="27"/>
      <c r="D456" s="27"/>
      <c r="E456" s="27"/>
      <c r="F456" s="18"/>
      <c r="G456" s="18"/>
    </row>
    <row r="457" spans="1:7" ht="15">
      <c r="A457" s="27"/>
      <c r="B457" s="27"/>
      <c r="C457" s="27"/>
      <c r="D457" s="27"/>
      <c r="E457" s="27"/>
      <c r="F457" s="18"/>
      <c r="G457" s="18"/>
    </row>
    <row r="458" spans="1:7" ht="15">
      <c r="A458" s="27"/>
      <c r="B458" s="27"/>
      <c r="C458" s="27"/>
      <c r="D458" s="27"/>
      <c r="E458" s="27"/>
      <c r="F458" s="18"/>
      <c r="G458" s="18"/>
    </row>
    <row r="459" spans="1:7" ht="15">
      <c r="A459" s="27"/>
      <c r="B459" s="27"/>
      <c r="C459" s="27"/>
      <c r="D459" s="27"/>
      <c r="E459" s="27"/>
      <c r="F459" s="18"/>
      <c r="G459" s="18"/>
    </row>
    <row r="460" spans="1:7" ht="15">
      <c r="A460" s="27"/>
      <c r="B460" s="27"/>
      <c r="C460" s="27"/>
      <c r="D460" s="27"/>
      <c r="E460" s="27"/>
      <c r="F460" s="18"/>
      <c r="G460" s="18"/>
    </row>
    <row r="461" spans="1:7" ht="15">
      <c r="A461" s="27"/>
      <c r="B461" s="27"/>
      <c r="C461" s="27"/>
      <c r="D461" s="27"/>
      <c r="E461" s="27"/>
      <c r="F461" s="18"/>
      <c r="G461" s="18"/>
    </row>
    <row r="462" spans="1:7" ht="15">
      <c r="A462" s="27"/>
      <c r="B462" s="27"/>
      <c r="C462" s="27"/>
      <c r="D462" s="27"/>
      <c r="E462" s="27"/>
      <c r="F462" s="18"/>
      <c r="G462" s="18"/>
    </row>
    <row r="463" spans="1:7" ht="15">
      <c r="A463" s="27"/>
      <c r="B463" s="27"/>
      <c r="C463" s="27"/>
      <c r="D463" s="27"/>
      <c r="E463" s="27"/>
      <c r="F463" s="18"/>
      <c r="G463" s="18"/>
    </row>
    <row r="464" spans="1:7" ht="15">
      <c r="A464" s="27"/>
      <c r="B464" s="27"/>
      <c r="C464" s="27"/>
      <c r="D464" s="27"/>
      <c r="E464" s="27"/>
      <c r="F464" s="18"/>
      <c r="G464" s="18"/>
    </row>
    <row r="465" spans="1:7" ht="15">
      <c r="A465" s="27"/>
      <c r="B465" s="27"/>
      <c r="C465" s="27"/>
      <c r="D465" s="27"/>
      <c r="E465" s="27"/>
      <c r="F465" s="18"/>
      <c r="G465" s="18"/>
    </row>
    <row r="466" spans="1:7" ht="15">
      <c r="A466" s="27"/>
      <c r="B466" s="27"/>
      <c r="C466" s="27"/>
      <c r="D466" s="27"/>
      <c r="E466" s="27"/>
      <c r="F466" s="18"/>
      <c r="G466" s="18"/>
    </row>
    <row r="467" spans="1:7" ht="15">
      <c r="A467" s="27"/>
      <c r="B467" s="27"/>
      <c r="C467" s="27"/>
      <c r="D467" s="27"/>
      <c r="E467" s="27"/>
      <c r="F467" s="18"/>
      <c r="G467" s="18"/>
    </row>
    <row r="468" spans="1:7" ht="15">
      <c r="A468" s="27"/>
      <c r="B468" s="27"/>
      <c r="C468" s="27"/>
      <c r="D468" s="27"/>
      <c r="E468" s="27"/>
      <c r="F468" s="18"/>
      <c r="G468" s="18"/>
    </row>
    <row r="469" spans="1:7" ht="15">
      <c r="A469" s="27"/>
      <c r="B469" s="27"/>
      <c r="C469" s="27"/>
      <c r="D469" s="27"/>
      <c r="E469" s="27"/>
      <c r="F469" s="18"/>
      <c r="G469" s="18"/>
    </row>
    <row r="470" spans="1:7" ht="15">
      <c r="A470" s="27"/>
      <c r="B470" s="27"/>
      <c r="C470" s="27"/>
      <c r="D470" s="27"/>
      <c r="E470" s="27"/>
      <c r="F470" s="18"/>
      <c r="G470" s="18"/>
    </row>
    <row r="471" spans="1:7" ht="15">
      <c r="A471" s="27"/>
      <c r="B471" s="27"/>
      <c r="C471" s="27"/>
      <c r="D471" s="27"/>
      <c r="E471" s="27"/>
      <c r="F471" s="18"/>
      <c r="G471" s="18"/>
    </row>
    <row r="472" spans="1:7" ht="15">
      <c r="A472" s="27"/>
      <c r="B472" s="27"/>
      <c r="C472" s="27"/>
      <c r="D472" s="27"/>
      <c r="E472" s="27"/>
      <c r="F472" s="18"/>
      <c r="G472" s="18"/>
    </row>
    <row r="473" spans="1:7" ht="15">
      <c r="A473" s="27"/>
      <c r="B473" s="27"/>
      <c r="C473" s="27"/>
      <c r="D473" s="27"/>
      <c r="E473" s="27"/>
      <c r="F473" s="18"/>
      <c r="G473" s="18"/>
    </row>
    <row r="474" spans="1:7" ht="15">
      <c r="A474" s="27"/>
      <c r="B474" s="27"/>
      <c r="C474" s="27"/>
      <c r="D474" s="27"/>
      <c r="E474" s="27"/>
      <c r="F474" s="18"/>
      <c r="G474" s="18"/>
    </row>
    <row r="475" spans="1:7" ht="15">
      <c r="A475" s="27"/>
      <c r="B475" s="27"/>
      <c r="C475" s="27"/>
      <c r="D475" s="27"/>
      <c r="E475" s="27"/>
      <c r="F475" s="18"/>
      <c r="G475" s="18"/>
    </row>
    <row r="476" spans="1:7" ht="15">
      <c r="A476" s="27"/>
      <c r="B476" s="27"/>
      <c r="C476" s="27"/>
      <c r="D476" s="27"/>
      <c r="E476" s="27"/>
      <c r="F476" s="18"/>
      <c r="G476" s="18"/>
    </row>
    <row r="477" spans="1:7" ht="15">
      <c r="A477" s="27"/>
      <c r="B477" s="27"/>
      <c r="C477" s="27"/>
      <c r="D477" s="27"/>
      <c r="E477" s="27"/>
      <c r="F477" s="18"/>
      <c r="G477" s="18"/>
    </row>
    <row r="478" spans="1:7" ht="15">
      <c r="A478" s="27"/>
      <c r="B478" s="27"/>
      <c r="C478" s="27"/>
      <c r="D478" s="27"/>
      <c r="E478" s="27"/>
      <c r="F478" s="18"/>
      <c r="G478" s="18"/>
    </row>
    <row r="479" spans="1:7" ht="15">
      <c r="A479" s="27"/>
      <c r="B479" s="27"/>
      <c r="C479" s="27"/>
      <c r="D479" s="27"/>
      <c r="E479" s="27"/>
      <c r="F479" s="18"/>
      <c r="G479" s="18"/>
    </row>
    <row r="480" spans="1:7" ht="15">
      <c r="A480" s="27"/>
      <c r="B480" s="27"/>
      <c r="C480" s="27"/>
      <c r="D480" s="27"/>
      <c r="E480" s="27"/>
      <c r="F480" s="18"/>
      <c r="G480" s="18"/>
    </row>
    <row r="481" spans="1:7" ht="15">
      <c r="A481" s="27"/>
      <c r="B481" s="27"/>
      <c r="C481" s="27"/>
      <c r="D481" s="27"/>
      <c r="E481" s="27"/>
      <c r="F481" s="18"/>
      <c r="G481" s="18"/>
    </row>
    <row r="482" spans="1:7" ht="15">
      <c r="A482" s="27"/>
      <c r="B482" s="27"/>
      <c r="C482" s="27"/>
      <c r="D482" s="27"/>
      <c r="E482" s="27"/>
      <c r="F482" s="18"/>
      <c r="G482" s="18"/>
    </row>
    <row r="483" spans="1:7" ht="15">
      <c r="A483" s="27"/>
      <c r="B483" s="27"/>
      <c r="C483" s="27"/>
      <c r="D483" s="27"/>
      <c r="E483" s="27"/>
      <c r="F483" s="18"/>
      <c r="G483" s="18"/>
    </row>
    <row r="484" spans="1:7" ht="15">
      <c r="A484" s="27"/>
      <c r="B484" s="27"/>
      <c r="C484" s="27"/>
      <c r="D484" s="27"/>
      <c r="E484" s="27"/>
      <c r="F484" s="18"/>
      <c r="G484" s="18"/>
    </row>
    <row r="485" spans="1:7" ht="15">
      <c r="A485" s="27"/>
      <c r="B485" s="27"/>
      <c r="C485" s="27"/>
      <c r="D485" s="27"/>
      <c r="E485" s="27"/>
      <c r="F485" s="18"/>
      <c r="G485" s="18"/>
    </row>
    <row r="486" spans="1:7" ht="15">
      <c r="A486" s="27"/>
      <c r="B486" s="27"/>
      <c r="C486" s="27"/>
      <c r="D486" s="27"/>
      <c r="E486" s="27"/>
      <c r="F486" s="18"/>
      <c r="G486" s="18"/>
    </row>
    <row r="487" spans="1:7" ht="15">
      <c r="A487" s="27"/>
      <c r="B487" s="27"/>
      <c r="C487" s="27"/>
      <c r="D487" s="27"/>
      <c r="E487" s="27"/>
      <c r="F487" s="18"/>
      <c r="G487" s="18"/>
    </row>
    <row r="488" spans="1:7" ht="15">
      <c r="A488" s="27"/>
      <c r="B488" s="27"/>
      <c r="C488" s="27"/>
      <c r="D488" s="27"/>
      <c r="E488" s="27"/>
      <c r="F488" s="18"/>
      <c r="G488" s="18"/>
    </row>
    <row r="489" spans="1:7" ht="15">
      <c r="A489" s="27"/>
      <c r="B489" s="27"/>
      <c r="C489" s="27"/>
      <c r="D489" s="27"/>
      <c r="E489" s="27"/>
      <c r="F489" s="18"/>
      <c r="G489" s="18"/>
    </row>
    <row r="490" spans="1:7" ht="15">
      <c r="A490" s="27"/>
      <c r="B490" s="27"/>
      <c r="C490" s="27"/>
      <c r="D490" s="27"/>
      <c r="E490" s="27"/>
      <c r="F490" s="18"/>
      <c r="G490" s="18"/>
    </row>
    <row r="491" spans="1:7" ht="15">
      <c r="A491" s="27"/>
      <c r="B491" s="27"/>
      <c r="C491" s="27"/>
      <c r="D491" s="27"/>
      <c r="E491" s="27"/>
      <c r="F491" s="18"/>
      <c r="G491" s="18"/>
    </row>
    <row r="492" spans="1:7" ht="15">
      <c r="A492" s="27"/>
      <c r="B492" s="27"/>
      <c r="C492" s="27"/>
      <c r="D492" s="27"/>
      <c r="E492" s="27"/>
      <c r="F492" s="18"/>
      <c r="G492" s="18"/>
    </row>
    <row r="493" spans="1:7" ht="15">
      <c r="A493" s="27"/>
      <c r="B493" s="27"/>
      <c r="C493" s="27"/>
      <c r="D493" s="27"/>
      <c r="E493" s="27"/>
      <c r="F493" s="18"/>
      <c r="G493" s="18"/>
    </row>
    <row r="494" spans="1:7" ht="15">
      <c r="A494" s="27"/>
      <c r="B494" s="27"/>
      <c r="C494" s="27"/>
      <c r="D494" s="27"/>
      <c r="E494" s="27"/>
      <c r="F494" s="18"/>
      <c r="G494" s="18"/>
    </row>
    <row r="495" spans="1:7" ht="15">
      <c r="A495" s="27"/>
      <c r="B495" s="27"/>
      <c r="C495" s="27"/>
      <c r="D495" s="27"/>
      <c r="E495" s="27"/>
      <c r="F495" s="18"/>
      <c r="G495" s="18"/>
    </row>
    <row r="496" spans="1:7" ht="15">
      <c r="A496" s="27"/>
      <c r="B496" s="27"/>
      <c r="C496" s="27"/>
      <c r="D496" s="27"/>
      <c r="E496" s="27"/>
      <c r="F496" s="18"/>
      <c r="G496" s="18"/>
    </row>
    <row r="497" spans="1:7" ht="15">
      <c r="A497" s="27"/>
      <c r="B497" s="27"/>
      <c r="C497" s="27"/>
      <c r="D497" s="27"/>
      <c r="E497" s="27"/>
      <c r="F497" s="18"/>
      <c r="G497" s="18"/>
    </row>
    <row r="498" spans="1:7" ht="15">
      <c r="A498" s="27"/>
      <c r="B498" s="27"/>
      <c r="C498" s="27"/>
      <c r="D498" s="27"/>
      <c r="E498" s="27"/>
      <c r="F498" s="18"/>
      <c r="G498" s="18"/>
    </row>
    <row r="499" spans="1:7" ht="15">
      <c r="A499" s="27"/>
      <c r="B499" s="27"/>
      <c r="C499" s="27"/>
      <c r="D499" s="27"/>
      <c r="E499" s="27"/>
      <c r="F499" s="18"/>
      <c r="G499" s="18"/>
    </row>
    <row r="500" spans="1:7" ht="15">
      <c r="A500" s="27"/>
      <c r="B500" s="27"/>
      <c r="C500" s="27"/>
      <c r="D500" s="27"/>
      <c r="E500" s="27"/>
      <c r="F500" s="18"/>
      <c r="G500" s="18"/>
    </row>
    <row r="501" spans="1:7" ht="15">
      <c r="A501" s="27"/>
      <c r="B501" s="27"/>
      <c r="C501" s="27"/>
      <c r="D501" s="27"/>
      <c r="E501" s="27"/>
      <c r="F501" s="18"/>
      <c r="G501" s="18"/>
    </row>
    <row r="502" spans="1:7" ht="15">
      <c r="A502" s="27"/>
      <c r="B502" s="27"/>
      <c r="C502" s="27"/>
      <c r="D502" s="27"/>
      <c r="E502" s="27"/>
      <c r="F502" s="18"/>
      <c r="G502" s="18"/>
    </row>
    <row r="503" spans="1:7" ht="15">
      <c r="A503" s="27"/>
      <c r="B503" s="27"/>
      <c r="C503" s="27"/>
      <c r="D503" s="27"/>
      <c r="E503" s="27"/>
      <c r="F503" s="18"/>
      <c r="G503" s="18"/>
    </row>
    <row r="504" spans="1:7" ht="15">
      <c r="A504" s="27"/>
      <c r="B504" s="27"/>
      <c r="C504" s="27"/>
      <c r="D504" s="27"/>
      <c r="E504" s="27"/>
      <c r="F504" s="18"/>
      <c r="G504" s="18"/>
    </row>
    <row r="505" spans="1:7" ht="15">
      <c r="A505" s="27"/>
      <c r="B505" s="27"/>
      <c r="C505" s="27"/>
      <c r="D505" s="27"/>
      <c r="E505" s="27"/>
      <c r="F505" s="18"/>
      <c r="G505" s="18"/>
    </row>
    <row r="506" spans="1:7" ht="15">
      <c r="A506" s="27"/>
      <c r="B506" s="27"/>
      <c r="C506" s="27"/>
      <c r="D506" s="27"/>
      <c r="E506" s="27"/>
      <c r="F506" s="18"/>
      <c r="G506" s="18"/>
    </row>
    <row r="507" spans="1:7" ht="15">
      <c r="A507" s="27"/>
      <c r="B507" s="27"/>
      <c r="C507" s="27"/>
      <c r="D507" s="27"/>
      <c r="E507" s="27"/>
      <c r="F507" s="18"/>
      <c r="G507" s="18"/>
    </row>
    <row r="508" spans="1:7" ht="15">
      <c r="A508" s="27"/>
      <c r="B508" s="27"/>
      <c r="C508" s="27"/>
      <c r="D508" s="27"/>
      <c r="E508" s="27"/>
      <c r="F508" s="18"/>
      <c r="G508" s="18"/>
    </row>
    <row r="509" spans="1:7" ht="15">
      <c r="A509" s="27"/>
      <c r="B509" s="27"/>
      <c r="C509" s="27"/>
      <c r="D509" s="27"/>
      <c r="E509" s="27"/>
      <c r="F509" s="18"/>
      <c r="G509" s="18"/>
    </row>
    <row r="510" spans="1:7" ht="15">
      <c r="A510" s="27"/>
      <c r="B510" s="27"/>
      <c r="C510" s="27"/>
      <c r="D510" s="27"/>
      <c r="E510" s="27"/>
      <c r="F510" s="18"/>
      <c r="G510" s="18"/>
    </row>
    <row r="511" spans="1:7" ht="15">
      <c r="A511" s="27"/>
      <c r="B511" s="27"/>
      <c r="C511" s="27"/>
      <c r="D511" s="27"/>
      <c r="E511" s="27"/>
      <c r="F511" s="18"/>
      <c r="G511" s="18"/>
    </row>
    <row r="512" spans="1:7" ht="15">
      <c r="A512" s="27"/>
      <c r="B512" s="27"/>
      <c r="C512" s="27"/>
      <c r="D512" s="27"/>
      <c r="E512" s="27"/>
      <c r="F512" s="18"/>
      <c r="G512" s="18"/>
    </row>
    <row r="513" spans="1:7" ht="15">
      <c r="A513" s="27"/>
      <c r="B513" s="27"/>
      <c r="C513" s="27"/>
      <c r="D513" s="27"/>
      <c r="E513" s="27"/>
      <c r="F513" s="18"/>
      <c r="G513" s="18"/>
    </row>
    <row r="514" spans="1:7" ht="15">
      <c r="A514" s="27"/>
      <c r="B514" s="27"/>
      <c r="C514" s="27"/>
      <c r="D514" s="27"/>
      <c r="E514" s="27"/>
      <c r="F514" s="18"/>
      <c r="G514" s="18"/>
    </row>
    <row r="515" spans="1:7" ht="15">
      <c r="A515" s="27"/>
      <c r="B515" s="27"/>
      <c r="C515" s="27"/>
      <c r="D515" s="27"/>
      <c r="E515" s="27"/>
      <c r="F515" s="18"/>
      <c r="G515" s="18"/>
    </row>
    <row r="516" spans="1:7" ht="15">
      <c r="A516" s="27"/>
      <c r="B516" s="27"/>
      <c r="C516" s="27"/>
      <c r="D516" s="27"/>
      <c r="E516" s="27"/>
      <c r="F516" s="18"/>
      <c r="G516" s="18"/>
    </row>
    <row r="517" spans="1:7" ht="15">
      <c r="A517" s="27"/>
      <c r="B517" s="27"/>
      <c r="C517" s="27"/>
      <c r="D517" s="27"/>
      <c r="E517" s="27"/>
      <c r="F517" s="18"/>
      <c r="G517" s="18"/>
    </row>
    <row r="518" spans="1:7" ht="15">
      <c r="A518" s="27"/>
      <c r="B518" s="27"/>
      <c r="C518" s="27"/>
      <c r="D518" s="27"/>
      <c r="E518" s="27"/>
      <c r="F518" s="18"/>
      <c r="G518" s="18"/>
    </row>
    <row r="519" spans="1:7" ht="15">
      <c r="A519" s="27"/>
      <c r="B519" s="27"/>
      <c r="C519" s="27"/>
      <c r="D519" s="27"/>
      <c r="E519" s="27"/>
      <c r="F519" s="18"/>
      <c r="G519" s="18"/>
    </row>
    <row r="520" spans="1:7" ht="15">
      <c r="A520" s="27"/>
      <c r="B520" s="27"/>
      <c r="C520" s="27"/>
      <c r="D520" s="27"/>
      <c r="E520" s="27"/>
      <c r="F520" s="18"/>
      <c r="G520" s="18"/>
    </row>
    <row r="521" spans="1:7" ht="15">
      <c r="A521" s="27"/>
      <c r="B521" s="27"/>
      <c r="C521" s="27"/>
      <c r="D521" s="27"/>
      <c r="E521" s="27"/>
      <c r="F521" s="18"/>
      <c r="G521" s="18"/>
    </row>
    <row r="522" spans="1:7" ht="15">
      <c r="A522" s="27"/>
      <c r="B522" s="27"/>
      <c r="C522" s="27"/>
      <c r="D522" s="27"/>
      <c r="E522" s="27"/>
      <c r="F522" s="18"/>
      <c r="G522" s="18"/>
    </row>
    <row r="523" spans="1:7" ht="15">
      <c r="A523" s="27"/>
      <c r="B523" s="27"/>
      <c r="C523" s="27"/>
      <c r="D523" s="27"/>
      <c r="E523" s="27"/>
      <c r="F523" s="18"/>
      <c r="G523" s="18"/>
    </row>
    <row r="524" spans="1:7" ht="15">
      <c r="A524" s="27"/>
      <c r="B524" s="27"/>
      <c r="C524" s="27"/>
      <c r="D524" s="27"/>
      <c r="E524" s="27"/>
      <c r="F524" s="18"/>
      <c r="G524" s="18"/>
    </row>
    <row r="525" spans="1:7" ht="15">
      <c r="A525" s="27"/>
      <c r="B525" s="27"/>
      <c r="C525" s="27"/>
      <c r="D525" s="27"/>
      <c r="E525" s="27"/>
      <c r="F525" s="18"/>
      <c r="G525" s="18"/>
    </row>
    <row r="526" spans="1:7" ht="15">
      <c r="A526" s="27"/>
      <c r="B526" s="27"/>
      <c r="C526" s="27"/>
      <c r="D526" s="27"/>
      <c r="E526" s="27"/>
      <c r="F526" s="18"/>
      <c r="G526" s="18"/>
    </row>
    <row r="527" spans="1:7" ht="15">
      <c r="A527" s="27"/>
      <c r="B527" s="27"/>
      <c r="C527" s="27"/>
      <c r="D527" s="27"/>
      <c r="E527" s="27"/>
      <c r="F527" s="18"/>
      <c r="G527" s="18"/>
    </row>
    <row r="528" spans="1:7" ht="15">
      <c r="A528" s="27"/>
      <c r="B528" s="27"/>
      <c r="C528" s="27"/>
      <c r="D528" s="27"/>
      <c r="E528" s="27"/>
      <c r="F528" s="18"/>
      <c r="G528" s="18"/>
    </row>
    <row r="529" spans="1:7" ht="15">
      <c r="A529" s="27"/>
      <c r="B529" s="27"/>
      <c r="C529" s="27"/>
      <c r="D529" s="27"/>
      <c r="E529" s="27"/>
      <c r="F529" s="18"/>
      <c r="G529" s="18"/>
    </row>
    <row r="530" spans="1:7" ht="15">
      <c r="A530" s="27"/>
      <c r="B530" s="27"/>
      <c r="C530" s="27"/>
      <c r="D530" s="27"/>
      <c r="E530" s="27"/>
      <c r="F530" s="18"/>
      <c r="G530" s="18"/>
    </row>
    <row r="531" spans="1:7" ht="15">
      <c r="A531" s="27"/>
      <c r="B531" s="27"/>
      <c r="C531" s="27"/>
      <c r="D531" s="27"/>
      <c r="E531" s="27"/>
      <c r="F531" s="18"/>
      <c r="G531" s="18"/>
    </row>
    <row r="532" spans="1:7" ht="15">
      <c r="A532" s="27"/>
      <c r="B532" s="27"/>
      <c r="C532" s="27"/>
      <c r="D532" s="27"/>
      <c r="E532" s="27"/>
      <c r="F532" s="18"/>
      <c r="G532" s="18"/>
    </row>
    <row r="533" spans="1:7" ht="15">
      <c r="A533" s="27"/>
      <c r="B533" s="27"/>
      <c r="C533" s="27"/>
      <c r="D533" s="27"/>
      <c r="E533" s="27"/>
      <c r="F533" s="18"/>
      <c r="G533" s="18"/>
    </row>
    <row r="534" spans="1:7" ht="15">
      <c r="A534" s="27"/>
      <c r="B534" s="27"/>
      <c r="C534" s="27"/>
      <c r="D534" s="27"/>
      <c r="E534" s="27"/>
      <c r="F534" s="18"/>
      <c r="G534" s="18"/>
    </row>
    <row r="535" spans="1:7" ht="15">
      <c r="A535" s="27"/>
      <c r="B535" s="27"/>
      <c r="C535" s="27"/>
      <c r="D535" s="27"/>
      <c r="E535" s="27"/>
      <c r="F535" s="18"/>
      <c r="G535" s="18"/>
    </row>
    <row r="536" spans="1:7" ht="15">
      <c r="A536" s="27"/>
      <c r="B536" s="27"/>
      <c r="C536" s="27"/>
      <c r="D536" s="27"/>
      <c r="E536" s="27"/>
      <c r="F536" s="18"/>
      <c r="G536" s="18"/>
    </row>
    <row r="537" spans="1:7" ht="15">
      <c r="A537" s="27"/>
      <c r="B537" s="27"/>
      <c r="C537" s="27"/>
      <c r="D537" s="27"/>
      <c r="E537" s="27"/>
      <c r="F537" s="18"/>
      <c r="G537" s="18"/>
    </row>
    <row r="538" spans="1:7" ht="15">
      <c r="A538" s="27"/>
      <c r="B538" s="27"/>
      <c r="C538" s="27"/>
      <c r="D538" s="27"/>
      <c r="E538" s="27"/>
      <c r="F538" s="18"/>
      <c r="G538" s="18"/>
    </row>
    <row r="539" spans="1:7" ht="15">
      <c r="A539" s="27"/>
      <c r="B539" s="27"/>
      <c r="C539" s="27"/>
      <c r="D539" s="27"/>
      <c r="E539" s="27"/>
      <c r="F539" s="18"/>
      <c r="G539" s="18"/>
    </row>
    <row r="540" spans="1:7" ht="15">
      <c r="A540" s="27"/>
      <c r="B540" s="27"/>
      <c r="C540" s="27"/>
      <c r="D540" s="27"/>
      <c r="E540" s="27"/>
      <c r="F540" s="18"/>
      <c r="G540" s="18"/>
    </row>
    <row r="541" spans="1:7" ht="15">
      <c r="A541" s="27"/>
      <c r="B541" s="27"/>
      <c r="C541" s="27"/>
      <c r="D541" s="27"/>
      <c r="E541" s="27"/>
      <c r="F541" s="18"/>
      <c r="G541" s="18"/>
    </row>
    <row r="542" spans="1:7" ht="15">
      <c r="A542" s="27"/>
      <c r="B542" s="27"/>
      <c r="C542" s="27"/>
      <c r="D542" s="27"/>
      <c r="E542" s="27"/>
      <c r="F542" s="18"/>
      <c r="G542" s="18"/>
    </row>
    <row r="543" spans="1:7" ht="15">
      <c r="A543" s="27"/>
      <c r="B543" s="27"/>
      <c r="C543" s="27"/>
      <c r="D543" s="27"/>
      <c r="E543" s="27"/>
      <c r="F543" s="18"/>
      <c r="G543" s="18"/>
    </row>
    <row r="544" spans="1:7" ht="15">
      <c r="A544" s="27"/>
      <c r="B544" s="27"/>
      <c r="C544" s="27"/>
      <c r="D544" s="27"/>
      <c r="E544" s="27"/>
      <c r="F544" s="18"/>
      <c r="G544" s="18"/>
    </row>
    <row r="545" spans="1:7" ht="15">
      <c r="A545" s="27"/>
      <c r="B545" s="27"/>
      <c r="C545" s="27"/>
      <c r="D545" s="27"/>
      <c r="E545" s="27"/>
      <c r="F545" s="18"/>
      <c r="G545" s="18"/>
    </row>
    <row r="546" spans="1:7" ht="15">
      <c r="A546" s="27"/>
      <c r="B546" s="27"/>
      <c r="C546" s="27"/>
      <c r="D546" s="27"/>
      <c r="E546" s="27"/>
      <c r="F546" s="18"/>
      <c r="G546" s="18"/>
    </row>
    <row r="547" spans="1:7" ht="15">
      <c r="A547" s="27"/>
      <c r="B547" s="27"/>
      <c r="C547" s="27"/>
      <c r="D547" s="27"/>
      <c r="E547" s="27"/>
      <c r="F547" s="18"/>
      <c r="G547" s="18"/>
    </row>
    <row r="548" spans="1:7" ht="15">
      <c r="A548" s="27"/>
      <c r="B548" s="27"/>
      <c r="C548" s="27"/>
      <c r="D548" s="27"/>
      <c r="E548" s="27"/>
      <c r="F548" s="18"/>
      <c r="G548" s="18"/>
    </row>
    <row r="549" spans="1:7" ht="15">
      <c r="A549" s="27"/>
      <c r="B549" s="27"/>
      <c r="C549" s="27"/>
      <c r="D549" s="27"/>
      <c r="E549" s="27"/>
      <c r="F549" s="18"/>
      <c r="G549" s="18"/>
    </row>
    <row r="550" spans="1:7" ht="15">
      <c r="A550" s="27"/>
      <c r="B550" s="27"/>
      <c r="C550" s="27"/>
      <c r="D550" s="27"/>
      <c r="E550" s="27"/>
      <c r="F550" s="18"/>
      <c r="G550" s="18"/>
    </row>
    <row r="551" spans="1:7" ht="15">
      <c r="A551" s="27"/>
      <c r="B551" s="27"/>
      <c r="C551" s="27"/>
      <c r="D551" s="27"/>
      <c r="E551" s="27"/>
      <c r="F551" s="18"/>
      <c r="G551" s="18"/>
    </row>
  </sheetData>
  <mergeCells count="7">
    <mergeCell ref="C416:D416"/>
    <mergeCell ref="A2:E2"/>
    <mergeCell ref="A113:B113"/>
    <mergeCell ref="A3:E3"/>
    <mergeCell ref="A410:C410"/>
    <mergeCell ref="C414:D414"/>
    <mergeCell ref="C412:E412"/>
  </mergeCells>
  <printOptions horizontalCentered="1"/>
  <pageMargins left="0.23" right="0.19" top="0.55" bottom="0.52" header="0.27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Jadwiga</cp:lastModifiedBy>
  <cp:lastPrinted>2006-07-19T10:53:05Z</cp:lastPrinted>
  <dcterms:created xsi:type="dcterms:W3CDTF">2001-02-21T09:21:54Z</dcterms:created>
  <dcterms:modified xsi:type="dcterms:W3CDTF">2006-10-30T14:48:18Z</dcterms:modified>
  <cp:category/>
  <cp:version/>
  <cp:contentType/>
  <cp:contentStatus/>
</cp:coreProperties>
</file>