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0"/>
  </bookViews>
  <sheets>
    <sheet name="Doch i wyd dotacje" sheetId="1" r:id="rId1"/>
  </sheets>
  <definedNames>
    <definedName name="_xlnm.Print_Area" localSheetId="0">'Doch i wyd dotacje'!$A$1:$E$489</definedName>
    <definedName name="_xlnm.Print_Titles" localSheetId="0">'Doch i wyd dotacje'!$5:$5</definedName>
  </definedNames>
  <calcPr fullCalcOnLoad="1"/>
</workbook>
</file>

<file path=xl/sharedStrings.xml><?xml version="1.0" encoding="utf-8"?>
<sst xmlns="http://schemas.openxmlformats.org/spreadsheetml/2006/main" count="955" uniqueCount="345">
  <si>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</si>
  <si>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</si>
  <si>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</si>
  <si>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</si>
  <si>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</si>
  <si>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</si>
  <si>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</si>
  <si>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</si>
  <si>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</si>
  <si>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</si>
  <si>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</si>
  <si>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</si>
  <si>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</si>
  <si>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</si>
  <si>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</si>
  <si>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</si>
  <si>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</si>
  <si>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</si>
  <si>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</si>
  <si>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</si>
  <si>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</si>
  <si>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</si>
  <si>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</si>
  <si>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</si>
  <si>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</si>
  <si>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</si>
  <si>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</si>
  <si>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</si>
  <si>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</si>
  <si>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</si>
  <si>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</si>
  <si>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</si>
  <si>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</si>
  <si>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</si>
  <si>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</si>
  <si>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</si>
  <si>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</si>
  <si>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</si>
  <si>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</si>
  <si>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</si>
  <si>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</si>
  <si>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</si>
  <si>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</si>
  <si>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</si>
  <si>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</si>
  <si>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</si>
  <si>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</si>
  <si>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</si>
  <si>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</si>
  <si>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</si>
  <si>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</si>
  <si>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</si>
  <si>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</si>
  <si>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</si>
  <si>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</si>
  <si>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</si>
  <si>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</si>
  <si>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</si>
  <si>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</si>
  <si>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</si>
  <si>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</si>
  <si>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</si>
  <si>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</si>
  <si>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</si>
  <si>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</si>
  <si>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</si>
  <si>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</si>
  <si>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</si>
  <si>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</si>
  <si>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Oświetlenie ulic, placów i dróg</t>
  </si>
  <si>
    <t>§6050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</si>
  <si>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</si>
  <si>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</si>
  <si>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</si>
  <si>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</si>
  <si>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</si>
  <si>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</si>
  <si>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</si>
  <si>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</si>
  <si>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</si>
  <si>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</si>
  <si>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</si>
  <si>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</si>
  <si>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</si>
  <si>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</si>
  <si>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</si>
  <si>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</si>
  <si>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</si>
  <si>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</si>
  <si>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</si>
  <si>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</si>
  <si>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</si>
  <si>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</si>
  <si>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</si>
  <si>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</si>
  <si>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</si>
  <si>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</si>
  <si>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§4100</t>
  </si>
  <si>
    <t>Rozdz75101</t>
  </si>
  <si>
    <t>Bezpieczeństwo publiczne i ochrona środowiska</t>
  </si>
  <si>
    <t>Dział 757</t>
  </si>
  <si>
    <t>Obsługa długu publicznego</t>
  </si>
  <si>
    <t>Obsługa papierów wartościowych, kredytów i pożyczek jst</t>
  </si>
  <si>
    <t>§3020</t>
  </si>
  <si>
    <t>§4240</t>
  </si>
  <si>
    <t>Zakup pomocy nauk.dydakt., książek</t>
  </si>
  <si>
    <t>Dział 851</t>
  </si>
  <si>
    <t>§3110</t>
  </si>
  <si>
    <t>§4130</t>
  </si>
  <si>
    <t>Dział 854</t>
  </si>
  <si>
    <t>Edukacyjna opieka wychowawcza</t>
  </si>
  <si>
    <t>Świetlice szkolne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</si>
  <si>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</si>
  <si>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</si>
  <si>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</si>
  <si>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</si>
  <si>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</si>
  <si>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</si>
  <si>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</si>
  <si>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</si>
  <si>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</si>
  <si>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</si>
  <si>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</si>
  <si>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</si>
  <si>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</si>
  <si>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</si>
  <si>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</si>
  <si>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</si>
  <si>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</si>
  <si>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</si>
  <si>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</si>
  <si>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</si>
  <si>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</si>
  <si>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</si>
  <si>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</si>
  <si>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</si>
  <si>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</si>
  <si>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</si>
  <si>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</si>
  <si>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</si>
  <si>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</si>
  <si>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</si>
  <si>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</si>
  <si>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</si>
  <si>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</si>
  <si>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</si>
  <si>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</si>
  <si>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</si>
  <si>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</si>
  <si>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</si>
  <si>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</si>
  <si>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</si>
  <si>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</si>
  <si>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</si>
  <si>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</si>
  <si>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</si>
  <si>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</si>
  <si>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</si>
  <si>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</si>
  <si>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</si>
  <si>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</si>
  <si>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</si>
  <si>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</si>
  <si>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</si>
  <si>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</si>
  <si>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</si>
  <si>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</si>
  <si>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</si>
  <si>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</si>
  <si>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</si>
  <si>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</si>
  <si>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</si>
  <si>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</si>
  <si>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</si>
  <si>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</si>
  <si>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</si>
  <si>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</si>
  <si>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</si>
  <si>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</si>
  <si>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</si>
  <si>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</si>
  <si>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</si>
  <si>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</si>
  <si>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</si>
  <si>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</si>
  <si>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</si>
  <si>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</si>
  <si>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</si>
  <si>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</si>
  <si>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</si>
  <si>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</si>
  <si>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</si>
  <si>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</si>
  <si>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</si>
  <si>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</si>
  <si>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</si>
  <si>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</si>
  <si>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</si>
  <si>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</si>
  <si>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</si>
  <si>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</si>
  <si>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</si>
  <si>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</si>
  <si>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</si>
  <si>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</si>
  <si>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</si>
  <si>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</si>
  <si>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</si>
  <si>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</si>
  <si>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</si>
  <si>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</si>
  <si>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</si>
  <si>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</si>
  <si>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</si>
  <si>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</si>
  <si>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</si>
  <si>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</si>
  <si>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</si>
  <si>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</si>
  <si>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</si>
  <si>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</si>
  <si>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</si>
  <si>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</si>
  <si>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</si>
  <si>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</si>
  <si>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</si>
  <si>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</si>
  <si>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Składki na ubezpieczenie społeczne</t>
  </si>
  <si>
    <t>Zadania w zakresie kultury fizycz. i sportu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</si>
  <si>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</si>
  <si>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</si>
  <si>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</si>
  <si>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</si>
  <si>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Rozdz75616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</si>
  <si>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</si>
  <si>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</si>
  <si>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</si>
  <si>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</si>
  <si>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</si>
  <si>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</si>
  <si>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</si>
  <si>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</si>
  <si>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</si>
  <si>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</si>
  <si>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</si>
  <si>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</si>
  <si>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</si>
  <si>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</si>
  <si>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</si>
  <si>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</si>
  <si>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</si>
  <si>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</si>
  <si>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</si>
  <si>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</si>
  <si>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</si>
  <si>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</si>
  <si>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</si>
  <si>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</si>
  <si>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</si>
  <si>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</si>
  <si>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</si>
  <si>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</si>
  <si>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 xml:space="preserve">Sprawozdanie z wykonania budżetu Gminy Jaktorów </t>
  </si>
  <si>
    <t>Dotacje celowe otrzymane z budżetu państwa na realizację  zadań bieżących z zakresu administracji rządowej oraz innych zadań zleconych gminie</t>
  </si>
  <si>
    <t>§0960</t>
  </si>
  <si>
    <t>Otrzymane spadki, zapisy, darowizny  w postaci pieniężnej</t>
  </si>
  <si>
    <t>Rozdz 75818</t>
  </si>
  <si>
    <t>Rezerwy ogólne i celowe</t>
  </si>
  <si>
    <t>§4810</t>
  </si>
  <si>
    <t xml:space="preserve">Rezerwy </t>
  </si>
  <si>
    <t>Rozdz 85153</t>
  </si>
  <si>
    <t>Zwalczanie narkomanii</t>
  </si>
  <si>
    <t>§2480</t>
  </si>
  <si>
    <t>Dotacja podmiotowa z budżetu dla samorządowej jednostki kultury</t>
  </si>
  <si>
    <t>Odpisy na zakł. fund. świad. socjalnych</t>
  </si>
  <si>
    <t xml:space="preserve"> </t>
  </si>
  <si>
    <t>Dochody jednostek sam.terytorialnego związane z realizacją zadań z zakresu administracji rządowej oraz innych zadań zleconych ustawami</t>
  </si>
  <si>
    <t>%</t>
  </si>
  <si>
    <t>Świadczenia rodzinne oraz składki na ubezpieczenia emerytalne i rentowe z ubezpieczenia społecznego</t>
  </si>
  <si>
    <t>Dotacje celowe otrzymane z budżetu państwa na realiz. zadań bieżących z zakresu administracji rządowej oraz innych zadań zleconych gminie</t>
  </si>
  <si>
    <t>Ogółem  wydatki</t>
  </si>
  <si>
    <t>Dochody</t>
  </si>
  <si>
    <t>Wydatki</t>
  </si>
  <si>
    <t>Rozdz85213</t>
  </si>
  <si>
    <t>Rozdz 8514</t>
  </si>
  <si>
    <t>Rozdz75414</t>
  </si>
  <si>
    <t>3)</t>
  </si>
  <si>
    <t>Gospodarka komunalna i ochrona środowiska</t>
  </si>
  <si>
    <t>Maciej Śliwerski</t>
  </si>
  <si>
    <t>Dotacje celowe otrzymane z budżetu państwa na realizację zadań bieżących z zakresu administracji rządowej oraz innych zadań zleconych gminie</t>
  </si>
  <si>
    <t>§0770</t>
  </si>
  <si>
    <t>Wpłaty z tytułu odpłatnego nabycia prawa własności oraz prawa użytkowania wieczystego nieruchomości</t>
  </si>
  <si>
    <t>§ 2030</t>
  </si>
  <si>
    <t>§0460</t>
  </si>
  <si>
    <t>Wpływy z opłaty eksploatacyjnej</t>
  </si>
  <si>
    <t>Wpływy z innych lokalnych opłat pobieranych przez jst na podstawie odrębnych ustaw</t>
  </si>
  <si>
    <t>Wytwarzanie i zaopatrywanie  w energię elektryczną, gaz i wodę</t>
  </si>
  <si>
    <t>Wydatki na zakupy inwestycyjne jednostek budżet.</t>
  </si>
  <si>
    <t>§4360</t>
  </si>
  <si>
    <t>Opłaty z tytułu zakupu usług telekomunikacyjnych telefonii komórkowej</t>
  </si>
  <si>
    <t>§4750</t>
  </si>
  <si>
    <t>Zakup akcesoriów komputerowych , w tym programów i licencji</t>
  </si>
  <si>
    <t>§4370</t>
  </si>
  <si>
    <t>Opłaty z tytułu usług telekomunikacyjnych telefonii stacjonarnej</t>
  </si>
  <si>
    <t>§4700</t>
  </si>
  <si>
    <t>§4740</t>
  </si>
  <si>
    <t>Zakup materiałów papierniczych do sprzętu drukarskiego i urządzeń kserograficznych</t>
  </si>
  <si>
    <t>Szkolenia pracowników nie będących członkami korpusu służby cywilnej</t>
  </si>
  <si>
    <t>§8110</t>
  </si>
  <si>
    <t>Odsetki od samorządowych papierów wartościowych</t>
  </si>
  <si>
    <t>§4230</t>
  </si>
  <si>
    <t>Zakup leków i materiałów medycznych</t>
  </si>
  <si>
    <t>§4280</t>
  </si>
  <si>
    <t>Zakup usług zdrowotnych</t>
  </si>
  <si>
    <t xml:space="preserve"> §4300</t>
  </si>
  <si>
    <t>§ 0970</t>
  </si>
  <si>
    <t>§ 0920</t>
  </si>
  <si>
    <t>Komendy wojewódzkie Policji</t>
  </si>
  <si>
    <t>Odsetki od nietermin.  wpłat z tytułu podatków i opłat</t>
  </si>
  <si>
    <t>Składki na ubezpieczenia zdrowotne  opłacane za  osoby pobierające  niektóre świadczenia z pomocy społecznej oraz niektóre świadczenia rodzinne</t>
  </si>
  <si>
    <t xml:space="preserve">Przedszkola </t>
  </si>
  <si>
    <t>Wójt Gminy</t>
  </si>
  <si>
    <t>Sprawozdanie z wykonania dotacji celowych na zadania zlecone Gminie</t>
  </si>
  <si>
    <t>§ 0690</t>
  </si>
  <si>
    <t>Wpływy z różnych opłat</t>
  </si>
  <si>
    <t>Przedszkola</t>
  </si>
  <si>
    <t>Rozdz 60013</t>
  </si>
  <si>
    <t>§ 6050</t>
  </si>
  <si>
    <t>Drogi publiczne wojewódzkie</t>
  </si>
  <si>
    <t>§ 6060</t>
  </si>
  <si>
    <t>§ 6170</t>
  </si>
  <si>
    <t>Wpłaty jednostek na fundusz celowy na finansowanie lub dofinansowanie zadań inwestycyjnych</t>
  </si>
  <si>
    <t>§ 4220</t>
  </si>
  <si>
    <t>Zakup środków żywności</t>
  </si>
  <si>
    <t xml:space="preserve"> §4370</t>
  </si>
  <si>
    <t>za  I półrocze  2008</t>
  </si>
  <si>
    <t>Rozdz 60014</t>
  </si>
  <si>
    <t>Drogi publiczne powiatowe</t>
  </si>
  <si>
    <t>§6300</t>
  </si>
  <si>
    <t xml:space="preserve">Dotacja celowa na pomoc finansową udzielaną między jst na dofinansowanie własnych zadań inwestycyjnych i zakupów inwestycyjnych </t>
  </si>
  <si>
    <t>§2710</t>
  </si>
  <si>
    <t>Dotacja celowa na pomoc finansową udzielaną między jednostkami samorządu terytorialnego na dofinansowanie własnych zadań bieżących</t>
  </si>
  <si>
    <t>Rozdz 75495</t>
  </si>
  <si>
    <t>Informacje dodatkowe</t>
  </si>
  <si>
    <t>Nadwyżka                                               666 190,58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</si>
</sst>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2"/>
      <name val="Arial CE"/>
      <family val="2"/>
    </font>
    <font>
      <sz val="10"/>
      <name val="Arial CE"/>
      <family val="0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i/>
      <sz val="11"/>
      <color indexed="8"/>
      <name val="Arial CE"/>
      <family val="2"/>
    </font>
    <font>
      <sz val="11"/>
      <color indexed="8"/>
      <name val="Arial CE"/>
      <family val="2"/>
    </font>
    <font>
      <i/>
      <u val="single"/>
      <sz val="11"/>
      <name val="Arial CE"/>
      <family val="2"/>
    </font>
    <font>
      <b/>
      <i/>
      <sz val="11"/>
      <name val="Arial CE"/>
      <family val="2"/>
    </font>
    <font>
      <b/>
      <i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9"/>
  <sheetViews>
    <sheetView tabSelected="1" zoomScaleSheetLayoutView="100" workbookViewId="0" topLeftCell="A474">
      <selection activeCell="E489" sqref="A1:E489"/>
    </sheetView>
  </sheetViews>
  <sheetFormatPr defaultColWidth="8.796875" defaultRowHeight="15"/>
  <cols>
    <col min="1" max="1" width="10.3984375" style="4" customWidth="1"/>
    <col min="2" max="2" width="41.3984375" style="4" customWidth="1"/>
    <col min="3" max="3" width="11.796875" style="4" customWidth="1"/>
    <col min="4" max="4" width="11.69921875" style="4" customWidth="1"/>
    <col min="5" max="5" width="6.69921875" style="4" customWidth="1"/>
    <col min="6" max="6" width="7.09765625" style="5" customWidth="1"/>
    <col min="7" max="16384" width="8.8984375" style="5" customWidth="1"/>
  </cols>
  <sheetData>
    <row r="1" spans="1:7" ht="16.5" customHeight="1">
      <c r="A1" s="66" t="s">
        <v>262</v>
      </c>
      <c r="B1" s="66"/>
      <c r="C1" s="66"/>
      <c r="D1" s="66"/>
      <c r="E1" s="66"/>
      <c r="F1" s="6"/>
      <c r="G1" s="6"/>
    </row>
    <row r="2" spans="1:7" ht="17.25" customHeight="1">
      <c r="A2" s="66" t="s">
        <v>335</v>
      </c>
      <c r="B2" s="66"/>
      <c r="C2" s="66"/>
      <c r="D2" s="66"/>
      <c r="E2" s="66"/>
      <c r="F2" s="6"/>
      <c r="G2" s="6"/>
    </row>
    <row r="3" spans="1:7" ht="17.25" customHeight="1">
      <c r="A3" s="7" t="s">
        <v>22</v>
      </c>
      <c r="B3" s="7"/>
      <c r="C3" s="8"/>
      <c r="D3" s="8"/>
      <c r="E3" s="8"/>
      <c r="F3" s="6"/>
      <c r="G3" s="6"/>
    </row>
    <row r="4" spans="1:5" s="6" customFormat="1" ht="26.2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37</v>
      </c>
    </row>
    <row r="5" spans="1:5" s="6" customFormat="1" ht="14.25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s="13" customFormat="1" ht="21" customHeight="1">
      <c r="A6" s="57" t="s">
        <v>38</v>
      </c>
      <c r="B6" s="11" t="s">
        <v>39</v>
      </c>
      <c r="C6" s="12">
        <f>C7+C9</f>
        <v>387219</v>
      </c>
      <c r="D6" s="12">
        <f>D7+D9</f>
        <v>334697.07</v>
      </c>
      <c r="E6" s="12">
        <f>D6/C6*100</f>
        <v>86.4361175458849</v>
      </c>
    </row>
    <row r="7" spans="1:5" s="6" customFormat="1" ht="19.5" customHeight="1">
      <c r="A7" s="14" t="s">
        <v>133</v>
      </c>
      <c r="B7" s="2" t="s">
        <v>134</v>
      </c>
      <c r="C7" s="15">
        <f>C8</f>
        <v>343100</v>
      </c>
      <c r="D7" s="15">
        <f>D8</f>
        <v>290615</v>
      </c>
      <c r="E7" s="12">
        <f>D7/C7*100</f>
        <v>84.70271058000583</v>
      </c>
    </row>
    <row r="8" spans="1:5" s="13" customFormat="1" ht="27" customHeight="1">
      <c r="A8" s="10" t="s">
        <v>156</v>
      </c>
      <c r="B8" s="2" t="s">
        <v>238</v>
      </c>
      <c r="C8" s="15">
        <v>343100</v>
      </c>
      <c r="D8" s="15">
        <v>290615</v>
      </c>
      <c r="E8" s="12">
        <f>D8/C8*100</f>
        <v>84.70271058000583</v>
      </c>
    </row>
    <row r="9" spans="1:5" s="6" customFormat="1" ht="18.75" customHeight="1">
      <c r="A9" s="14" t="s">
        <v>40</v>
      </c>
      <c r="B9" s="14" t="s">
        <v>4</v>
      </c>
      <c r="C9" s="15">
        <f>C11+C10</f>
        <v>44119</v>
      </c>
      <c r="D9" s="15">
        <f>D11+D10</f>
        <v>44082.07</v>
      </c>
      <c r="E9" s="15">
        <f aca="true" t="shared" si="0" ref="E9:E69">D9/C9*100</f>
        <v>99.91629456696661</v>
      </c>
    </row>
    <row r="10" spans="1:5" s="6" customFormat="1" ht="16.5" customHeight="1">
      <c r="A10" s="10" t="s">
        <v>157</v>
      </c>
      <c r="B10" s="16" t="s">
        <v>211</v>
      </c>
      <c r="C10" s="15">
        <v>600</v>
      </c>
      <c r="D10" s="15">
        <v>563.07</v>
      </c>
      <c r="E10" s="15">
        <f t="shared" si="0"/>
        <v>93.84500000000001</v>
      </c>
    </row>
    <row r="11" spans="1:5" s="6" customFormat="1" ht="39.75" customHeight="1">
      <c r="A11" s="10" t="s">
        <v>155</v>
      </c>
      <c r="B11" s="2" t="s">
        <v>289</v>
      </c>
      <c r="C11" s="15">
        <v>43519</v>
      </c>
      <c r="D11" s="15">
        <v>43519</v>
      </c>
      <c r="E11" s="15">
        <f t="shared" si="0"/>
        <v>100</v>
      </c>
    </row>
    <row r="12" spans="1:5" s="13" customFormat="1" ht="27" customHeight="1">
      <c r="A12" s="55" t="s">
        <v>41</v>
      </c>
      <c r="B12" s="11" t="s">
        <v>212</v>
      </c>
      <c r="C12" s="12">
        <f>C13</f>
        <v>281800</v>
      </c>
      <c r="D12" s="12">
        <f>D13</f>
        <v>175498.19</v>
      </c>
      <c r="E12" s="12">
        <f t="shared" si="0"/>
        <v>62.27756919801277</v>
      </c>
    </row>
    <row r="13" spans="1:5" s="6" customFormat="1" ht="17.25" customHeight="1">
      <c r="A13" s="10" t="s">
        <v>42</v>
      </c>
      <c r="B13" s="14" t="s">
        <v>43</v>
      </c>
      <c r="C13" s="15">
        <f>C14+C15</f>
        <v>281800</v>
      </c>
      <c r="D13" s="15">
        <f>D14+D15</f>
        <v>175498.19</v>
      </c>
      <c r="E13" s="15">
        <f t="shared" si="0"/>
        <v>62.27756919801277</v>
      </c>
    </row>
    <row r="14" spans="1:5" s="6" customFormat="1" ht="14.25">
      <c r="A14" s="10" t="s">
        <v>132</v>
      </c>
      <c r="B14" s="14" t="s">
        <v>5</v>
      </c>
      <c r="C14" s="15">
        <v>280000</v>
      </c>
      <c r="D14" s="15">
        <v>175099.09</v>
      </c>
      <c r="E14" s="15">
        <f t="shared" si="0"/>
        <v>62.53538928571428</v>
      </c>
    </row>
    <row r="15" spans="1:5" s="6" customFormat="1" ht="15" customHeight="1">
      <c r="A15" s="10" t="s">
        <v>158</v>
      </c>
      <c r="B15" s="14" t="s">
        <v>64</v>
      </c>
      <c r="C15" s="15">
        <v>1800</v>
      </c>
      <c r="D15" s="15">
        <v>399.1</v>
      </c>
      <c r="E15" s="15">
        <f t="shared" si="0"/>
        <v>22.172222222222224</v>
      </c>
    </row>
    <row r="16" spans="1:5" s="13" customFormat="1" ht="19.5" customHeight="1">
      <c r="A16" s="57" t="s">
        <v>44</v>
      </c>
      <c r="B16" s="11" t="s">
        <v>45</v>
      </c>
      <c r="C16" s="12">
        <f>C17</f>
        <v>456288</v>
      </c>
      <c r="D16" s="12">
        <f>D17</f>
        <v>257111.47</v>
      </c>
      <c r="E16" s="12">
        <f t="shared" si="0"/>
        <v>56.34850576828669</v>
      </c>
    </row>
    <row r="17" spans="1:5" s="6" customFormat="1" ht="18.75" customHeight="1">
      <c r="A17" s="14" t="s">
        <v>135</v>
      </c>
      <c r="B17" s="14" t="s">
        <v>121</v>
      </c>
      <c r="C17" s="15">
        <f>SUM(C18:C22)</f>
        <v>456288</v>
      </c>
      <c r="D17" s="15">
        <f>SUM(D18:D22)</f>
        <v>257111.47</v>
      </c>
      <c r="E17" s="15">
        <f t="shared" si="0"/>
        <v>56.34850576828669</v>
      </c>
    </row>
    <row r="18" spans="1:5" s="6" customFormat="1" ht="28.5">
      <c r="A18" s="10" t="s">
        <v>159</v>
      </c>
      <c r="B18" s="14" t="s">
        <v>219</v>
      </c>
      <c r="C18" s="15">
        <v>11288</v>
      </c>
      <c r="D18" s="15">
        <v>11309.69</v>
      </c>
      <c r="E18" s="15">
        <f t="shared" si="0"/>
        <v>100.19215095676826</v>
      </c>
    </row>
    <row r="19" spans="1:5" s="6" customFormat="1" ht="18.75" customHeight="1">
      <c r="A19" s="10" t="s">
        <v>157</v>
      </c>
      <c r="B19" s="16" t="s">
        <v>211</v>
      </c>
      <c r="C19" s="15">
        <v>80000</v>
      </c>
      <c r="D19" s="15">
        <v>41397.62</v>
      </c>
      <c r="E19" s="15">
        <f t="shared" si="0"/>
        <v>51.747025</v>
      </c>
    </row>
    <row r="20" spans="1:5" s="6" customFormat="1" ht="29.25" customHeight="1">
      <c r="A20" s="10" t="s">
        <v>290</v>
      </c>
      <c r="B20" s="14" t="s">
        <v>291</v>
      </c>
      <c r="C20" s="15">
        <v>345000</v>
      </c>
      <c r="D20" s="15">
        <v>193686.2</v>
      </c>
      <c r="E20" s="15">
        <f t="shared" si="0"/>
        <v>56.140927536231885</v>
      </c>
    </row>
    <row r="21" spans="1:5" s="6" customFormat="1" ht="17.25" customHeight="1">
      <c r="A21" s="10" t="s">
        <v>132</v>
      </c>
      <c r="B21" s="14" t="s">
        <v>5</v>
      </c>
      <c r="C21" s="15">
        <v>20000</v>
      </c>
      <c r="D21" s="15">
        <v>9523.66</v>
      </c>
      <c r="E21" s="15">
        <f t="shared" si="0"/>
        <v>47.6183</v>
      </c>
    </row>
    <row r="22" spans="1:5" s="6" customFormat="1" ht="18" customHeight="1">
      <c r="A22" s="10" t="s">
        <v>158</v>
      </c>
      <c r="B22" s="14" t="s">
        <v>64</v>
      </c>
      <c r="C22" s="15">
        <v>0</v>
      </c>
      <c r="D22" s="15">
        <v>1194.3</v>
      </c>
      <c r="E22" s="15">
        <v>0</v>
      </c>
    </row>
    <row r="23" spans="1:5" s="13" customFormat="1" ht="21" customHeight="1">
      <c r="A23" s="57" t="s">
        <v>46</v>
      </c>
      <c r="B23" s="11" t="s">
        <v>47</v>
      </c>
      <c r="C23" s="12">
        <f>C24+C27</f>
        <v>112097</v>
      </c>
      <c r="D23" s="12">
        <f>D24+D27</f>
        <v>59858.44</v>
      </c>
      <c r="E23" s="12">
        <f t="shared" si="0"/>
        <v>53.398788549202926</v>
      </c>
    </row>
    <row r="24" spans="1:5" s="6" customFormat="1" ht="18.75" customHeight="1">
      <c r="A24" s="14" t="s">
        <v>48</v>
      </c>
      <c r="B24" s="14" t="s">
        <v>16</v>
      </c>
      <c r="C24" s="15">
        <f>SUM(C25,C26)</f>
        <v>78972</v>
      </c>
      <c r="D24" s="15">
        <f>SUM(D25:D26)</f>
        <v>41811.67</v>
      </c>
      <c r="E24" s="15">
        <f t="shared" si="0"/>
        <v>52.94492984855391</v>
      </c>
    </row>
    <row r="25" spans="1:5" s="6" customFormat="1" ht="42.75">
      <c r="A25" s="10" t="s">
        <v>155</v>
      </c>
      <c r="B25" s="2" t="s">
        <v>289</v>
      </c>
      <c r="C25" s="15">
        <v>76115</v>
      </c>
      <c r="D25" s="15">
        <v>40985</v>
      </c>
      <c r="E25" s="15">
        <f t="shared" si="0"/>
        <v>53.84615384615385</v>
      </c>
    </row>
    <row r="26" spans="1:5" s="6" customFormat="1" ht="27.75" customHeight="1">
      <c r="A26" s="10" t="s">
        <v>161</v>
      </c>
      <c r="B26" s="14" t="s">
        <v>136</v>
      </c>
      <c r="C26" s="15">
        <v>2857</v>
      </c>
      <c r="D26" s="15">
        <v>826.67</v>
      </c>
      <c r="E26" s="15">
        <f t="shared" si="0"/>
        <v>28.93489674483724</v>
      </c>
    </row>
    <row r="27" spans="1:5" s="6" customFormat="1" ht="20.25" customHeight="1">
      <c r="A27" s="10" t="s">
        <v>49</v>
      </c>
      <c r="B27" s="14" t="s">
        <v>35</v>
      </c>
      <c r="C27" s="15">
        <f>C28+C29+C30</f>
        <v>33125</v>
      </c>
      <c r="D27" s="15">
        <f>D28+D29+D30</f>
        <v>18046.77</v>
      </c>
      <c r="E27" s="15">
        <f t="shared" si="0"/>
        <v>54.48081509433962</v>
      </c>
    </row>
    <row r="28" spans="1:5" s="6" customFormat="1" ht="18" customHeight="1">
      <c r="A28" s="10" t="s">
        <v>323</v>
      </c>
      <c r="B28" s="14" t="s">
        <v>324</v>
      </c>
      <c r="C28" s="15">
        <v>0</v>
      </c>
      <c r="D28" s="15">
        <v>10</v>
      </c>
      <c r="E28" s="15"/>
    </row>
    <row r="29" spans="1:5" s="6" customFormat="1" ht="17.25" customHeight="1">
      <c r="A29" s="10" t="s">
        <v>157</v>
      </c>
      <c r="B29" s="16" t="s">
        <v>211</v>
      </c>
      <c r="C29" s="15">
        <v>30325</v>
      </c>
      <c r="D29" s="15">
        <v>15614.05</v>
      </c>
      <c r="E29" s="15">
        <f t="shared" si="0"/>
        <v>51.48903544929926</v>
      </c>
    </row>
    <row r="30" spans="1:5" s="6" customFormat="1" ht="14.25">
      <c r="A30" s="10" t="s">
        <v>132</v>
      </c>
      <c r="B30" s="14" t="s">
        <v>5</v>
      </c>
      <c r="C30" s="15">
        <v>2800</v>
      </c>
      <c r="D30" s="15">
        <v>2422.72</v>
      </c>
      <c r="E30" s="15">
        <f t="shared" si="0"/>
        <v>86.52571428571429</v>
      </c>
    </row>
    <row r="31" spans="1:5" s="13" customFormat="1" ht="28.5">
      <c r="A31" s="56" t="s">
        <v>50</v>
      </c>
      <c r="B31" s="17" t="s">
        <v>51</v>
      </c>
      <c r="C31" s="12">
        <f>C32</f>
        <v>1464</v>
      </c>
      <c r="D31" s="12">
        <f>D32</f>
        <v>732</v>
      </c>
      <c r="E31" s="18">
        <f t="shared" si="0"/>
        <v>50</v>
      </c>
    </row>
    <row r="32" spans="1:5" s="6" customFormat="1" ht="28.5">
      <c r="A32" s="19" t="s">
        <v>98</v>
      </c>
      <c r="B32" s="20" t="s">
        <v>117</v>
      </c>
      <c r="C32" s="15">
        <f>C33</f>
        <v>1464</v>
      </c>
      <c r="D32" s="15">
        <f>D33</f>
        <v>732</v>
      </c>
      <c r="E32" s="21">
        <f t="shared" si="0"/>
        <v>50</v>
      </c>
    </row>
    <row r="33" spans="1:5" s="6" customFormat="1" ht="42" customHeight="1">
      <c r="A33" s="19" t="s">
        <v>155</v>
      </c>
      <c r="B33" s="2" t="s">
        <v>289</v>
      </c>
      <c r="C33" s="15">
        <v>1464</v>
      </c>
      <c r="D33" s="15">
        <v>732</v>
      </c>
      <c r="E33" s="21">
        <f t="shared" si="0"/>
        <v>50</v>
      </c>
    </row>
    <row r="34" spans="1:5" s="13" customFormat="1" ht="23.25" customHeight="1">
      <c r="A34" s="55" t="s">
        <v>52</v>
      </c>
      <c r="B34" s="11" t="s">
        <v>53</v>
      </c>
      <c r="C34" s="12">
        <f>C35</f>
        <v>400</v>
      </c>
      <c r="D34" s="12">
        <f>D35</f>
        <v>400</v>
      </c>
      <c r="E34" s="21">
        <f t="shared" si="0"/>
        <v>100</v>
      </c>
    </row>
    <row r="35" spans="1:5" s="6" customFormat="1" ht="19.5" customHeight="1">
      <c r="A35" s="10" t="s">
        <v>54</v>
      </c>
      <c r="B35" s="22" t="s">
        <v>17</v>
      </c>
      <c r="C35" s="15">
        <f>C36</f>
        <v>400</v>
      </c>
      <c r="D35" s="15">
        <f>D36</f>
        <v>400</v>
      </c>
      <c r="E35" s="21">
        <f t="shared" si="0"/>
        <v>100</v>
      </c>
    </row>
    <row r="36" spans="1:7" s="6" customFormat="1" ht="43.5" customHeight="1">
      <c r="A36" s="10" t="s">
        <v>155</v>
      </c>
      <c r="B36" s="2" t="s">
        <v>289</v>
      </c>
      <c r="C36" s="15">
        <v>400</v>
      </c>
      <c r="D36" s="15">
        <v>400</v>
      </c>
      <c r="E36" s="21">
        <f t="shared" si="0"/>
        <v>100</v>
      </c>
      <c r="G36" s="6" t="s">
        <v>275</v>
      </c>
    </row>
    <row r="37" spans="1:5" s="13" customFormat="1" ht="41.25" customHeight="1">
      <c r="A37" s="55" t="s">
        <v>55</v>
      </c>
      <c r="B37" s="54" t="s">
        <v>229</v>
      </c>
      <c r="C37" s="12">
        <f>SUM(C38,C41,C48,C56,C61)</f>
        <v>9471003</v>
      </c>
      <c r="D37" s="12">
        <f>D38+D41+D48+D56+D61</f>
        <v>5704616.95</v>
      </c>
      <c r="E37" s="12">
        <f t="shared" si="0"/>
        <v>60.232447925525946</v>
      </c>
    </row>
    <row r="38" spans="1:5" s="6" customFormat="1" ht="20.25" customHeight="1">
      <c r="A38" s="14" t="s">
        <v>56</v>
      </c>
      <c r="B38" s="14" t="s">
        <v>213</v>
      </c>
      <c r="C38" s="15">
        <f>C39+C40</f>
        <v>65500</v>
      </c>
      <c r="D38" s="15">
        <f>D39+D40</f>
        <v>29988.98</v>
      </c>
      <c r="E38" s="15">
        <f t="shared" si="0"/>
        <v>45.78470229007633</v>
      </c>
    </row>
    <row r="39" spans="1:5" s="6" customFormat="1" ht="17.25" customHeight="1">
      <c r="A39" s="10" t="s">
        <v>162</v>
      </c>
      <c r="B39" s="14" t="s">
        <v>57</v>
      </c>
      <c r="C39" s="15">
        <v>65000</v>
      </c>
      <c r="D39" s="15">
        <v>29834.04</v>
      </c>
      <c r="E39" s="15">
        <f t="shared" si="0"/>
        <v>45.89852307692308</v>
      </c>
    </row>
    <row r="40" spans="1:5" s="6" customFormat="1" ht="17.25" customHeight="1">
      <c r="A40" s="10" t="s">
        <v>163</v>
      </c>
      <c r="B40" s="14" t="s">
        <v>137</v>
      </c>
      <c r="C40" s="15">
        <v>500</v>
      </c>
      <c r="D40" s="15">
        <v>154.94</v>
      </c>
      <c r="E40" s="15">
        <f t="shared" si="0"/>
        <v>30.988</v>
      </c>
    </row>
    <row r="41" spans="1:5" s="6" customFormat="1" ht="40.5" customHeight="1">
      <c r="A41" s="10" t="s">
        <v>58</v>
      </c>
      <c r="B41" s="14" t="s">
        <v>138</v>
      </c>
      <c r="C41" s="15">
        <f>C42+C43+C44+C45+C46+C47</f>
        <v>1487700</v>
      </c>
      <c r="D41" s="15">
        <f>D42+D43+D44+D45+D46+D47</f>
        <v>1164766.4200000002</v>
      </c>
      <c r="E41" s="15">
        <f t="shared" si="0"/>
        <v>78.29309807084763</v>
      </c>
    </row>
    <row r="42" spans="1:5" s="6" customFormat="1" ht="16.5" customHeight="1">
      <c r="A42" s="10" t="s">
        <v>164</v>
      </c>
      <c r="B42" s="14" t="s">
        <v>13</v>
      </c>
      <c r="C42" s="15">
        <v>680000</v>
      </c>
      <c r="D42" s="15">
        <v>317453.96</v>
      </c>
      <c r="E42" s="15">
        <f t="shared" si="0"/>
        <v>46.68440588235294</v>
      </c>
    </row>
    <row r="43" spans="1:5" s="6" customFormat="1" ht="15.75" customHeight="1">
      <c r="A43" s="10" t="s">
        <v>165</v>
      </c>
      <c r="B43" s="14" t="s">
        <v>11</v>
      </c>
      <c r="C43" s="15">
        <v>100</v>
      </c>
      <c r="D43" s="15">
        <v>125</v>
      </c>
      <c r="E43" s="15">
        <f t="shared" si="0"/>
        <v>125</v>
      </c>
    </row>
    <row r="44" spans="1:5" s="6" customFormat="1" ht="15.75" customHeight="1">
      <c r="A44" s="10" t="s">
        <v>166</v>
      </c>
      <c r="B44" s="14" t="s">
        <v>12</v>
      </c>
      <c r="C44" s="15">
        <v>1600</v>
      </c>
      <c r="D44" s="15">
        <v>1846</v>
      </c>
      <c r="E44" s="15">
        <f t="shared" si="0"/>
        <v>115.375</v>
      </c>
    </row>
    <row r="45" spans="1:5" s="6" customFormat="1" ht="15.75" customHeight="1">
      <c r="A45" s="10" t="s">
        <v>167</v>
      </c>
      <c r="B45" s="14" t="s">
        <v>59</v>
      </c>
      <c r="C45" s="15">
        <v>803000</v>
      </c>
      <c r="D45" s="15">
        <v>845008.39</v>
      </c>
      <c r="E45" s="15">
        <f t="shared" si="0"/>
        <v>105.23143088418432</v>
      </c>
    </row>
    <row r="46" spans="1:5" s="6" customFormat="1" ht="14.25">
      <c r="A46" s="10" t="s">
        <v>170</v>
      </c>
      <c r="B46" s="14" t="s">
        <v>60</v>
      </c>
      <c r="C46" s="15">
        <v>1500</v>
      </c>
      <c r="D46" s="15">
        <v>186</v>
      </c>
      <c r="E46" s="15">
        <f t="shared" si="0"/>
        <v>12.4</v>
      </c>
    </row>
    <row r="47" spans="1:5" s="6" customFormat="1" ht="17.25" customHeight="1">
      <c r="A47" s="10" t="s">
        <v>163</v>
      </c>
      <c r="B47" s="14" t="s">
        <v>318</v>
      </c>
      <c r="C47" s="15">
        <v>1500</v>
      </c>
      <c r="D47" s="15">
        <v>147.07</v>
      </c>
      <c r="E47" s="15">
        <f t="shared" si="0"/>
        <v>9.804666666666666</v>
      </c>
    </row>
    <row r="48" spans="1:5" s="6" customFormat="1" ht="39.75" customHeight="1">
      <c r="A48" s="10" t="s">
        <v>233</v>
      </c>
      <c r="B48" s="14" t="s">
        <v>236</v>
      </c>
      <c r="C48" s="15">
        <f>C49+C50+C51+C52+C53+C54+C55</f>
        <v>2441000</v>
      </c>
      <c r="D48" s="15">
        <f>D49+D50+D51+D52+D53+D54+D55</f>
        <v>1823545.0199999998</v>
      </c>
      <c r="E48" s="15">
        <f t="shared" si="0"/>
        <v>74.70483490372797</v>
      </c>
    </row>
    <row r="49" spans="1:5" s="6" customFormat="1" ht="18.75" customHeight="1">
      <c r="A49" s="10" t="s">
        <v>164</v>
      </c>
      <c r="B49" s="14" t="s">
        <v>13</v>
      </c>
      <c r="C49" s="15">
        <v>1300000</v>
      </c>
      <c r="D49" s="15">
        <v>976064.06</v>
      </c>
      <c r="E49" s="15">
        <f t="shared" si="0"/>
        <v>75.08185076923077</v>
      </c>
    </row>
    <row r="50" spans="1:5" s="6" customFormat="1" ht="17.25" customHeight="1">
      <c r="A50" s="10" t="s">
        <v>165</v>
      </c>
      <c r="B50" s="14" t="s">
        <v>11</v>
      </c>
      <c r="C50" s="15">
        <v>30000</v>
      </c>
      <c r="D50" s="15">
        <v>31676.92</v>
      </c>
      <c r="E50" s="15">
        <f t="shared" si="0"/>
        <v>105.58973333333333</v>
      </c>
    </row>
    <row r="51" spans="1:5" s="6" customFormat="1" ht="17.25" customHeight="1">
      <c r="A51" s="10" t="s">
        <v>166</v>
      </c>
      <c r="B51" s="14" t="s">
        <v>12</v>
      </c>
      <c r="C51" s="15">
        <v>5000</v>
      </c>
      <c r="D51" s="15">
        <v>6338.47</v>
      </c>
      <c r="E51" s="15">
        <f t="shared" si="0"/>
        <v>126.7694</v>
      </c>
    </row>
    <row r="52" spans="1:5" s="6" customFormat="1" ht="16.5" customHeight="1">
      <c r="A52" s="10" t="s">
        <v>167</v>
      </c>
      <c r="B52" s="14" t="s">
        <v>59</v>
      </c>
      <c r="C52" s="15">
        <v>130000</v>
      </c>
      <c r="D52" s="15">
        <v>80615.1</v>
      </c>
      <c r="E52" s="15">
        <f t="shared" si="0"/>
        <v>62.011615384615396</v>
      </c>
    </row>
    <row r="53" spans="1:5" s="6" customFormat="1" ht="16.5" customHeight="1">
      <c r="A53" s="10" t="s">
        <v>168</v>
      </c>
      <c r="B53" s="14" t="s">
        <v>14</v>
      </c>
      <c r="C53" s="15">
        <v>100000</v>
      </c>
      <c r="D53" s="15">
        <v>92070.2</v>
      </c>
      <c r="E53" s="15">
        <f t="shared" si="0"/>
        <v>92.0702</v>
      </c>
    </row>
    <row r="54" spans="1:5" s="6" customFormat="1" ht="18" customHeight="1">
      <c r="A54" s="10" t="s">
        <v>170</v>
      </c>
      <c r="B54" s="14" t="s">
        <v>60</v>
      </c>
      <c r="C54" s="15">
        <v>860000</v>
      </c>
      <c r="D54" s="15">
        <v>622691.57</v>
      </c>
      <c r="E54" s="15">
        <f t="shared" si="0"/>
        <v>72.4059965116279</v>
      </c>
    </row>
    <row r="55" spans="1:5" s="6" customFormat="1" ht="18.75" customHeight="1">
      <c r="A55" s="10" t="s">
        <v>163</v>
      </c>
      <c r="B55" s="14" t="s">
        <v>318</v>
      </c>
      <c r="C55" s="15">
        <v>16000</v>
      </c>
      <c r="D55" s="15">
        <v>14088.7</v>
      </c>
      <c r="E55" s="15">
        <f t="shared" si="0"/>
        <v>88.05437500000001</v>
      </c>
    </row>
    <row r="56" spans="1:5" s="6" customFormat="1" ht="23.25" customHeight="1">
      <c r="A56" s="10" t="s">
        <v>61</v>
      </c>
      <c r="B56" s="14" t="s">
        <v>214</v>
      </c>
      <c r="C56" s="15">
        <f>C57+C58+C59+C60</f>
        <v>290408</v>
      </c>
      <c r="D56" s="15">
        <f>D57+D58+D59+D60</f>
        <v>270518.95</v>
      </c>
      <c r="E56" s="15">
        <f t="shared" si="0"/>
        <v>93.15134224952482</v>
      </c>
    </row>
    <row r="57" spans="1:5" s="6" customFormat="1" ht="17.25" customHeight="1">
      <c r="A57" s="10" t="s">
        <v>171</v>
      </c>
      <c r="B57" s="14" t="s">
        <v>15</v>
      </c>
      <c r="C57" s="15">
        <v>42000</v>
      </c>
      <c r="D57" s="15">
        <v>27991</v>
      </c>
      <c r="E57" s="15">
        <f t="shared" si="0"/>
        <v>66.64523809523808</v>
      </c>
    </row>
    <row r="58" spans="1:5" s="6" customFormat="1" ht="17.25" customHeight="1">
      <c r="A58" s="10" t="s">
        <v>293</v>
      </c>
      <c r="B58" s="14" t="s">
        <v>294</v>
      </c>
      <c r="C58" s="15">
        <v>0</v>
      </c>
      <c r="D58" s="15">
        <v>702</v>
      </c>
      <c r="E58" s="15">
        <v>0</v>
      </c>
    </row>
    <row r="59" spans="1:5" s="6" customFormat="1" ht="17.25" customHeight="1">
      <c r="A59" s="10" t="s">
        <v>172</v>
      </c>
      <c r="B59" s="14" t="s">
        <v>127</v>
      </c>
      <c r="C59" s="15">
        <v>50000</v>
      </c>
      <c r="D59" s="15">
        <v>54718.94</v>
      </c>
      <c r="E59" s="15">
        <f t="shared" si="0"/>
        <v>109.43788</v>
      </c>
    </row>
    <row r="60" spans="1:5" s="6" customFormat="1" ht="28.5">
      <c r="A60" s="10" t="s">
        <v>169</v>
      </c>
      <c r="B60" s="14" t="s">
        <v>295</v>
      </c>
      <c r="C60" s="15">
        <v>198408</v>
      </c>
      <c r="D60" s="15">
        <v>187107.01</v>
      </c>
      <c r="E60" s="15">
        <f t="shared" si="0"/>
        <v>94.30416616265474</v>
      </c>
    </row>
    <row r="61" spans="1:5" s="6" customFormat="1" ht="28.5">
      <c r="A61" s="14" t="s">
        <v>139</v>
      </c>
      <c r="B61" s="14" t="s">
        <v>215</v>
      </c>
      <c r="C61" s="15">
        <f>C62+C63</f>
        <v>5186395</v>
      </c>
      <c r="D61" s="15">
        <f>D62+D63</f>
        <v>2415797.58</v>
      </c>
      <c r="E61" s="15">
        <f t="shared" si="0"/>
        <v>46.579513901274396</v>
      </c>
    </row>
    <row r="62" spans="1:5" s="6" customFormat="1" ht="18" customHeight="1">
      <c r="A62" s="10" t="s">
        <v>173</v>
      </c>
      <c r="B62" s="14" t="s">
        <v>216</v>
      </c>
      <c r="C62" s="15">
        <v>5126395</v>
      </c>
      <c r="D62" s="15">
        <v>2405547</v>
      </c>
      <c r="E62" s="15">
        <f t="shared" si="0"/>
        <v>46.924729756485796</v>
      </c>
    </row>
    <row r="63" spans="1:5" s="6" customFormat="1" ht="18" customHeight="1">
      <c r="A63" s="10" t="s">
        <v>174</v>
      </c>
      <c r="B63" s="14" t="s">
        <v>217</v>
      </c>
      <c r="C63" s="15">
        <v>60000</v>
      </c>
      <c r="D63" s="15">
        <v>10250.58</v>
      </c>
      <c r="E63" s="15">
        <f t="shared" si="0"/>
        <v>17.0843</v>
      </c>
    </row>
    <row r="64" spans="1:5" s="13" customFormat="1" ht="22.5" customHeight="1">
      <c r="A64" s="55" t="s">
        <v>62</v>
      </c>
      <c r="B64" s="11" t="s">
        <v>63</v>
      </c>
      <c r="C64" s="12">
        <f>C65+C67+C69</f>
        <v>8417294</v>
      </c>
      <c r="D64" s="12">
        <f>D65+D67+D69</f>
        <v>5150942.74</v>
      </c>
      <c r="E64" s="12">
        <f t="shared" si="0"/>
        <v>61.194758553045666</v>
      </c>
    </row>
    <row r="65" spans="1:5" s="6" customFormat="1" ht="19.5" customHeight="1">
      <c r="A65" s="10" t="s">
        <v>140</v>
      </c>
      <c r="B65" s="14" t="s">
        <v>19</v>
      </c>
      <c r="C65" s="15">
        <f>C66</f>
        <v>7733331</v>
      </c>
      <c r="D65" s="15">
        <f>D66</f>
        <v>4795896</v>
      </c>
      <c r="E65" s="15">
        <f t="shared" si="0"/>
        <v>62.015915263422706</v>
      </c>
    </row>
    <row r="66" spans="1:5" s="6" customFormat="1" ht="18" customHeight="1">
      <c r="A66" s="10" t="s">
        <v>175</v>
      </c>
      <c r="B66" s="14" t="s">
        <v>207</v>
      </c>
      <c r="C66" s="15">
        <v>7733331</v>
      </c>
      <c r="D66" s="15">
        <v>4795896</v>
      </c>
      <c r="E66" s="15">
        <f t="shared" si="0"/>
        <v>62.015915263422706</v>
      </c>
    </row>
    <row r="67" spans="1:5" s="6" customFormat="1" ht="21.75" customHeight="1">
      <c r="A67" s="14" t="s">
        <v>141</v>
      </c>
      <c r="B67" s="14" t="s">
        <v>230</v>
      </c>
      <c r="C67" s="15">
        <f>C68</f>
        <v>600213</v>
      </c>
      <c r="D67" s="15">
        <f>D68</f>
        <v>300108</v>
      </c>
      <c r="E67" s="15">
        <f t="shared" si="0"/>
        <v>50.00024991128149</v>
      </c>
    </row>
    <row r="68" spans="1:5" s="6" customFormat="1" ht="18" customHeight="1">
      <c r="A68" s="10" t="s">
        <v>175</v>
      </c>
      <c r="B68" s="14" t="s">
        <v>207</v>
      </c>
      <c r="C68" s="15">
        <v>600213</v>
      </c>
      <c r="D68" s="15">
        <v>300108</v>
      </c>
      <c r="E68" s="15">
        <f t="shared" si="0"/>
        <v>50.00024991128149</v>
      </c>
    </row>
    <row r="69" spans="1:5" s="6" customFormat="1" ht="18.75" customHeight="1">
      <c r="A69" s="14" t="s">
        <v>142</v>
      </c>
      <c r="B69" s="14" t="s">
        <v>20</v>
      </c>
      <c r="C69" s="15">
        <f>C70</f>
        <v>83750</v>
      </c>
      <c r="D69" s="15">
        <f>D70</f>
        <v>54938.74</v>
      </c>
      <c r="E69" s="15">
        <f t="shared" si="0"/>
        <v>65.59849552238805</v>
      </c>
    </row>
    <row r="70" spans="1:5" s="6" customFormat="1" ht="14.25">
      <c r="A70" s="10" t="s">
        <v>158</v>
      </c>
      <c r="B70" s="14" t="s">
        <v>64</v>
      </c>
      <c r="C70" s="15">
        <v>83750</v>
      </c>
      <c r="D70" s="15">
        <v>54938.74</v>
      </c>
      <c r="E70" s="15">
        <f aca="true" t="shared" si="1" ref="E70:E109">D70/C70*100</f>
        <v>65.59849552238805</v>
      </c>
    </row>
    <row r="71" spans="1:5" s="13" customFormat="1" ht="21.75" customHeight="1">
      <c r="A71" s="56" t="s">
        <v>65</v>
      </c>
      <c r="B71" s="17" t="s">
        <v>6</v>
      </c>
      <c r="C71" s="12">
        <f>C72+C78+C81+C84</f>
        <v>298346</v>
      </c>
      <c r="D71" s="12">
        <f>D72+D78+D81+D84</f>
        <v>204952.44</v>
      </c>
      <c r="E71" s="18">
        <f t="shared" si="1"/>
        <v>68.6962251882043</v>
      </c>
    </row>
    <row r="72" spans="1:5" s="6" customFormat="1" ht="18" customHeight="1">
      <c r="A72" s="20" t="s">
        <v>143</v>
      </c>
      <c r="B72" s="20" t="s">
        <v>26</v>
      </c>
      <c r="C72" s="15">
        <f>C73+C74+C75+C76+C77</f>
        <v>81288</v>
      </c>
      <c r="D72" s="15">
        <f>D73+D74+D75+D76+D77</f>
        <v>50353.34</v>
      </c>
      <c r="E72" s="21">
        <f t="shared" si="1"/>
        <v>61.944370632811726</v>
      </c>
    </row>
    <row r="73" spans="1:5" s="6" customFormat="1" ht="21.75" customHeight="1">
      <c r="A73" s="19" t="s">
        <v>157</v>
      </c>
      <c r="B73" s="20" t="s">
        <v>211</v>
      </c>
      <c r="C73" s="15">
        <v>6808</v>
      </c>
      <c r="D73" s="15">
        <v>3028.25</v>
      </c>
      <c r="E73" s="21">
        <f t="shared" si="1"/>
        <v>44.48075793184489</v>
      </c>
    </row>
    <row r="74" spans="1:5" s="6" customFormat="1" ht="18.75" customHeight="1">
      <c r="A74" s="19" t="s">
        <v>132</v>
      </c>
      <c r="B74" s="20" t="s">
        <v>5</v>
      </c>
      <c r="C74" s="15">
        <v>35000</v>
      </c>
      <c r="D74" s="15">
        <v>42817.38</v>
      </c>
      <c r="E74" s="21">
        <f t="shared" si="1"/>
        <v>122.33537142857142</v>
      </c>
    </row>
    <row r="75" spans="1:5" s="6" customFormat="1" ht="18" customHeight="1">
      <c r="A75" s="19" t="s">
        <v>158</v>
      </c>
      <c r="B75" s="20" t="s">
        <v>64</v>
      </c>
      <c r="C75" s="15">
        <v>0</v>
      </c>
      <c r="D75" s="15">
        <v>107.71</v>
      </c>
      <c r="E75" s="21">
        <v>0</v>
      </c>
    </row>
    <row r="76" spans="1:5" s="6" customFormat="1" ht="28.5">
      <c r="A76" s="19" t="s">
        <v>264</v>
      </c>
      <c r="B76" s="20" t="s">
        <v>265</v>
      </c>
      <c r="C76" s="15">
        <v>0</v>
      </c>
      <c r="D76" s="15">
        <v>4400</v>
      </c>
      <c r="E76" s="21">
        <v>0</v>
      </c>
    </row>
    <row r="77" spans="1:5" s="6" customFormat="1" ht="28.5">
      <c r="A77" s="19" t="s">
        <v>208</v>
      </c>
      <c r="B77" s="14" t="s">
        <v>209</v>
      </c>
      <c r="C77" s="15">
        <v>39480</v>
      </c>
      <c r="D77" s="15">
        <v>0</v>
      </c>
      <c r="E77" s="21">
        <f t="shared" si="1"/>
        <v>0</v>
      </c>
    </row>
    <row r="78" spans="1:5" s="6" customFormat="1" ht="18.75" customHeight="1">
      <c r="A78" s="19" t="s">
        <v>199</v>
      </c>
      <c r="B78" s="14" t="s">
        <v>325</v>
      </c>
      <c r="C78" s="15">
        <f>C79+C80</f>
        <v>202746</v>
      </c>
      <c r="D78" s="15">
        <f>D79+D80</f>
        <v>141664.1</v>
      </c>
      <c r="E78" s="21">
        <f t="shared" si="1"/>
        <v>69.87269785840411</v>
      </c>
    </row>
    <row r="79" spans="1:5" s="6" customFormat="1" ht="16.5" customHeight="1">
      <c r="A79" s="19" t="s">
        <v>132</v>
      </c>
      <c r="B79" s="20" t="s">
        <v>5</v>
      </c>
      <c r="C79" s="15">
        <v>172746</v>
      </c>
      <c r="D79" s="15">
        <v>113534</v>
      </c>
      <c r="E79" s="21">
        <f t="shared" si="1"/>
        <v>65.7230847602839</v>
      </c>
    </row>
    <row r="80" spans="1:5" s="6" customFormat="1" ht="16.5" customHeight="1">
      <c r="A80" s="19" t="s">
        <v>160</v>
      </c>
      <c r="B80" s="14" t="s">
        <v>67</v>
      </c>
      <c r="C80" s="15">
        <v>30000</v>
      </c>
      <c r="D80" s="15">
        <v>28130.1</v>
      </c>
      <c r="E80" s="21">
        <f t="shared" si="1"/>
        <v>93.767</v>
      </c>
    </row>
    <row r="81" spans="1:5" s="6" customFormat="1" ht="21" customHeight="1">
      <c r="A81" s="19" t="s">
        <v>144</v>
      </c>
      <c r="B81" s="20" t="s">
        <v>7</v>
      </c>
      <c r="C81" s="15">
        <f>C82+C83</f>
        <v>2639</v>
      </c>
      <c r="D81" s="15">
        <f>D82+D83</f>
        <v>1262</v>
      </c>
      <c r="E81" s="21">
        <f t="shared" si="1"/>
        <v>47.82114437286851</v>
      </c>
    </row>
    <row r="82" spans="1:5" s="6" customFormat="1" ht="18" customHeight="1">
      <c r="A82" s="19" t="s">
        <v>157</v>
      </c>
      <c r="B82" s="20" t="s">
        <v>211</v>
      </c>
      <c r="C82" s="15">
        <v>2639</v>
      </c>
      <c r="D82" s="15">
        <v>1262</v>
      </c>
      <c r="E82" s="21">
        <f t="shared" si="1"/>
        <v>47.82114437286851</v>
      </c>
    </row>
    <row r="83" spans="1:5" s="6" customFormat="1" ht="16.5" customHeight="1">
      <c r="A83" s="19" t="s">
        <v>158</v>
      </c>
      <c r="B83" s="20" t="s">
        <v>64</v>
      </c>
      <c r="C83" s="15">
        <v>0</v>
      </c>
      <c r="D83" s="15">
        <v>0</v>
      </c>
      <c r="E83" s="21">
        <v>0</v>
      </c>
    </row>
    <row r="84" spans="1:5" s="6" customFormat="1" ht="16.5" customHeight="1">
      <c r="A84" s="19" t="s">
        <v>202</v>
      </c>
      <c r="B84" s="20" t="s">
        <v>4</v>
      </c>
      <c r="C84" s="15">
        <f>C85</f>
        <v>11673</v>
      </c>
      <c r="D84" s="15">
        <f>D85</f>
        <v>11673</v>
      </c>
      <c r="E84" s="21">
        <f t="shared" si="1"/>
        <v>100</v>
      </c>
    </row>
    <row r="85" spans="1:5" s="6" customFormat="1" ht="26.25" customHeight="1">
      <c r="A85" s="19" t="s">
        <v>292</v>
      </c>
      <c r="B85" s="14" t="s">
        <v>209</v>
      </c>
      <c r="C85" s="15">
        <v>11673</v>
      </c>
      <c r="D85" s="15">
        <v>11673</v>
      </c>
      <c r="E85" s="21">
        <f t="shared" si="1"/>
        <v>100</v>
      </c>
    </row>
    <row r="86" spans="1:5" s="13" customFormat="1" ht="21.75" customHeight="1">
      <c r="A86" s="55" t="s">
        <v>145</v>
      </c>
      <c r="B86" s="11" t="s">
        <v>146</v>
      </c>
      <c r="C86" s="12">
        <f>SUM(C104,C101,C98,C94,C92,C89,C87)</f>
        <v>3220900</v>
      </c>
      <c r="D86" s="12">
        <f>SUM(D104,D101,D98,D94,D92,D89,D87)</f>
        <v>1686718.8800000001</v>
      </c>
      <c r="E86" s="18">
        <f t="shared" si="1"/>
        <v>52.36793691204322</v>
      </c>
    </row>
    <row r="87" spans="1:5" s="6" customFormat="1" ht="18.75" customHeight="1">
      <c r="A87" s="14" t="s">
        <v>218</v>
      </c>
      <c r="B87" s="14" t="s">
        <v>210</v>
      </c>
      <c r="C87" s="15">
        <f>C88</f>
        <v>15000</v>
      </c>
      <c r="D87" s="15">
        <f>D88</f>
        <v>6939.11</v>
      </c>
      <c r="E87" s="15">
        <f t="shared" si="1"/>
        <v>46.260733333333334</v>
      </c>
    </row>
    <row r="88" spans="1:5" s="6" customFormat="1" ht="17.25" customHeight="1">
      <c r="A88" s="10" t="s">
        <v>160</v>
      </c>
      <c r="B88" s="14" t="s">
        <v>67</v>
      </c>
      <c r="C88" s="15">
        <v>15000</v>
      </c>
      <c r="D88" s="15">
        <v>6939.11</v>
      </c>
      <c r="E88" s="15">
        <f t="shared" si="1"/>
        <v>46.260733333333334</v>
      </c>
    </row>
    <row r="89" spans="1:5" s="6" customFormat="1" ht="29.25" customHeight="1">
      <c r="A89" s="14" t="s">
        <v>147</v>
      </c>
      <c r="B89" s="14" t="s">
        <v>148</v>
      </c>
      <c r="C89" s="15">
        <f>C90</f>
        <v>2700000</v>
      </c>
      <c r="D89" s="15">
        <f>D90+D91</f>
        <v>1380859.19</v>
      </c>
      <c r="E89" s="15">
        <f t="shared" si="1"/>
        <v>51.14293296296296</v>
      </c>
    </row>
    <row r="90" spans="1:5" s="6" customFormat="1" ht="43.5" customHeight="1">
      <c r="A90" s="10" t="s">
        <v>155</v>
      </c>
      <c r="B90" s="2" t="s">
        <v>289</v>
      </c>
      <c r="C90" s="15">
        <v>2700000</v>
      </c>
      <c r="D90" s="15">
        <v>1378110</v>
      </c>
      <c r="E90" s="15">
        <f t="shared" si="1"/>
        <v>51.041111111111114</v>
      </c>
    </row>
    <row r="91" spans="1:5" s="6" customFormat="1" ht="42" customHeight="1">
      <c r="A91" s="10" t="s">
        <v>161</v>
      </c>
      <c r="B91" s="14" t="s">
        <v>276</v>
      </c>
      <c r="C91" s="15">
        <v>0</v>
      </c>
      <c r="D91" s="15">
        <v>2749.19</v>
      </c>
      <c r="E91" s="15">
        <v>0</v>
      </c>
    </row>
    <row r="92" spans="1:5" s="6" customFormat="1" ht="42.75" customHeight="1">
      <c r="A92" s="14" t="s">
        <v>149</v>
      </c>
      <c r="B92" s="2" t="s">
        <v>319</v>
      </c>
      <c r="C92" s="15">
        <f>C93</f>
        <v>23300</v>
      </c>
      <c r="D92" s="15">
        <f>D93</f>
        <v>12600</v>
      </c>
      <c r="E92" s="15">
        <f t="shared" si="1"/>
        <v>54.077253218884124</v>
      </c>
    </row>
    <row r="93" spans="1:5" s="6" customFormat="1" ht="40.5" customHeight="1">
      <c r="A93" s="10" t="s">
        <v>155</v>
      </c>
      <c r="B93" s="2" t="s">
        <v>289</v>
      </c>
      <c r="C93" s="15">
        <v>23300</v>
      </c>
      <c r="D93" s="15">
        <v>12600</v>
      </c>
      <c r="E93" s="15">
        <f t="shared" si="1"/>
        <v>54.077253218884124</v>
      </c>
    </row>
    <row r="94" spans="1:5" s="6" customFormat="1" ht="27" customHeight="1">
      <c r="A94" s="10" t="s">
        <v>150</v>
      </c>
      <c r="B94" s="14" t="s">
        <v>151</v>
      </c>
      <c r="C94" s="15">
        <f>C96+C97</f>
        <v>221000</v>
      </c>
      <c r="D94" s="15">
        <f>D95+D96+D97</f>
        <v>129363.07</v>
      </c>
      <c r="E94" s="15">
        <f t="shared" si="1"/>
        <v>58.53532579185521</v>
      </c>
    </row>
    <row r="95" spans="1:5" s="6" customFormat="1" ht="18" customHeight="1">
      <c r="A95" s="10" t="s">
        <v>315</v>
      </c>
      <c r="B95" s="14" t="s">
        <v>67</v>
      </c>
      <c r="C95" s="15">
        <v>0</v>
      </c>
      <c r="D95" s="15">
        <v>2063.07</v>
      </c>
      <c r="E95" s="15">
        <v>0</v>
      </c>
    </row>
    <row r="96" spans="1:5" s="6" customFormat="1" ht="39.75" customHeight="1">
      <c r="A96" s="10" t="s">
        <v>155</v>
      </c>
      <c r="B96" s="2" t="s">
        <v>289</v>
      </c>
      <c r="C96" s="15">
        <v>190000</v>
      </c>
      <c r="D96" s="15">
        <v>107200</v>
      </c>
      <c r="E96" s="15">
        <f t="shared" si="1"/>
        <v>56.42105263157895</v>
      </c>
    </row>
    <row r="97" spans="1:5" s="6" customFormat="1" ht="27.75" customHeight="1">
      <c r="A97" s="10" t="s">
        <v>208</v>
      </c>
      <c r="B97" s="14" t="s">
        <v>209</v>
      </c>
      <c r="C97" s="15">
        <v>31000</v>
      </c>
      <c r="D97" s="15">
        <v>20100</v>
      </c>
      <c r="E97" s="15">
        <f t="shared" si="1"/>
        <v>64.83870967741936</v>
      </c>
    </row>
    <row r="98" spans="1:5" s="6" customFormat="1" ht="18.75" customHeight="1">
      <c r="A98" s="10" t="s">
        <v>152</v>
      </c>
      <c r="B98" s="14" t="s">
        <v>66</v>
      </c>
      <c r="C98" s="15">
        <f>C100</f>
        <v>144100</v>
      </c>
      <c r="D98" s="15">
        <f>D99+D100</f>
        <v>81224.1</v>
      </c>
      <c r="E98" s="15">
        <f t="shared" si="1"/>
        <v>56.366481609993066</v>
      </c>
    </row>
    <row r="99" spans="1:5" s="6" customFormat="1" ht="18.75" customHeight="1">
      <c r="A99" s="10" t="s">
        <v>316</v>
      </c>
      <c r="B99" s="14" t="s">
        <v>64</v>
      </c>
      <c r="C99" s="15">
        <v>0</v>
      </c>
      <c r="D99" s="15">
        <v>5.1</v>
      </c>
      <c r="E99" s="15">
        <v>0</v>
      </c>
    </row>
    <row r="100" spans="1:5" s="6" customFormat="1" ht="27" customHeight="1">
      <c r="A100" s="10" t="s">
        <v>208</v>
      </c>
      <c r="B100" s="14" t="s">
        <v>209</v>
      </c>
      <c r="C100" s="15">
        <v>144100</v>
      </c>
      <c r="D100" s="15">
        <v>81219</v>
      </c>
      <c r="E100" s="15">
        <f t="shared" si="1"/>
        <v>56.36294240111034</v>
      </c>
    </row>
    <row r="101" spans="1:5" s="6" customFormat="1" ht="20.25" customHeight="1">
      <c r="A101" s="10" t="s">
        <v>153</v>
      </c>
      <c r="B101" s="14" t="s">
        <v>231</v>
      </c>
      <c r="C101" s="15">
        <f>C102+C103</f>
        <v>73100</v>
      </c>
      <c r="D101" s="15">
        <f>D102+D103</f>
        <v>40833.41</v>
      </c>
      <c r="E101" s="15">
        <f t="shared" si="1"/>
        <v>55.859658002735976</v>
      </c>
    </row>
    <row r="102" spans="1:5" s="6" customFormat="1" ht="17.25" customHeight="1">
      <c r="A102" s="10" t="s">
        <v>132</v>
      </c>
      <c r="B102" s="14" t="s">
        <v>5</v>
      </c>
      <c r="C102" s="15">
        <v>6800</v>
      </c>
      <c r="D102" s="15">
        <v>4916.41</v>
      </c>
      <c r="E102" s="15">
        <f t="shared" si="1"/>
        <v>72.30014705882353</v>
      </c>
    </row>
    <row r="103" spans="1:5" s="6" customFormat="1" ht="41.25" customHeight="1">
      <c r="A103" s="10" t="s">
        <v>155</v>
      </c>
      <c r="B103" s="2" t="s">
        <v>289</v>
      </c>
      <c r="C103" s="15">
        <v>66300</v>
      </c>
      <c r="D103" s="15">
        <v>35917</v>
      </c>
      <c r="E103" s="15">
        <f t="shared" si="1"/>
        <v>54.17345399698341</v>
      </c>
    </row>
    <row r="104" spans="1:5" s="6" customFormat="1" ht="20.25" customHeight="1">
      <c r="A104" s="10" t="s">
        <v>184</v>
      </c>
      <c r="B104" s="14" t="s">
        <v>4</v>
      </c>
      <c r="C104" s="15">
        <f>C105</f>
        <v>44400</v>
      </c>
      <c r="D104" s="15">
        <f>D105</f>
        <v>34900</v>
      </c>
      <c r="E104" s="15">
        <f t="shared" si="1"/>
        <v>78.6036036036036</v>
      </c>
    </row>
    <row r="105" spans="1:5" s="6" customFormat="1" ht="27" customHeight="1">
      <c r="A105" s="10" t="s">
        <v>208</v>
      </c>
      <c r="B105" s="14" t="s">
        <v>237</v>
      </c>
      <c r="C105" s="15">
        <v>44400</v>
      </c>
      <c r="D105" s="15">
        <v>34900</v>
      </c>
      <c r="E105" s="15">
        <f t="shared" si="1"/>
        <v>78.6036036036036</v>
      </c>
    </row>
    <row r="106" spans="1:5" s="13" customFormat="1" ht="21.75" customHeight="1">
      <c r="A106" s="55" t="s">
        <v>109</v>
      </c>
      <c r="B106" s="11" t="s">
        <v>110</v>
      </c>
      <c r="C106" s="12">
        <f>C107</f>
        <v>28823</v>
      </c>
      <c r="D106" s="12">
        <f>D107</f>
        <v>28823</v>
      </c>
      <c r="E106" s="12">
        <f t="shared" si="1"/>
        <v>100</v>
      </c>
    </row>
    <row r="107" spans="1:7" ht="20.25" customHeight="1">
      <c r="A107" s="10" t="s">
        <v>234</v>
      </c>
      <c r="B107" s="14" t="s">
        <v>235</v>
      </c>
      <c r="C107" s="15">
        <f>C108</f>
        <v>28823</v>
      </c>
      <c r="D107" s="15">
        <f>D108</f>
        <v>28823</v>
      </c>
      <c r="E107" s="15">
        <f t="shared" si="1"/>
        <v>100</v>
      </c>
      <c r="F107" s="6"/>
      <c r="G107" s="6"/>
    </row>
    <row r="108" spans="1:7" ht="30.75" customHeight="1">
      <c r="A108" s="10" t="s">
        <v>208</v>
      </c>
      <c r="B108" s="14" t="s">
        <v>209</v>
      </c>
      <c r="C108" s="15">
        <v>28823</v>
      </c>
      <c r="D108" s="15">
        <v>28823</v>
      </c>
      <c r="E108" s="15">
        <f t="shared" si="1"/>
        <v>100</v>
      </c>
      <c r="F108" s="6"/>
      <c r="G108" s="6"/>
    </row>
    <row r="109" spans="1:7" ht="25.5" customHeight="1">
      <c r="A109" s="67" t="s">
        <v>21</v>
      </c>
      <c r="B109" s="68"/>
      <c r="C109" s="23">
        <f>C6+C12+C16+C23+C31+C34+C37+C64+C71+C86+C106</f>
        <v>22675634</v>
      </c>
      <c r="D109" s="23">
        <f>D6+D12+D16+D23+D31+D34+D37+D64+D71+D86+D106</f>
        <v>13604351.18</v>
      </c>
      <c r="E109" s="51">
        <f t="shared" si="1"/>
        <v>59.99546111919075</v>
      </c>
      <c r="F109" s="6"/>
      <c r="G109" s="6"/>
    </row>
    <row r="110" spans="1:7" ht="14.25">
      <c r="A110" s="24"/>
      <c r="B110" s="24"/>
      <c r="C110" s="24"/>
      <c r="D110" s="24"/>
      <c r="E110" s="24"/>
      <c r="F110" s="6"/>
      <c r="G110" s="6"/>
    </row>
    <row r="111" spans="1:7" ht="9" customHeight="1">
      <c r="A111" s="24"/>
      <c r="B111" s="24"/>
      <c r="C111" s="24"/>
      <c r="D111" s="24"/>
      <c r="E111" s="24"/>
      <c r="F111" s="6"/>
      <c r="G111" s="6"/>
    </row>
    <row r="112" spans="1:7" ht="14.25">
      <c r="A112" s="25" t="s">
        <v>23</v>
      </c>
      <c r="B112" s="24"/>
      <c r="C112" s="24"/>
      <c r="D112" s="24"/>
      <c r="E112" s="24"/>
      <c r="F112" s="6"/>
      <c r="G112" s="6"/>
    </row>
    <row r="113" spans="1:7" ht="8.25" customHeight="1">
      <c r="A113" s="24"/>
      <c r="B113" s="24"/>
      <c r="C113" s="24"/>
      <c r="D113" s="24"/>
      <c r="E113" s="24"/>
      <c r="F113" s="6"/>
      <c r="G113" s="6"/>
    </row>
    <row r="114" spans="1:7" ht="27.75" customHeight="1">
      <c r="A114" s="9" t="s">
        <v>0</v>
      </c>
      <c r="B114" s="9" t="s">
        <v>1</v>
      </c>
      <c r="C114" s="9" t="s">
        <v>24</v>
      </c>
      <c r="D114" s="9" t="s">
        <v>3</v>
      </c>
      <c r="E114" s="9" t="s">
        <v>37</v>
      </c>
      <c r="F114" s="6"/>
      <c r="G114" s="6"/>
    </row>
    <row r="115" spans="1:7" ht="14.25">
      <c r="A115" s="10">
        <v>1</v>
      </c>
      <c r="B115" s="10">
        <v>2</v>
      </c>
      <c r="C115" s="10">
        <v>3</v>
      </c>
      <c r="D115" s="10">
        <v>4</v>
      </c>
      <c r="E115" s="10">
        <v>5</v>
      </c>
      <c r="F115" s="6"/>
      <c r="G115" s="6"/>
    </row>
    <row r="116" spans="1:5" s="13" customFormat="1" ht="21" customHeight="1">
      <c r="A116" s="57" t="s">
        <v>116</v>
      </c>
      <c r="B116" s="11" t="s">
        <v>39</v>
      </c>
      <c r="C116" s="12">
        <f>C117+C120+C122</f>
        <v>6475819</v>
      </c>
      <c r="D116" s="12">
        <f>D117+D120+D122</f>
        <v>3085278.8</v>
      </c>
      <c r="E116" s="12">
        <f>D116/C116*100</f>
        <v>47.64306723211381</v>
      </c>
    </row>
    <row r="117" spans="1:5" s="6" customFormat="1" ht="18.75" customHeight="1">
      <c r="A117" s="14" t="s">
        <v>133</v>
      </c>
      <c r="B117" s="14" t="s">
        <v>134</v>
      </c>
      <c r="C117" s="15">
        <f>C118+C119</f>
        <v>6431100</v>
      </c>
      <c r="D117" s="15">
        <f>D118+D119</f>
        <v>3041368.42</v>
      </c>
      <c r="E117" s="15">
        <f aca="true" t="shared" si="2" ref="E117:E199">D117/C117*100</f>
        <v>47.29157406975478</v>
      </c>
    </row>
    <row r="118" spans="1:5" s="6" customFormat="1" ht="27" customHeight="1">
      <c r="A118" s="10" t="s">
        <v>258</v>
      </c>
      <c r="B118" s="16" t="s">
        <v>259</v>
      </c>
      <c r="C118" s="15">
        <v>5000000</v>
      </c>
      <c r="D118" s="15">
        <v>3000000</v>
      </c>
      <c r="E118" s="48">
        <f t="shared" si="2"/>
        <v>60</v>
      </c>
    </row>
    <row r="119" spans="1:7" ht="18" customHeight="1">
      <c r="A119" s="10" t="s">
        <v>70</v>
      </c>
      <c r="B119" s="14" t="s">
        <v>223</v>
      </c>
      <c r="C119" s="15">
        <v>1431100</v>
      </c>
      <c r="D119" s="15">
        <v>41368.42</v>
      </c>
      <c r="E119" s="15">
        <f t="shared" si="2"/>
        <v>2.8906729089511565</v>
      </c>
      <c r="F119" s="6"/>
      <c r="G119" s="6"/>
    </row>
    <row r="120" spans="1:5" s="6" customFormat="1" ht="18.75" customHeight="1">
      <c r="A120" s="10" t="s">
        <v>189</v>
      </c>
      <c r="B120" s="14" t="s">
        <v>118</v>
      </c>
      <c r="C120" s="15">
        <f>C121</f>
        <v>1200</v>
      </c>
      <c r="D120" s="15">
        <f>D121</f>
        <v>647</v>
      </c>
      <c r="E120" s="15">
        <f t="shared" si="2"/>
        <v>53.91666666666667</v>
      </c>
    </row>
    <row r="121" spans="1:7" ht="18.75" customHeight="1">
      <c r="A121" s="10" t="s">
        <v>119</v>
      </c>
      <c r="B121" s="14" t="s">
        <v>120</v>
      </c>
      <c r="C121" s="15">
        <v>1200</v>
      </c>
      <c r="D121" s="15">
        <v>647</v>
      </c>
      <c r="E121" s="15">
        <f t="shared" si="2"/>
        <v>53.91666666666667</v>
      </c>
      <c r="F121" s="6"/>
      <c r="G121" s="6"/>
    </row>
    <row r="122" spans="1:7" ht="21" customHeight="1">
      <c r="A122" s="10" t="s">
        <v>40</v>
      </c>
      <c r="B122" s="14" t="s">
        <v>4</v>
      </c>
      <c r="C122" s="15">
        <f>C123+C124+C125+C126</f>
        <v>43519</v>
      </c>
      <c r="D122" s="15">
        <f>D123+D124+D125+D126</f>
        <v>43263.38</v>
      </c>
      <c r="E122" s="15">
        <f t="shared" si="2"/>
        <v>99.4126243709644</v>
      </c>
      <c r="F122" s="6"/>
      <c r="G122" s="6"/>
    </row>
    <row r="123" spans="1:7" ht="17.25" customHeight="1">
      <c r="A123" s="10" t="s">
        <v>89</v>
      </c>
      <c r="B123" s="14" t="s">
        <v>182</v>
      </c>
      <c r="C123" s="15">
        <v>102</v>
      </c>
      <c r="D123" s="15">
        <v>0</v>
      </c>
      <c r="E123" s="15">
        <f t="shared" si="2"/>
        <v>0</v>
      </c>
      <c r="F123" s="6"/>
      <c r="G123" s="6"/>
    </row>
    <row r="124" spans="1:7" ht="18" customHeight="1">
      <c r="A124" s="10" t="s">
        <v>90</v>
      </c>
      <c r="B124" s="14" t="s">
        <v>28</v>
      </c>
      <c r="C124" s="15">
        <v>18</v>
      </c>
      <c r="D124" s="15">
        <v>0</v>
      </c>
      <c r="E124" s="15">
        <f t="shared" si="2"/>
        <v>0</v>
      </c>
      <c r="F124" s="6"/>
      <c r="G124" s="6"/>
    </row>
    <row r="125" spans="1:7" ht="18" customHeight="1">
      <c r="A125" s="10" t="s">
        <v>239</v>
      </c>
      <c r="B125" s="14" t="s">
        <v>240</v>
      </c>
      <c r="C125" s="15">
        <v>734</v>
      </c>
      <c r="D125" s="15">
        <v>598.57</v>
      </c>
      <c r="E125" s="15">
        <f t="shared" si="2"/>
        <v>81.54904632152589</v>
      </c>
      <c r="F125" s="6"/>
      <c r="G125" s="6"/>
    </row>
    <row r="126" spans="1:7" ht="17.25" customHeight="1">
      <c r="A126" s="10" t="s">
        <v>79</v>
      </c>
      <c r="B126" s="14" t="s">
        <v>25</v>
      </c>
      <c r="C126" s="15">
        <v>42665</v>
      </c>
      <c r="D126" s="15">
        <v>42664.81</v>
      </c>
      <c r="E126" s="15">
        <f t="shared" si="2"/>
        <v>99.9995546701043</v>
      </c>
      <c r="F126" s="6"/>
      <c r="G126" s="6"/>
    </row>
    <row r="127" spans="1:5" s="13" customFormat="1" ht="27.75" customHeight="1">
      <c r="A127" s="57" t="s">
        <v>41</v>
      </c>
      <c r="B127" s="11" t="s">
        <v>296</v>
      </c>
      <c r="C127" s="12">
        <f>C128</f>
        <v>366497</v>
      </c>
      <c r="D127" s="12">
        <f>D128</f>
        <v>135598.64</v>
      </c>
      <c r="E127" s="12">
        <f t="shared" si="2"/>
        <v>36.99856751897014</v>
      </c>
    </row>
    <row r="128" spans="1:5" s="6" customFormat="1" ht="18.75" customHeight="1">
      <c r="A128" s="10" t="s">
        <v>42</v>
      </c>
      <c r="B128" s="14" t="s">
        <v>43</v>
      </c>
      <c r="C128" s="15">
        <f>C129+C130+C131+C132+C133+C134+C135+C136</f>
        <v>366497</v>
      </c>
      <c r="D128" s="15">
        <f>D129+D130+D131+D132+D133+D134+D135+D136</f>
        <v>135598.64</v>
      </c>
      <c r="E128" s="15">
        <f t="shared" si="2"/>
        <v>36.99856751897014</v>
      </c>
    </row>
    <row r="129" spans="1:5" s="6" customFormat="1" ht="18" customHeight="1">
      <c r="A129" s="10" t="s">
        <v>239</v>
      </c>
      <c r="B129" s="14" t="s">
        <v>240</v>
      </c>
      <c r="C129" s="15">
        <v>4000</v>
      </c>
      <c r="D129" s="15">
        <v>0</v>
      </c>
      <c r="E129" s="15">
        <f t="shared" si="2"/>
        <v>0</v>
      </c>
    </row>
    <row r="130" spans="1:5" s="6" customFormat="1" ht="17.25" customHeight="1">
      <c r="A130" s="10" t="s">
        <v>71</v>
      </c>
      <c r="B130" s="14" t="s">
        <v>72</v>
      </c>
      <c r="C130" s="15">
        <v>11800</v>
      </c>
      <c r="D130" s="15">
        <v>7587.27</v>
      </c>
      <c r="E130" s="15">
        <f t="shared" si="2"/>
        <v>64.29889830508475</v>
      </c>
    </row>
    <row r="131" spans="1:7" ht="17.25" customHeight="1">
      <c r="A131" s="10" t="s">
        <v>73</v>
      </c>
      <c r="B131" s="14" t="s">
        <v>74</v>
      </c>
      <c r="C131" s="15">
        <v>125600</v>
      </c>
      <c r="D131" s="15">
        <v>43558.94</v>
      </c>
      <c r="E131" s="15">
        <f t="shared" si="2"/>
        <v>34.6806847133758</v>
      </c>
      <c r="F131" s="6"/>
      <c r="G131" s="6"/>
    </row>
    <row r="132" spans="1:7" ht="17.25" customHeight="1">
      <c r="A132" s="10" t="s">
        <v>75</v>
      </c>
      <c r="B132" s="14" t="s">
        <v>76</v>
      </c>
      <c r="C132" s="15">
        <v>139797</v>
      </c>
      <c r="D132" s="15">
        <v>58572.39</v>
      </c>
      <c r="E132" s="15">
        <f t="shared" si="2"/>
        <v>41.898173780553236</v>
      </c>
      <c r="F132" s="6"/>
      <c r="G132" s="6"/>
    </row>
    <row r="133" spans="1:7" ht="17.25" customHeight="1">
      <c r="A133" s="10" t="s">
        <v>77</v>
      </c>
      <c r="B133" s="14" t="s">
        <v>78</v>
      </c>
      <c r="C133" s="15">
        <v>11800</v>
      </c>
      <c r="D133" s="15">
        <v>7301.21</v>
      </c>
      <c r="E133" s="15">
        <f t="shared" si="2"/>
        <v>61.87466101694915</v>
      </c>
      <c r="F133" s="6"/>
      <c r="G133" s="6"/>
    </row>
    <row r="134" spans="1:7" ht="27.75" customHeight="1">
      <c r="A134" s="10" t="s">
        <v>298</v>
      </c>
      <c r="B134" s="2" t="s">
        <v>299</v>
      </c>
      <c r="C134" s="15">
        <v>1500</v>
      </c>
      <c r="D134" s="15">
        <v>443.94</v>
      </c>
      <c r="E134" s="15">
        <f t="shared" si="2"/>
        <v>29.596</v>
      </c>
      <c r="F134" s="6"/>
      <c r="G134" s="6"/>
    </row>
    <row r="135" spans="1:7" ht="17.25" customHeight="1">
      <c r="A135" s="10" t="s">
        <v>79</v>
      </c>
      <c r="B135" s="14" t="s">
        <v>25</v>
      </c>
      <c r="C135" s="15">
        <v>32000</v>
      </c>
      <c r="D135" s="15">
        <v>13119.06</v>
      </c>
      <c r="E135" s="15">
        <f t="shared" si="2"/>
        <v>40.9970625</v>
      </c>
      <c r="F135" s="6"/>
      <c r="G135" s="6"/>
    </row>
    <row r="136" spans="1:7" ht="17.25" customHeight="1">
      <c r="A136" s="10" t="s">
        <v>96</v>
      </c>
      <c r="B136" s="26" t="s">
        <v>297</v>
      </c>
      <c r="C136" s="15">
        <v>40000</v>
      </c>
      <c r="D136" s="15">
        <v>5015.83</v>
      </c>
      <c r="E136" s="15">
        <f t="shared" si="2"/>
        <v>12.539575</v>
      </c>
      <c r="F136" s="6"/>
      <c r="G136" s="6"/>
    </row>
    <row r="137" spans="1:5" s="13" customFormat="1" ht="21" customHeight="1">
      <c r="A137" s="57" t="s">
        <v>80</v>
      </c>
      <c r="B137" s="11" t="s">
        <v>81</v>
      </c>
      <c r="C137" s="12">
        <f>C138+C140+C142</f>
        <v>2772725</v>
      </c>
      <c r="D137" s="12">
        <f>D138+D140+D142</f>
        <v>303617.91000000003</v>
      </c>
      <c r="E137" s="12">
        <f t="shared" si="2"/>
        <v>10.950163106691074</v>
      </c>
    </row>
    <row r="138" spans="1:5" s="13" customFormat="1" ht="18" customHeight="1">
      <c r="A138" s="47" t="s">
        <v>326</v>
      </c>
      <c r="B138" s="14" t="s">
        <v>328</v>
      </c>
      <c r="C138" s="48">
        <f>C139</f>
        <v>676625</v>
      </c>
      <c r="D138" s="48">
        <f>D139</f>
        <v>2120</v>
      </c>
      <c r="E138" s="12">
        <f t="shared" si="2"/>
        <v>0.31331978570109</v>
      </c>
    </row>
    <row r="139" spans="1:5" s="13" customFormat="1" ht="18.75" customHeight="1">
      <c r="A139" s="50" t="s">
        <v>327</v>
      </c>
      <c r="B139" s="14" t="s">
        <v>223</v>
      </c>
      <c r="C139" s="48">
        <v>676625</v>
      </c>
      <c r="D139" s="48">
        <v>2120</v>
      </c>
      <c r="E139" s="48">
        <f t="shared" si="2"/>
        <v>0.31331978570109</v>
      </c>
    </row>
    <row r="140" spans="1:5" s="13" customFormat="1" ht="18.75" customHeight="1">
      <c r="A140" s="50" t="s">
        <v>336</v>
      </c>
      <c r="B140" s="14" t="s">
        <v>337</v>
      </c>
      <c r="C140" s="48">
        <f>C141</f>
        <v>220000</v>
      </c>
      <c r="D140" s="48">
        <f>D141</f>
        <v>120000</v>
      </c>
      <c r="E140" s="48">
        <f t="shared" si="2"/>
        <v>54.54545454545454</v>
      </c>
    </row>
    <row r="141" spans="1:5" s="13" customFormat="1" ht="41.25" customHeight="1">
      <c r="A141" s="50" t="s">
        <v>338</v>
      </c>
      <c r="B141" s="46" t="s">
        <v>339</v>
      </c>
      <c r="C141" s="48">
        <v>220000</v>
      </c>
      <c r="D141" s="48">
        <v>120000</v>
      </c>
      <c r="E141" s="48">
        <f t="shared" si="2"/>
        <v>54.54545454545454</v>
      </c>
    </row>
    <row r="142" spans="1:5" s="6" customFormat="1" ht="19.5" customHeight="1">
      <c r="A142" s="14" t="s">
        <v>190</v>
      </c>
      <c r="B142" s="14" t="s">
        <v>82</v>
      </c>
      <c r="C142" s="15">
        <f>SUM(C143:C147)</f>
        <v>1876100</v>
      </c>
      <c r="D142" s="15">
        <f>D143+D144+D145+D146+D147</f>
        <v>181497.91</v>
      </c>
      <c r="E142" s="15">
        <f t="shared" si="2"/>
        <v>9.674212995042907</v>
      </c>
    </row>
    <row r="143" spans="1:5" s="6" customFormat="1" ht="18" customHeight="1">
      <c r="A143" s="10" t="s">
        <v>239</v>
      </c>
      <c r="B143" s="26" t="s">
        <v>240</v>
      </c>
      <c r="C143" s="15">
        <v>3000</v>
      </c>
      <c r="D143" s="15">
        <v>500</v>
      </c>
      <c r="E143" s="15">
        <f t="shared" si="2"/>
        <v>16.666666666666664</v>
      </c>
    </row>
    <row r="144" spans="1:5" s="6" customFormat="1" ht="18" customHeight="1">
      <c r="A144" s="10" t="s">
        <v>71</v>
      </c>
      <c r="B144" s="14" t="s">
        <v>72</v>
      </c>
      <c r="C144" s="15">
        <v>8000</v>
      </c>
      <c r="D144" s="15">
        <v>1193.48</v>
      </c>
      <c r="E144" s="15">
        <f t="shared" si="2"/>
        <v>14.918500000000002</v>
      </c>
    </row>
    <row r="145" spans="1:7" ht="17.25" customHeight="1">
      <c r="A145" s="10" t="s">
        <v>75</v>
      </c>
      <c r="B145" s="14" t="s">
        <v>76</v>
      </c>
      <c r="C145" s="15">
        <v>350000</v>
      </c>
      <c r="D145" s="15">
        <v>95650.44</v>
      </c>
      <c r="E145" s="15">
        <f t="shared" si="2"/>
        <v>27.328697142857145</v>
      </c>
      <c r="F145" s="6"/>
      <c r="G145" s="6"/>
    </row>
    <row r="146" spans="1:7" ht="17.25" customHeight="1">
      <c r="A146" s="10" t="s">
        <v>77</v>
      </c>
      <c r="B146" s="14" t="s">
        <v>78</v>
      </c>
      <c r="C146" s="15">
        <v>110000</v>
      </c>
      <c r="D146" s="15">
        <v>29706.99</v>
      </c>
      <c r="E146" s="15">
        <f t="shared" si="2"/>
        <v>27.00635454545455</v>
      </c>
      <c r="F146" s="6"/>
      <c r="G146" s="6"/>
    </row>
    <row r="147" spans="1:5" s="6" customFormat="1" ht="18" customHeight="1">
      <c r="A147" s="10" t="s">
        <v>70</v>
      </c>
      <c r="B147" s="14" t="s">
        <v>223</v>
      </c>
      <c r="C147" s="15">
        <v>1405100</v>
      </c>
      <c r="D147" s="15">
        <v>54447</v>
      </c>
      <c r="E147" s="15">
        <f t="shared" si="2"/>
        <v>3.8749555191801295</v>
      </c>
    </row>
    <row r="148" spans="1:5" s="13" customFormat="1" ht="24" customHeight="1">
      <c r="A148" s="57" t="s">
        <v>44</v>
      </c>
      <c r="B148" s="11" t="s">
        <v>45</v>
      </c>
      <c r="C148" s="12">
        <f>C149</f>
        <v>517500</v>
      </c>
      <c r="D148" s="12">
        <f>D149</f>
        <v>286239.97</v>
      </c>
      <c r="E148" s="12">
        <f t="shared" si="2"/>
        <v>55.31207149758453</v>
      </c>
    </row>
    <row r="149" spans="1:5" s="6" customFormat="1" ht="18.75" customHeight="1">
      <c r="A149" s="10" t="s">
        <v>135</v>
      </c>
      <c r="B149" s="14" t="s">
        <v>121</v>
      </c>
      <c r="C149" s="15">
        <f>C150+C151+C152+C153+C154+C155+C156+C157</f>
        <v>517500</v>
      </c>
      <c r="D149" s="15">
        <f>D151+D152+D153+D154+D155+D156+D157</f>
        <v>286239.97</v>
      </c>
      <c r="E149" s="15">
        <f t="shared" si="2"/>
        <v>55.31207149758453</v>
      </c>
    </row>
    <row r="150" spans="1:5" s="6" customFormat="1" ht="42.75" customHeight="1">
      <c r="A150" s="10" t="s">
        <v>340</v>
      </c>
      <c r="B150" s="2" t="s">
        <v>341</v>
      </c>
      <c r="C150" s="15">
        <v>100000</v>
      </c>
      <c r="D150" s="15">
        <v>0</v>
      </c>
      <c r="E150" s="15">
        <f t="shared" si="2"/>
        <v>0</v>
      </c>
    </row>
    <row r="151" spans="1:5" s="6" customFormat="1" ht="18.75" customHeight="1">
      <c r="A151" s="10" t="s">
        <v>239</v>
      </c>
      <c r="B151" s="26" t="s">
        <v>240</v>
      </c>
      <c r="C151" s="15">
        <v>2000</v>
      </c>
      <c r="D151" s="15">
        <v>0</v>
      </c>
      <c r="E151" s="15">
        <f t="shared" si="2"/>
        <v>0</v>
      </c>
    </row>
    <row r="152" spans="1:5" s="6" customFormat="1" ht="18.75" customHeight="1">
      <c r="A152" s="10" t="s">
        <v>71</v>
      </c>
      <c r="B152" s="14" t="s">
        <v>72</v>
      </c>
      <c r="C152" s="15">
        <v>16000</v>
      </c>
      <c r="D152" s="15">
        <v>9319.76</v>
      </c>
      <c r="E152" s="15">
        <f t="shared" si="2"/>
        <v>58.2485</v>
      </c>
    </row>
    <row r="153" spans="1:5" s="6" customFormat="1" ht="18.75" customHeight="1">
      <c r="A153" s="10" t="s">
        <v>73</v>
      </c>
      <c r="B153" s="14" t="s">
        <v>74</v>
      </c>
      <c r="C153" s="15">
        <v>32000</v>
      </c>
      <c r="D153" s="15">
        <v>28280.93</v>
      </c>
      <c r="E153" s="15">
        <f t="shared" si="2"/>
        <v>88.37790625000001</v>
      </c>
    </row>
    <row r="154" spans="1:5" s="6" customFormat="1" ht="18.75" customHeight="1">
      <c r="A154" s="10" t="s">
        <v>75</v>
      </c>
      <c r="B154" s="14" t="s">
        <v>76</v>
      </c>
      <c r="C154" s="15">
        <v>100000</v>
      </c>
      <c r="D154" s="15">
        <v>35759.43</v>
      </c>
      <c r="E154" s="15">
        <f t="shared" si="2"/>
        <v>35.759429999999995</v>
      </c>
    </row>
    <row r="155" spans="1:5" s="6" customFormat="1" ht="18.75" customHeight="1">
      <c r="A155" s="10" t="s">
        <v>77</v>
      </c>
      <c r="B155" s="14" t="s">
        <v>78</v>
      </c>
      <c r="C155" s="15">
        <v>62500</v>
      </c>
      <c r="D155" s="15">
        <v>15782.21</v>
      </c>
      <c r="E155" s="15">
        <f t="shared" si="2"/>
        <v>25.251535999999998</v>
      </c>
    </row>
    <row r="156" spans="1:5" s="6" customFormat="1" ht="18.75" customHeight="1">
      <c r="A156" s="10" t="s">
        <v>79</v>
      </c>
      <c r="B156" s="26" t="s">
        <v>25</v>
      </c>
      <c r="C156" s="15">
        <v>5000</v>
      </c>
      <c r="D156" s="15">
        <v>4848.04</v>
      </c>
      <c r="E156" s="15">
        <f t="shared" si="2"/>
        <v>96.9608</v>
      </c>
    </row>
    <row r="157" spans="1:5" s="6" customFormat="1" ht="18.75" customHeight="1">
      <c r="A157" s="10" t="s">
        <v>329</v>
      </c>
      <c r="B157" s="26" t="s">
        <v>297</v>
      </c>
      <c r="C157" s="15">
        <v>200000</v>
      </c>
      <c r="D157" s="15">
        <v>192249.6</v>
      </c>
      <c r="E157" s="15">
        <f t="shared" si="2"/>
        <v>96.1248</v>
      </c>
    </row>
    <row r="158" spans="1:5" s="13" customFormat="1" ht="23.25" customHeight="1">
      <c r="A158" s="57" t="s">
        <v>83</v>
      </c>
      <c r="B158" s="11" t="s">
        <v>84</v>
      </c>
      <c r="C158" s="12">
        <f>C159</f>
        <v>93000</v>
      </c>
      <c r="D158" s="12">
        <f>D159</f>
        <v>43981.09</v>
      </c>
      <c r="E158" s="12">
        <f t="shared" si="2"/>
        <v>47.29149462365591</v>
      </c>
    </row>
    <row r="159" spans="1:5" s="6" customFormat="1" ht="20.25" customHeight="1">
      <c r="A159" s="14" t="s">
        <v>191</v>
      </c>
      <c r="B159" s="14" t="s">
        <v>85</v>
      </c>
      <c r="C159" s="15">
        <f>C160+C161</f>
        <v>93000</v>
      </c>
      <c r="D159" s="15">
        <f>D160+D161</f>
        <v>43981.09</v>
      </c>
      <c r="E159" s="15">
        <f t="shared" si="2"/>
        <v>47.29149462365591</v>
      </c>
    </row>
    <row r="160" spans="1:5" s="6" customFormat="1" ht="15.75" customHeight="1">
      <c r="A160" s="10" t="s">
        <v>239</v>
      </c>
      <c r="B160" s="26" t="s">
        <v>240</v>
      </c>
      <c r="C160" s="15">
        <v>3000</v>
      </c>
      <c r="D160" s="15">
        <v>1200</v>
      </c>
      <c r="E160" s="15">
        <f t="shared" si="2"/>
        <v>40</v>
      </c>
    </row>
    <row r="161" spans="1:5" s="6" customFormat="1" ht="18.75" customHeight="1">
      <c r="A161" s="10" t="s">
        <v>77</v>
      </c>
      <c r="B161" s="14" t="s">
        <v>78</v>
      </c>
      <c r="C161" s="15">
        <v>90000</v>
      </c>
      <c r="D161" s="15">
        <v>42781.09</v>
      </c>
      <c r="E161" s="15">
        <f t="shared" si="2"/>
        <v>47.53454444444444</v>
      </c>
    </row>
    <row r="162" spans="1:5" s="13" customFormat="1" ht="21.75" customHeight="1">
      <c r="A162" s="57" t="s">
        <v>46</v>
      </c>
      <c r="B162" s="11" t="s">
        <v>47</v>
      </c>
      <c r="C162" s="12">
        <f>C163+C170+C175+C196</f>
        <v>3157795</v>
      </c>
      <c r="D162" s="12">
        <f>D163+D170+D175+D196</f>
        <v>1558506.9900000002</v>
      </c>
      <c r="E162" s="12">
        <f t="shared" si="2"/>
        <v>49.35428012268055</v>
      </c>
    </row>
    <row r="163" spans="1:5" s="6" customFormat="1" ht="19.5" customHeight="1">
      <c r="A163" s="10" t="s">
        <v>192</v>
      </c>
      <c r="B163" s="14" t="s">
        <v>16</v>
      </c>
      <c r="C163" s="15">
        <f>C164+C165+C166+C167+C168+C169</f>
        <v>76115</v>
      </c>
      <c r="D163" s="15">
        <f>D164+D165+D166+D167+D168+D169</f>
        <v>38256.03</v>
      </c>
      <c r="E163" s="15">
        <f t="shared" si="2"/>
        <v>50.26082900873677</v>
      </c>
    </row>
    <row r="164" spans="1:5" s="6" customFormat="1" ht="18.75" customHeight="1">
      <c r="A164" s="10" t="s">
        <v>86</v>
      </c>
      <c r="B164" s="14" t="s">
        <v>87</v>
      </c>
      <c r="C164" s="15">
        <v>57516</v>
      </c>
      <c r="D164" s="15">
        <v>27361.67</v>
      </c>
      <c r="E164" s="15">
        <f t="shared" si="2"/>
        <v>47.5722755407191</v>
      </c>
    </row>
    <row r="165" spans="1:5" s="6" customFormat="1" ht="18" customHeight="1">
      <c r="A165" s="10" t="s">
        <v>88</v>
      </c>
      <c r="B165" s="14" t="s">
        <v>224</v>
      </c>
      <c r="C165" s="15">
        <v>4624</v>
      </c>
      <c r="D165" s="15">
        <v>4624</v>
      </c>
      <c r="E165" s="15">
        <f t="shared" si="2"/>
        <v>100</v>
      </c>
    </row>
    <row r="166" spans="1:7" ht="18" customHeight="1">
      <c r="A166" s="10" t="s">
        <v>89</v>
      </c>
      <c r="B166" s="14" t="s">
        <v>182</v>
      </c>
      <c r="C166" s="15">
        <v>10797</v>
      </c>
      <c r="D166" s="15">
        <v>4316.95</v>
      </c>
      <c r="E166" s="15">
        <f t="shared" si="2"/>
        <v>39.98286561081782</v>
      </c>
      <c r="F166" s="6"/>
      <c r="G166" s="6"/>
    </row>
    <row r="167" spans="1:7" ht="18" customHeight="1">
      <c r="A167" s="10" t="s">
        <v>90</v>
      </c>
      <c r="B167" s="14" t="s">
        <v>28</v>
      </c>
      <c r="C167" s="15">
        <v>1522</v>
      </c>
      <c r="D167" s="15">
        <v>700.41</v>
      </c>
      <c r="E167" s="15">
        <f t="shared" si="2"/>
        <v>46.01905387647832</v>
      </c>
      <c r="F167" s="6"/>
      <c r="G167" s="6"/>
    </row>
    <row r="168" spans="1:7" ht="18" customHeight="1">
      <c r="A168" s="10" t="s">
        <v>71</v>
      </c>
      <c r="B168" s="14" t="s">
        <v>72</v>
      </c>
      <c r="C168" s="15">
        <v>47</v>
      </c>
      <c r="D168" s="15">
        <v>47</v>
      </c>
      <c r="E168" s="15">
        <f t="shared" si="2"/>
        <v>100</v>
      </c>
      <c r="F168" s="6"/>
      <c r="G168" s="6"/>
    </row>
    <row r="169" spans="1:7" ht="17.25" customHeight="1">
      <c r="A169" s="10" t="s">
        <v>91</v>
      </c>
      <c r="B169" s="14" t="s">
        <v>225</v>
      </c>
      <c r="C169" s="15">
        <v>1609</v>
      </c>
      <c r="D169" s="15">
        <v>1206</v>
      </c>
      <c r="E169" s="15">
        <f t="shared" si="2"/>
        <v>74.95338719701678</v>
      </c>
      <c r="F169" s="6"/>
      <c r="G169" s="6"/>
    </row>
    <row r="170" spans="1:5" s="6" customFormat="1" ht="20.25" customHeight="1">
      <c r="A170" s="14" t="s">
        <v>193</v>
      </c>
      <c r="B170" s="14" t="s">
        <v>34</v>
      </c>
      <c r="C170" s="15">
        <f>C171+C172+C173+C174</f>
        <v>76250</v>
      </c>
      <c r="D170" s="15">
        <f>D171+D172+D173+D174</f>
        <v>26538.58</v>
      </c>
      <c r="E170" s="15">
        <f t="shared" si="2"/>
        <v>34.80469508196721</v>
      </c>
    </row>
    <row r="171" spans="1:7" ht="18.75" customHeight="1">
      <c r="A171" s="10" t="s">
        <v>92</v>
      </c>
      <c r="B171" s="14" t="s">
        <v>226</v>
      </c>
      <c r="C171" s="15">
        <v>70000</v>
      </c>
      <c r="D171" s="15">
        <v>24540</v>
      </c>
      <c r="E171" s="15">
        <f t="shared" si="2"/>
        <v>35.05714285714286</v>
      </c>
      <c r="F171" s="6"/>
      <c r="G171" s="6"/>
    </row>
    <row r="172" spans="1:7" ht="18.75" customHeight="1">
      <c r="A172" s="10" t="s">
        <v>71</v>
      </c>
      <c r="B172" s="14" t="s">
        <v>72</v>
      </c>
      <c r="C172" s="15">
        <v>5000</v>
      </c>
      <c r="D172" s="15">
        <v>1498.58</v>
      </c>
      <c r="E172" s="15">
        <f t="shared" si="2"/>
        <v>29.9716</v>
      </c>
      <c r="F172" s="6"/>
      <c r="G172" s="6"/>
    </row>
    <row r="173" spans="1:5" s="6" customFormat="1" ht="18" customHeight="1">
      <c r="A173" s="10" t="s">
        <v>77</v>
      </c>
      <c r="B173" s="14" t="s">
        <v>78</v>
      </c>
      <c r="C173" s="15">
        <v>500</v>
      </c>
      <c r="D173" s="15">
        <v>0</v>
      </c>
      <c r="E173" s="15">
        <f t="shared" si="2"/>
        <v>0</v>
      </c>
    </row>
    <row r="174" spans="1:5" s="6" customFormat="1" ht="27" customHeight="1">
      <c r="A174" s="10" t="s">
        <v>304</v>
      </c>
      <c r="B174" s="14" t="s">
        <v>307</v>
      </c>
      <c r="C174" s="15">
        <v>750</v>
      </c>
      <c r="D174" s="15">
        <v>500</v>
      </c>
      <c r="E174" s="15">
        <f t="shared" si="2"/>
        <v>66.66666666666666</v>
      </c>
    </row>
    <row r="175" spans="1:5" s="6" customFormat="1" ht="21" customHeight="1">
      <c r="A175" s="10" t="s">
        <v>194</v>
      </c>
      <c r="B175" s="14" t="s">
        <v>35</v>
      </c>
      <c r="C175" s="15">
        <f>C176+C177+C178+C179+C180+C181+C182+C183+C184+C185+C186+C187+C188+C189+C190+C191+C192+C193+C194+C195</f>
        <v>2999430</v>
      </c>
      <c r="D175" s="15">
        <f>D176+D177+D178+D179+D180+D181+D182+D183+D184+D185+D186+D187+D188+D189+D190+D191+D192+D193+D194+D195</f>
        <v>1491228.4300000002</v>
      </c>
      <c r="E175" s="15">
        <f t="shared" si="2"/>
        <v>49.717060574842556</v>
      </c>
    </row>
    <row r="176" spans="1:5" s="6" customFormat="1" ht="18" customHeight="1">
      <c r="A176" s="10" t="s">
        <v>86</v>
      </c>
      <c r="B176" s="14" t="s">
        <v>87</v>
      </c>
      <c r="C176" s="15">
        <v>1826313</v>
      </c>
      <c r="D176" s="15">
        <v>819905.08</v>
      </c>
      <c r="E176" s="15">
        <f t="shared" si="2"/>
        <v>44.89400666807934</v>
      </c>
    </row>
    <row r="177" spans="1:7" ht="18" customHeight="1">
      <c r="A177" s="10" t="s">
        <v>88</v>
      </c>
      <c r="B177" s="14" t="s">
        <v>224</v>
      </c>
      <c r="C177" s="15">
        <v>141200</v>
      </c>
      <c r="D177" s="15">
        <v>126961.85</v>
      </c>
      <c r="E177" s="15">
        <f t="shared" si="2"/>
        <v>89.91632436260623</v>
      </c>
      <c r="F177" s="6"/>
      <c r="G177" s="6"/>
    </row>
    <row r="178" spans="1:7" ht="18" customHeight="1">
      <c r="A178" s="10" t="s">
        <v>89</v>
      </c>
      <c r="B178" s="14" t="s">
        <v>182</v>
      </c>
      <c r="C178" s="15">
        <v>334478</v>
      </c>
      <c r="D178" s="15">
        <v>125388.2</v>
      </c>
      <c r="E178" s="15">
        <f t="shared" si="2"/>
        <v>37.48772714498412</v>
      </c>
      <c r="F178" s="6"/>
      <c r="G178" s="6"/>
    </row>
    <row r="179" spans="1:7" ht="18" customHeight="1">
      <c r="A179" s="10" t="s">
        <v>90</v>
      </c>
      <c r="B179" s="14" t="s">
        <v>28</v>
      </c>
      <c r="C179" s="15">
        <v>47923</v>
      </c>
      <c r="D179" s="15">
        <v>20296.62</v>
      </c>
      <c r="E179" s="15">
        <f t="shared" si="2"/>
        <v>42.35256557394153</v>
      </c>
      <c r="F179" s="6"/>
      <c r="G179" s="6"/>
    </row>
    <row r="180" spans="1:7" ht="17.25" customHeight="1">
      <c r="A180" s="10" t="s">
        <v>93</v>
      </c>
      <c r="B180" s="14" t="s">
        <v>94</v>
      </c>
      <c r="C180" s="15">
        <v>31200</v>
      </c>
      <c r="D180" s="15">
        <v>19507</v>
      </c>
      <c r="E180" s="15">
        <f t="shared" si="2"/>
        <v>62.522435897435905</v>
      </c>
      <c r="F180" s="6"/>
      <c r="G180" s="6"/>
    </row>
    <row r="181" spans="1:7" ht="18" customHeight="1">
      <c r="A181" s="10" t="s">
        <v>239</v>
      </c>
      <c r="B181" s="26" t="s">
        <v>240</v>
      </c>
      <c r="C181" s="15">
        <v>34500</v>
      </c>
      <c r="D181" s="15">
        <v>24361.42</v>
      </c>
      <c r="E181" s="15">
        <f t="shared" si="2"/>
        <v>70.6128115942029</v>
      </c>
      <c r="F181" s="6"/>
      <c r="G181" s="6"/>
    </row>
    <row r="182" spans="1:7" ht="18" customHeight="1">
      <c r="A182" s="10" t="s">
        <v>71</v>
      </c>
      <c r="B182" s="14" t="s">
        <v>72</v>
      </c>
      <c r="C182" s="15">
        <v>132500</v>
      </c>
      <c r="D182" s="15">
        <v>91172.3</v>
      </c>
      <c r="E182" s="15">
        <f t="shared" si="2"/>
        <v>68.80928301886793</v>
      </c>
      <c r="F182" s="6"/>
      <c r="G182" s="6"/>
    </row>
    <row r="183" spans="1:7" ht="17.25" customHeight="1">
      <c r="A183" s="10" t="s">
        <v>73</v>
      </c>
      <c r="B183" s="14" t="s">
        <v>74</v>
      </c>
      <c r="C183" s="15">
        <v>40000</v>
      </c>
      <c r="D183" s="15">
        <v>22528.05</v>
      </c>
      <c r="E183" s="15">
        <f t="shared" si="2"/>
        <v>56.320125</v>
      </c>
      <c r="F183" s="6"/>
      <c r="G183" s="6"/>
    </row>
    <row r="184" spans="1:7" ht="17.25" customHeight="1">
      <c r="A184" s="10" t="s">
        <v>75</v>
      </c>
      <c r="B184" s="14" t="s">
        <v>76</v>
      </c>
      <c r="C184" s="15">
        <v>35000</v>
      </c>
      <c r="D184" s="15">
        <v>4089.33</v>
      </c>
      <c r="E184" s="15">
        <f t="shared" si="2"/>
        <v>11.6838</v>
      </c>
      <c r="F184" s="6"/>
      <c r="G184" s="6"/>
    </row>
    <row r="185" spans="1:7" ht="16.5" customHeight="1">
      <c r="A185" s="10" t="s">
        <v>77</v>
      </c>
      <c r="B185" s="14" t="s">
        <v>78</v>
      </c>
      <c r="C185" s="15">
        <v>147500</v>
      </c>
      <c r="D185" s="15">
        <v>88771.84</v>
      </c>
      <c r="E185" s="15">
        <f t="shared" si="2"/>
        <v>60.18429830508474</v>
      </c>
      <c r="F185" s="6"/>
      <c r="G185" s="6"/>
    </row>
    <row r="186" spans="1:7" ht="16.5" customHeight="1">
      <c r="A186" s="10" t="s">
        <v>241</v>
      </c>
      <c r="B186" s="26" t="s">
        <v>242</v>
      </c>
      <c r="C186" s="15">
        <v>3000</v>
      </c>
      <c r="D186" s="15">
        <v>626</v>
      </c>
      <c r="E186" s="15">
        <f t="shared" si="2"/>
        <v>20.866666666666667</v>
      </c>
      <c r="F186" s="6"/>
      <c r="G186" s="6"/>
    </row>
    <row r="187" spans="1:7" ht="25.5" customHeight="1">
      <c r="A187" s="10" t="s">
        <v>298</v>
      </c>
      <c r="B187" s="2" t="s">
        <v>299</v>
      </c>
      <c r="C187" s="15">
        <v>9000</v>
      </c>
      <c r="D187" s="15">
        <v>4747.61</v>
      </c>
      <c r="E187" s="15">
        <f t="shared" si="2"/>
        <v>52.75122222222222</v>
      </c>
      <c r="F187" s="6"/>
      <c r="G187" s="6"/>
    </row>
    <row r="188" spans="1:7" ht="27" customHeight="1">
      <c r="A188" s="10" t="s">
        <v>302</v>
      </c>
      <c r="B188" s="2" t="s">
        <v>303</v>
      </c>
      <c r="C188" s="15">
        <v>28000</v>
      </c>
      <c r="D188" s="15">
        <v>12875.01</v>
      </c>
      <c r="E188" s="15">
        <f t="shared" si="2"/>
        <v>45.98217857142857</v>
      </c>
      <c r="F188" s="6"/>
      <c r="G188" s="6"/>
    </row>
    <row r="189" spans="1:7" ht="18.75" customHeight="1">
      <c r="A189" s="10" t="s">
        <v>95</v>
      </c>
      <c r="B189" s="14" t="s">
        <v>27</v>
      </c>
      <c r="C189" s="15">
        <v>30000</v>
      </c>
      <c r="D189" s="15">
        <v>4770.4</v>
      </c>
      <c r="E189" s="15">
        <f t="shared" si="2"/>
        <v>15.901333333333332</v>
      </c>
      <c r="F189" s="6"/>
      <c r="G189" s="6"/>
    </row>
    <row r="190" spans="1:7" ht="18.75" customHeight="1">
      <c r="A190" s="10" t="s">
        <v>79</v>
      </c>
      <c r="B190" s="14" t="s">
        <v>25</v>
      </c>
      <c r="C190" s="15">
        <v>7000</v>
      </c>
      <c r="D190" s="15">
        <v>4737</v>
      </c>
      <c r="E190" s="15">
        <f t="shared" si="2"/>
        <v>67.67142857142858</v>
      </c>
      <c r="F190" s="6"/>
      <c r="G190" s="6"/>
    </row>
    <row r="191" spans="1:7" ht="18.75" customHeight="1">
      <c r="A191" s="10" t="s">
        <v>91</v>
      </c>
      <c r="B191" s="14" t="s">
        <v>225</v>
      </c>
      <c r="C191" s="15">
        <v>37816</v>
      </c>
      <c r="D191" s="15">
        <v>28362</v>
      </c>
      <c r="E191" s="15">
        <f t="shared" si="2"/>
        <v>75</v>
      </c>
      <c r="F191" s="6"/>
      <c r="G191" s="6"/>
    </row>
    <row r="192" spans="1:5" s="6" customFormat="1" ht="25.5" customHeight="1">
      <c r="A192" s="10" t="s">
        <v>304</v>
      </c>
      <c r="B192" s="14" t="s">
        <v>307</v>
      </c>
      <c r="C192" s="15">
        <v>20000</v>
      </c>
      <c r="D192" s="15">
        <v>15088</v>
      </c>
      <c r="E192" s="15">
        <f t="shared" si="2"/>
        <v>75.44</v>
      </c>
    </row>
    <row r="193" spans="1:5" s="6" customFormat="1" ht="27" customHeight="1">
      <c r="A193" s="10" t="s">
        <v>305</v>
      </c>
      <c r="B193" s="2" t="s">
        <v>306</v>
      </c>
      <c r="C193" s="15">
        <v>10000</v>
      </c>
      <c r="D193" s="15">
        <v>3138.7</v>
      </c>
      <c r="E193" s="15">
        <f t="shared" si="2"/>
        <v>31.386999999999997</v>
      </c>
    </row>
    <row r="194" spans="1:5" s="6" customFormat="1" ht="27.75" customHeight="1">
      <c r="A194" s="10" t="s">
        <v>300</v>
      </c>
      <c r="B194" s="2" t="s">
        <v>301</v>
      </c>
      <c r="C194" s="15">
        <v>14000</v>
      </c>
      <c r="D194" s="15">
        <v>9502.42</v>
      </c>
      <c r="E194" s="15">
        <f t="shared" si="2"/>
        <v>67.87442857142857</v>
      </c>
    </row>
    <row r="195" spans="1:5" s="6" customFormat="1" ht="18" customHeight="1">
      <c r="A195" s="10" t="s">
        <v>329</v>
      </c>
      <c r="B195" s="26" t="s">
        <v>297</v>
      </c>
      <c r="C195" s="15">
        <v>70000</v>
      </c>
      <c r="D195" s="15">
        <v>64399.6</v>
      </c>
      <c r="E195" s="15">
        <f t="shared" si="2"/>
        <v>91.99942857142857</v>
      </c>
    </row>
    <row r="196" spans="1:5" s="6" customFormat="1" ht="20.25" customHeight="1">
      <c r="A196" s="10" t="s">
        <v>195</v>
      </c>
      <c r="B196" s="14" t="s">
        <v>4</v>
      </c>
      <c r="C196" s="15">
        <f>C197</f>
        <v>6000</v>
      </c>
      <c r="D196" s="15">
        <f>D197</f>
        <v>2483.95</v>
      </c>
      <c r="E196" s="15">
        <f t="shared" si="2"/>
        <v>41.399166666666666</v>
      </c>
    </row>
    <row r="197" spans="1:5" s="6" customFormat="1" ht="17.25" customHeight="1">
      <c r="A197" s="10" t="s">
        <v>79</v>
      </c>
      <c r="B197" s="14" t="s">
        <v>25</v>
      </c>
      <c r="C197" s="15">
        <v>6000</v>
      </c>
      <c r="D197" s="15">
        <v>2483.95</v>
      </c>
      <c r="E197" s="15">
        <f t="shared" si="2"/>
        <v>41.399166666666666</v>
      </c>
    </row>
    <row r="198" spans="1:5" s="13" customFormat="1" ht="30" customHeight="1">
      <c r="A198" s="57" t="s">
        <v>50</v>
      </c>
      <c r="B198" s="11" t="s">
        <v>130</v>
      </c>
      <c r="C198" s="12">
        <f>C199</f>
        <v>1464</v>
      </c>
      <c r="D198" s="12">
        <f>D199</f>
        <v>732</v>
      </c>
      <c r="E198" s="12">
        <f t="shared" si="2"/>
        <v>50</v>
      </c>
    </row>
    <row r="199" spans="1:5" s="6" customFormat="1" ht="30.75" customHeight="1">
      <c r="A199" s="10" t="s">
        <v>196</v>
      </c>
      <c r="B199" s="14" t="s">
        <v>131</v>
      </c>
      <c r="C199" s="15">
        <f>C200</f>
        <v>1464</v>
      </c>
      <c r="D199" s="15">
        <f>D200</f>
        <v>732</v>
      </c>
      <c r="E199" s="15">
        <f t="shared" si="2"/>
        <v>50</v>
      </c>
    </row>
    <row r="200" spans="1:5" s="6" customFormat="1" ht="18" customHeight="1">
      <c r="A200" s="10" t="s">
        <v>77</v>
      </c>
      <c r="B200" s="26" t="s">
        <v>78</v>
      </c>
      <c r="C200" s="15">
        <v>1464</v>
      </c>
      <c r="D200" s="15">
        <v>732</v>
      </c>
      <c r="E200" s="15">
        <f aca="true" t="shared" si="3" ref="E200:E296">D200/C200*100</f>
        <v>50</v>
      </c>
    </row>
    <row r="201" spans="1:5" s="27" customFormat="1" ht="25.5" customHeight="1">
      <c r="A201" s="58" t="s">
        <v>52</v>
      </c>
      <c r="B201" s="17" t="s">
        <v>99</v>
      </c>
      <c r="C201" s="12">
        <f>C202+C205+C214+C216</f>
        <v>707450</v>
      </c>
      <c r="D201" s="12">
        <f>D202+D205+D214</f>
        <v>31742.530000000002</v>
      </c>
      <c r="E201" s="18">
        <f t="shared" si="3"/>
        <v>4.486893773411548</v>
      </c>
    </row>
    <row r="202" spans="1:5" s="6" customFormat="1" ht="19.5" customHeight="1">
      <c r="A202" s="10" t="s">
        <v>243</v>
      </c>
      <c r="B202" s="14" t="s">
        <v>317</v>
      </c>
      <c r="C202" s="15">
        <f>C203+C204</f>
        <v>77050</v>
      </c>
      <c r="D202" s="15">
        <f>D203+D204</f>
        <v>3400</v>
      </c>
      <c r="E202" s="15">
        <f t="shared" si="3"/>
        <v>4.412719013627515</v>
      </c>
    </row>
    <row r="203" spans="1:5" s="6" customFormat="1" ht="18.75" customHeight="1">
      <c r="A203" s="10" t="s">
        <v>244</v>
      </c>
      <c r="B203" s="26" t="s">
        <v>245</v>
      </c>
      <c r="C203" s="15">
        <v>20550</v>
      </c>
      <c r="D203" s="15">
        <v>3400</v>
      </c>
      <c r="E203" s="15">
        <f t="shared" si="3"/>
        <v>16.54501216545012</v>
      </c>
    </row>
    <row r="204" spans="1:5" s="6" customFormat="1" ht="27.75" customHeight="1">
      <c r="A204" s="10" t="s">
        <v>330</v>
      </c>
      <c r="B204" s="52" t="s">
        <v>331</v>
      </c>
      <c r="C204" s="15">
        <v>56500</v>
      </c>
      <c r="D204" s="15">
        <v>0</v>
      </c>
      <c r="E204" s="15">
        <f t="shared" si="3"/>
        <v>0</v>
      </c>
    </row>
    <row r="205" spans="1:5" s="6" customFormat="1" ht="19.5" customHeight="1">
      <c r="A205" s="10" t="s">
        <v>197</v>
      </c>
      <c r="B205" s="14" t="s">
        <v>9</v>
      </c>
      <c r="C205" s="15">
        <f>C206+C207+C208+C209+C210+C211+C212+C213</f>
        <v>480000</v>
      </c>
      <c r="D205" s="15">
        <f>D206+D207+D208+D209+D210+D211+D212+D213</f>
        <v>28342.530000000002</v>
      </c>
      <c r="E205" s="15">
        <f t="shared" si="3"/>
        <v>5.904693750000001</v>
      </c>
    </row>
    <row r="206" spans="1:5" s="6" customFormat="1" ht="17.25" customHeight="1">
      <c r="A206" s="10" t="s">
        <v>103</v>
      </c>
      <c r="B206" s="2" t="s">
        <v>250</v>
      </c>
      <c r="C206" s="15">
        <v>8000</v>
      </c>
      <c r="D206" s="15">
        <v>0</v>
      </c>
      <c r="E206" s="15">
        <f t="shared" si="3"/>
        <v>0</v>
      </c>
    </row>
    <row r="207" spans="1:7" ht="18.75" customHeight="1">
      <c r="A207" s="10" t="s">
        <v>239</v>
      </c>
      <c r="B207" s="26" t="s">
        <v>240</v>
      </c>
      <c r="C207" s="15">
        <v>9450</v>
      </c>
      <c r="D207" s="15">
        <v>3934.25</v>
      </c>
      <c r="E207" s="15">
        <f t="shared" si="3"/>
        <v>41.63227513227513</v>
      </c>
      <c r="F207" s="6"/>
      <c r="G207" s="6"/>
    </row>
    <row r="208" spans="1:7" ht="18.75" customHeight="1">
      <c r="A208" s="10" t="s">
        <v>71</v>
      </c>
      <c r="B208" s="14" t="s">
        <v>72</v>
      </c>
      <c r="C208" s="15">
        <v>34950</v>
      </c>
      <c r="D208" s="15">
        <v>16624.65</v>
      </c>
      <c r="E208" s="15">
        <f t="shared" si="3"/>
        <v>47.56695278969957</v>
      </c>
      <c r="F208" s="6"/>
      <c r="G208" s="6"/>
    </row>
    <row r="209" spans="1:7" ht="18.75" customHeight="1">
      <c r="A209" s="10" t="s">
        <v>73</v>
      </c>
      <c r="B209" s="14" t="s">
        <v>74</v>
      </c>
      <c r="C209" s="15">
        <v>7600</v>
      </c>
      <c r="D209" s="15">
        <v>1040.63</v>
      </c>
      <c r="E209" s="15">
        <f t="shared" si="3"/>
        <v>13.692500000000003</v>
      </c>
      <c r="F209" s="6"/>
      <c r="G209" s="6"/>
    </row>
    <row r="210" spans="1:7" ht="18.75" customHeight="1">
      <c r="A210" s="10" t="s">
        <v>75</v>
      </c>
      <c r="B210" s="14" t="s">
        <v>76</v>
      </c>
      <c r="C210" s="15">
        <v>8000</v>
      </c>
      <c r="D210" s="15">
        <v>680</v>
      </c>
      <c r="E210" s="15">
        <f t="shared" si="3"/>
        <v>8.5</v>
      </c>
      <c r="F210" s="6"/>
      <c r="G210" s="6"/>
    </row>
    <row r="211" spans="1:7" ht="18.75" customHeight="1">
      <c r="A211" s="10" t="s">
        <v>77</v>
      </c>
      <c r="B211" s="14" t="s">
        <v>78</v>
      </c>
      <c r="C211" s="15">
        <v>5000</v>
      </c>
      <c r="D211" s="15">
        <v>4488</v>
      </c>
      <c r="E211" s="15">
        <f t="shared" si="3"/>
        <v>89.75999999999999</v>
      </c>
      <c r="F211" s="6"/>
      <c r="G211" s="6"/>
    </row>
    <row r="212" spans="1:5" s="6" customFormat="1" ht="18.75" customHeight="1">
      <c r="A212" s="10" t="s">
        <v>79</v>
      </c>
      <c r="B212" s="14" t="s">
        <v>25</v>
      </c>
      <c r="C212" s="15">
        <v>7000</v>
      </c>
      <c r="D212" s="15">
        <v>1575</v>
      </c>
      <c r="E212" s="15">
        <f t="shared" si="3"/>
        <v>22.5</v>
      </c>
    </row>
    <row r="213" spans="1:5" s="6" customFormat="1" ht="18" customHeight="1">
      <c r="A213" s="10" t="s">
        <v>96</v>
      </c>
      <c r="B213" s="14" t="s">
        <v>222</v>
      </c>
      <c r="C213" s="15">
        <v>400000</v>
      </c>
      <c r="D213" s="15">
        <v>0</v>
      </c>
      <c r="E213" s="15">
        <f t="shared" si="3"/>
        <v>0</v>
      </c>
    </row>
    <row r="214" spans="1:5" s="6" customFormat="1" ht="18.75" customHeight="1">
      <c r="A214" s="10" t="s">
        <v>54</v>
      </c>
      <c r="B214" s="14" t="s">
        <v>17</v>
      </c>
      <c r="C214" s="15">
        <f>C215</f>
        <v>400</v>
      </c>
      <c r="D214" s="15">
        <f>D215</f>
        <v>0</v>
      </c>
      <c r="E214" s="15">
        <f t="shared" si="3"/>
        <v>0</v>
      </c>
    </row>
    <row r="215" spans="1:5" s="6" customFormat="1" ht="18.75" customHeight="1">
      <c r="A215" s="10" t="s">
        <v>77</v>
      </c>
      <c r="B215" s="14" t="s">
        <v>78</v>
      </c>
      <c r="C215" s="15">
        <v>400</v>
      </c>
      <c r="D215" s="15">
        <v>0</v>
      </c>
      <c r="E215" s="15">
        <f t="shared" si="3"/>
        <v>0</v>
      </c>
    </row>
    <row r="216" spans="1:5" s="6" customFormat="1" ht="18.75" customHeight="1">
      <c r="A216" s="10" t="s">
        <v>342</v>
      </c>
      <c r="B216" s="14" t="s">
        <v>4</v>
      </c>
      <c r="C216" s="15">
        <f>C217</f>
        <v>150000</v>
      </c>
      <c r="D216" s="15">
        <f>D217</f>
        <v>0</v>
      </c>
      <c r="E216" s="15">
        <f t="shared" si="3"/>
        <v>0</v>
      </c>
    </row>
    <row r="217" spans="1:5" s="6" customFormat="1" ht="18.75" customHeight="1">
      <c r="A217" s="10" t="s">
        <v>70</v>
      </c>
      <c r="B217" s="14" t="s">
        <v>223</v>
      </c>
      <c r="C217" s="15">
        <v>150000</v>
      </c>
      <c r="D217" s="15">
        <v>0</v>
      </c>
      <c r="E217" s="15">
        <f t="shared" si="3"/>
        <v>0</v>
      </c>
    </row>
    <row r="218" spans="1:5" s="13" customFormat="1" ht="43.5" customHeight="1">
      <c r="A218" s="55" t="s">
        <v>55</v>
      </c>
      <c r="B218" s="11" t="s">
        <v>232</v>
      </c>
      <c r="C218" s="12">
        <f>C219</f>
        <v>90000</v>
      </c>
      <c r="D218" s="12">
        <f>D219</f>
        <v>38149.29</v>
      </c>
      <c r="E218" s="15">
        <f t="shared" si="3"/>
        <v>42.3881</v>
      </c>
    </row>
    <row r="219" spans="1:5" s="6" customFormat="1" ht="27" customHeight="1">
      <c r="A219" s="10" t="s">
        <v>176</v>
      </c>
      <c r="B219" s="14" t="s">
        <v>177</v>
      </c>
      <c r="C219" s="15">
        <f>C220+C221+C222+C223</f>
        <v>90000</v>
      </c>
      <c r="D219" s="15">
        <f>D220+D221+D222+D223</f>
        <v>38149.29</v>
      </c>
      <c r="E219" s="15">
        <f t="shared" si="3"/>
        <v>42.3881</v>
      </c>
    </row>
    <row r="220" spans="1:5" s="6" customFormat="1" ht="18.75" customHeight="1">
      <c r="A220" s="10" t="s">
        <v>97</v>
      </c>
      <c r="B220" s="14" t="s">
        <v>178</v>
      </c>
      <c r="C220" s="15">
        <v>60000</v>
      </c>
      <c r="D220" s="15">
        <v>26121</v>
      </c>
      <c r="E220" s="15">
        <f t="shared" si="3"/>
        <v>43.535000000000004</v>
      </c>
    </row>
    <row r="221" spans="1:5" s="6" customFormat="1" ht="18.75" customHeight="1">
      <c r="A221" s="10" t="s">
        <v>71</v>
      </c>
      <c r="B221" s="14" t="s">
        <v>72</v>
      </c>
      <c r="C221" s="15">
        <v>6000</v>
      </c>
      <c r="D221" s="15">
        <v>851.84</v>
      </c>
      <c r="E221" s="15">
        <f t="shared" si="3"/>
        <v>14.197333333333335</v>
      </c>
    </row>
    <row r="222" spans="1:5" s="6" customFormat="1" ht="18.75" customHeight="1">
      <c r="A222" s="10" t="s">
        <v>77</v>
      </c>
      <c r="B222" s="14" t="s">
        <v>78</v>
      </c>
      <c r="C222" s="15">
        <v>20000</v>
      </c>
      <c r="D222" s="15">
        <v>11176.45</v>
      </c>
      <c r="E222" s="15">
        <f t="shared" si="3"/>
        <v>55.88225</v>
      </c>
    </row>
    <row r="223" spans="1:5" s="6" customFormat="1" ht="18.75" customHeight="1">
      <c r="A223" s="10" t="s">
        <v>79</v>
      </c>
      <c r="B223" s="14" t="s">
        <v>25</v>
      </c>
      <c r="C223" s="15">
        <v>4000</v>
      </c>
      <c r="D223" s="15">
        <v>0</v>
      </c>
      <c r="E223" s="15">
        <f t="shared" si="3"/>
        <v>0</v>
      </c>
    </row>
    <row r="224" spans="1:5" s="13" customFormat="1" ht="21.75" customHeight="1">
      <c r="A224" s="57" t="s">
        <v>100</v>
      </c>
      <c r="B224" s="11" t="s">
        <v>101</v>
      </c>
      <c r="C224" s="12">
        <f>C225</f>
        <v>504800</v>
      </c>
      <c r="D224" s="12">
        <f>D225</f>
        <v>218732.93</v>
      </c>
      <c r="E224" s="12">
        <f t="shared" si="3"/>
        <v>43.33061212361331</v>
      </c>
    </row>
    <row r="225" spans="1:5" s="6" customFormat="1" ht="25.5" customHeight="1">
      <c r="A225" s="14" t="s">
        <v>198</v>
      </c>
      <c r="B225" s="14" t="s">
        <v>102</v>
      </c>
      <c r="C225" s="15">
        <f>C226+C227</f>
        <v>504800</v>
      </c>
      <c r="D225" s="15">
        <f>D226+D227</f>
        <v>218732.93</v>
      </c>
      <c r="E225" s="15">
        <f t="shared" si="3"/>
        <v>43.33061212361331</v>
      </c>
    </row>
    <row r="226" spans="1:5" s="6" customFormat="1" ht="27.75" customHeight="1">
      <c r="A226" s="10" t="s">
        <v>179</v>
      </c>
      <c r="B226" s="14" t="s">
        <v>180</v>
      </c>
      <c r="C226" s="15">
        <v>36800</v>
      </c>
      <c r="D226" s="15">
        <v>18479.94</v>
      </c>
      <c r="E226" s="15">
        <f t="shared" si="3"/>
        <v>50.21722826086956</v>
      </c>
    </row>
    <row r="227" spans="1:5" s="6" customFormat="1" ht="18" customHeight="1">
      <c r="A227" s="10" t="s">
        <v>308</v>
      </c>
      <c r="B227" s="14" t="s">
        <v>309</v>
      </c>
      <c r="C227" s="15">
        <v>468000</v>
      </c>
      <c r="D227" s="15">
        <v>200252.99</v>
      </c>
      <c r="E227" s="15">
        <f t="shared" si="3"/>
        <v>42.78910042735043</v>
      </c>
    </row>
    <row r="228" spans="1:5" s="13" customFormat="1" ht="24" customHeight="1">
      <c r="A228" s="57" t="s">
        <v>62</v>
      </c>
      <c r="B228" s="11" t="s">
        <v>18</v>
      </c>
      <c r="C228" s="12">
        <f>C231+C229</f>
        <v>102741</v>
      </c>
      <c r="D228" s="12">
        <f>D231+D229</f>
        <v>16638.12</v>
      </c>
      <c r="E228" s="12">
        <f t="shared" si="3"/>
        <v>16.194235991473704</v>
      </c>
    </row>
    <row r="229" spans="1:5" s="6" customFormat="1" ht="18.75" customHeight="1">
      <c r="A229" s="10" t="s">
        <v>142</v>
      </c>
      <c r="B229" s="14" t="s">
        <v>20</v>
      </c>
      <c r="C229" s="15">
        <f>C230</f>
        <v>28000</v>
      </c>
      <c r="D229" s="15">
        <f>D230</f>
        <v>16638.12</v>
      </c>
      <c r="E229" s="15">
        <f t="shared" si="3"/>
        <v>59.421857142857135</v>
      </c>
    </row>
    <row r="230" spans="1:5" s="6" customFormat="1" ht="18.75" customHeight="1">
      <c r="A230" s="10" t="s">
        <v>77</v>
      </c>
      <c r="B230" s="14" t="s">
        <v>78</v>
      </c>
      <c r="C230" s="15">
        <v>28000</v>
      </c>
      <c r="D230" s="15">
        <v>16638.12</v>
      </c>
      <c r="E230" s="15">
        <f t="shared" si="3"/>
        <v>59.421857142857135</v>
      </c>
    </row>
    <row r="231" spans="1:5" s="6" customFormat="1" ht="21" customHeight="1">
      <c r="A231" s="10" t="s">
        <v>266</v>
      </c>
      <c r="B231" s="22" t="s">
        <v>267</v>
      </c>
      <c r="C231" s="15">
        <f>C232</f>
        <v>74741</v>
      </c>
      <c r="D231" s="15">
        <f>D232</f>
        <v>0</v>
      </c>
      <c r="E231" s="15">
        <v>0</v>
      </c>
    </row>
    <row r="232" spans="1:5" s="6" customFormat="1" ht="18" customHeight="1">
      <c r="A232" s="10" t="s">
        <v>268</v>
      </c>
      <c r="B232" s="26" t="s">
        <v>269</v>
      </c>
      <c r="C232" s="15">
        <v>74741</v>
      </c>
      <c r="D232" s="15">
        <v>0</v>
      </c>
      <c r="E232" s="15">
        <v>0</v>
      </c>
    </row>
    <row r="233" spans="1:5" s="13" customFormat="1" ht="23.25" customHeight="1">
      <c r="A233" s="57" t="s">
        <v>65</v>
      </c>
      <c r="B233" s="11" t="s">
        <v>6</v>
      </c>
      <c r="C233" s="12">
        <f>SUM(C234,C254,C263,C280,C300,C310,C314)</f>
        <v>9833499</v>
      </c>
      <c r="D233" s="12">
        <f>SUM(D234,D254,D263,D280,D300,D310,D314)</f>
        <v>4585824.6899999995</v>
      </c>
      <c r="E233" s="12">
        <f t="shared" si="3"/>
        <v>46.63471964557071</v>
      </c>
    </row>
    <row r="234" spans="1:5" s="6" customFormat="1" ht="20.25" customHeight="1">
      <c r="A234" s="10" t="s">
        <v>143</v>
      </c>
      <c r="B234" s="14" t="s">
        <v>26</v>
      </c>
      <c r="C234" s="15">
        <f>C235+C236+C237+C238+C239+C240+C241+C242+C243+C244+C245+C246+C247+C248+C249+C250+C251+C252+C253</f>
        <v>4746733</v>
      </c>
      <c r="D234" s="15">
        <f>D235+D236+D237+D238+D239+D240+D241+D242+D243+D244+D245+D246+D247+D248+D249+D250+D251+D252+D253</f>
        <v>2190189.08</v>
      </c>
      <c r="E234" s="15">
        <f t="shared" si="3"/>
        <v>46.140979069182954</v>
      </c>
    </row>
    <row r="235" spans="1:5" s="6" customFormat="1" ht="18.75" customHeight="1">
      <c r="A235" s="10" t="s">
        <v>103</v>
      </c>
      <c r="B235" s="14" t="s">
        <v>126</v>
      </c>
      <c r="C235" s="15">
        <v>207901</v>
      </c>
      <c r="D235" s="15">
        <v>106674.67</v>
      </c>
      <c r="E235" s="15">
        <f t="shared" si="3"/>
        <v>51.31032077767783</v>
      </c>
    </row>
    <row r="236" spans="1:5" s="6" customFormat="1" ht="18.75" customHeight="1">
      <c r="A236" s="10" t="s">
        <v>86</v>
      </c>
      <c r="B236" s="14" t="s">
        <v>87</v>
      </c>
      <c r="C236" s="15">
        <v>2790643</v>
      </c>
      <c r="D236" s="15">
        <v>1256758.12</v>
      </c>
      <c r="E236" s="15">
        <f t="shared" si="3"/>
        <v>45.03471493845684</v>
      </c>
    </row>
    <row r="237" spans="1:5" s="6" customFormat="1" ht="18.75" customHeight="1">
      <c r="A237" s="10" t="s">
        <v>88</v>
      </c>
      <c r="B237" s="14" t="s">
        <v>224</v>
      </c>
      <c r="C237" s="15">
        <v>193491</v>
      </c>
      <c r="D237" s="15">
        <v>181485.64</v>
      </c>
      <c r="E237" s="15">
        <f t="shared" si="3"/>
        <v>93.7953910000982</v>
      </c>
    </row>
    <row r="238" spans="1:5" s="6" customFormat="1" ht="18.75" customHeight="1">
      <c r="A238" s="10" t="s">
        <v>89</v>
      </c>
      <c r="B238" s="14" t="s">
        <v>182</v>
      </c>
      <c r="C238" s="15">
        <v>487162</v>
      </c>
      <c r="D238" s="15">
        <v>202780.16</v>
      </c>
      <c r="E238" s="15">
        <f t="shared" si="3"/>
        <v>41.62479011088714</v>
      </c>
    </row>
    <row r="239" spans="1:5" s="6" customFormat="1" ht="18.75" customHeight="1">
      <c r="A239" s="10" t="s">
        <v>90</v>
      </c>
      <c r="B239" s="14" t="s">
        <v>28</v>
      </c>
      <c r="C239" s="15">
        <v>77789</v>
      </c>
      <c r="D239" s="15">
        <v>32066.95</v>
      </c>
      <c r="E239" s="15">
        <f t="shared" si="3"/>
        <v>41.22298782604224</v>
      </c>
    </row>
    <row r="240" spans="1:5" s="6" customFormat="1" ht="18.75" customHeight="1">
      <c r="A240" s="10" t="s">
        <v>239</v>
      </c>
      <c r="B240" s="26" t="s">
        <v>240</v>
      </c>
      <c r="C240" s="15">
        <v>14600</v>
      </c>
      <c r="D240" s="15">
        <v>5780.2</v>
      </c>
      <c r="E240" s="15">
        <f t="shared" si="3"/>
        <v>39.59041095890411</v>
      </c>
    </row>
    <row r="241" spans="1:5" s="6" customFormat="1" ht="18.75" customHeight="1">
      <c r="A241" s="10" t="s">
        <v>71</v>
      </c>
      <c r="B241" s="14" t="s">
        <v>72</v>
      </c>
      <c r="C241" s="15">
        <v>104294</v>
      </c>
      <c r="D241" s="15">
        <v>67389.19</v>
      </c>
      <c r="E241" s="15">
        <f t="shared" si="3"/>
        <v>64.61463746716014</v>
      </c>
    </row>
    <row r="242" spans="1:5" s="6" customFormat="1" ht="18.75" customHeight="1">
      <c r="A242" s="10" t="s">
        <v>310</v>
      </c>
      <c r="B242" s="3" t="s">
        <v>311</v>
      </c>
      <c r="C242" s="15">
        <v>1500</v>
      </c>
      <c r="D242" s="15">
        <v>133.94</v>
      </c>
      <c r="E242" s="15">
        <f t="shared" si="3"/>
        <v>8.929333333333334</v>
      </c>
    </row>
    <row r="243" spans="1:5" s="6" customFormat="1" ht="18.75" customHeight="1">
      <c r="A243" s="10" t="s">
        <v>104</v>
      </c>
      <c r="B243" s="14" t="s">
        <v>105</v>
      </c>
      <c r="C243" s="15">
        <v>18000</v>
      </c>
      <c r="D243" s="15">
        <v>1705.9</v>
      </c>
      <c r="E243" s="15">
        <f t="shared" si="3"/>
        <v>9.477222222222222</v>
      </c>
    </row>
    <row r="244" spans="1:5" s="6" customFormat="1" ht="18.75" customHeight="1">
      <c r="A244" s="10" t="s">
        <v>73</v>
      </c>
      <c r="B244" s="14" t="s">
        <v>74</v>
      </c>
      <c r="C244" s="15">
        <v>180000</v>
      </c>
      <c r="D244" s="15">
        <v>114877.02</v>
      </c>
      <c r="E244" s="15">
        <f t="shared" si="3"/>
        <v>63.820566666666664</v>
      </c>
    </row>
    <row r="245" spans="1:5" s="6" customFormat="1" ht="18.75" customHeight="1">
      <c r="A245" s="10" t="s">
        <v>75</v>
      </c>
      <c r="B245" s="14" t="s">
        <v>76</v>
      </c>
      <c r="C245" s="15">
        <v>329000</v>
      </c>
      <c r="D245" s="15">
        <v>15793</v>
      </c>
      <c r="E245" s="15">
        <f t="shared" si="3"/>
        <v>4.800303951367781</v>
      </c>
    </row>
    <row r="246" spans="1:5" s="6" customFormat="1" ht="18.75" customHeight="1">
      <c r="A246" s="10" t="s">
        <v>312</v>
      </c>
      <c r="B246" s="3" t="s">
        <v>313</v>
      </c>
      <c r="C246" s="15">
        <v>4000</v>
      </c>
      <c r="D246" s="15">
        <v>275</v>
      </c>
      <c r="E246" s="15">
        <f t="shared" si="3"/>
        <v>6.875000000000001</v>
      </c>
    </row>
    <row r="247" spans="1:5" s="6" customFormat="1" ht="18.75" customHeight="1">
      <c r="A247" s="10" t="s">
        <v>77</v>
      </c>
      <c r="B247" s="14" t="s">
        <v>78</v>
      </c>
      <c r="C247" s="15">
        <v>132094</v>
      </c>
      <c r="D247" s="15">
        <v>68354.74</v>
      </c>
      <c r="E247" s="15">
        <f t="shared" si="3"/>
        <v>51.74704377185944</v>
      </c>
    </row>
    <row r="248" spans="1:5" s="6" customFormat="1" ht="18.75" customHeight="1">
      <c r="A248" s="10" t="s">
        <v>241</v>
      </c>
      <c r="B248" s="14" t="s">
        <v>242</v>
      </c>
      <c r="C248" s="15">
        <v>4600</v>
      </c>
      <c r="D248" s="15">
        <v>2917.02</v>
      </c>
      <c r="E248" s="15">
        <f t="shared" si="3"/>
        <v>63.41347826086956</v>
      </c>
    </row>
    <row r="249" spans="1:5" s="6" customFormat="1" ht="26.25" customHeight="1">
      <c r="A249" s="10" t="s">
        <v>302</v>
      </c>
      <c r="B249" s="2" t="s">
        <v>303</v>
      </c>
      <c r="C249" s="15">
        <v>18000</v>
      </c>
      <c r="D249" s="15">
        <v>8174.93</v>
      </c>
      <c r="E249" s="15">
        <f t="shared" si="3"/>
        <v>45.41627777777778</v>
      </c>
    </row>
    <row r="250" spans="1:5" s="6" customFormat="1" ht="18.75" customHeight="1">
      <c r="A250" s="10" t="s">
        <v>95</v>
      </c>
      <c r="B250" s="14" t="s">
        <v>27</v>
      </c>
      <c r="C250" s="15">
        <v>4500</v>
      </c>
      <c r="D250" s="15">
        <v>1532.6</v>
      </c>
      <c r="E250" s="15">
        <f t="shared" si="3"/>
        <v>34.05777777777777</v>
      </c>
    </row>
    <row r="251" spans="1:5" s="6" customFormat="1" ht="18.75" customHeight="1">
      <c r="A251" s="10" t="s">
        <v>79</v>
      </c>
      <c r="B251" s="14" t="s">
        <v>25</v>
      </c>
      <c r="C251" s="15">
        <v>13721</v>
      </c>
      <c r="D251" s="15">
        <v>3911</v>
      </c>
      <c r="E251" s="15">
        <f t="shared" si="3"/>
        <v>28.50375337074557</v>
      </c>
    </row>
    <row r="252" spans="1:5" s="6" customFormat="1" ht="18.75" customHeight="1">
      <c r="A252" s="10" t="s">
        <v>91</v>
      </c>
      <c r="B252" s="14" t="s">
        <v>225</v>
      </c>
      <c r="C252" s="15">
        <v>159438</v>
      </c>
      <c r="D252" s="15">
        <v>119579</v>
      </c>
      <c r="E252" s="15">
        <f t="shared" si="3"/>
        <v>75.00031360152536</v>
      </c>
    </row>
    <row r="253" spans="1:5" s="6" customFormat="1" ht="27.75" customHeight="1">
      <c r="A253" s="10" t="s">
        <v>305</v>
      </c>
      <c r="B253" s="2" t="s">
        <v>306</v>
      </c>
      <c r="C253" s="15">
        <v>6000</v>
      </c>
      <c r="D253" s="15">
        <v>0</v>
      </c>
      <c r="E253" s="15">
        <f t="shared" si="3"/>
        <v>0</v>
      </c>
    </row>
    <row r="254" spans="1:5" s="6" customFormat="1" ht="26.25" customHeight="1">
      <c r="A254" s="10" t="s">
        <v>248</v>
      </c>
      <c r="B254" s="14" t="s">
        <v>249</v>
      </c>
      <c r="C254" s="15">
        <f>SUM(C255:C262)</f>
        <v>325125</v>
      </c>
      <c r="D254" s="15">
        <f>D255+D256+D257+D258+D259+D260+D261+D262</f>
        <v>158803.98999999996</v>
      </c>
      <c r="E254" s="15">
        <f t="shared" si="3"/>
        <v>48.84398000768934</v>
      </c>
    </row>
    <row r="255" spans="1:5" s="6" customFormat="1" ht="18.75" customHeight="1">
      <c r="A255" s="10" t="s">
        <v>103</v>
      </c>
      <c r="B255" s="16" t="s">
        <v>250</v>
      </c>
      <c r="C255" s="15">
        <v>19020</v>
      </c>
      <c r="D255" s="15">
        <v>10871.7</v>
      </c>
      <c r="E255" s="15">
        <f t="shared" si="3"/>
        <v>57.15930599369086</v>
      </c>
    </row>
    <row r="256" spans="1:5" s="6" customFormat="1" ht="18.75" customHeight="1">
      <c r="A256" s="10" t="s">
        <v>86</v>
      </c>
      <c r="B256" s="26" t="s">
        <v>87</v>
      </c>
      <c r="C256" s="15">
        <v>205078</v>
      </c>
      <c r="D256" s="15">
        <v>101009.73</v>
      </c>
      <c r="E256" s="15">
        <f t="shared" si="3"/>
        <v>49.254298364524715</v>
      </c>
    </row>
    <row r="257" spans="1:5" s="6" customFormat="1" ht="18.75" customHeight="1">
      <c r="A257" s="10" t="s">
        <v>88</v>
      </c>
      <c r="B257" s="26" t="s">
        <v>251</v>
      </c>
      <c r="C257" s="15">
        <v>15624</v>
      </c>
      <c r="D257" s="15">
        <v>13892.18</v>
      </c>
      <c r="E257" s="15">
        <f t="shared" si="3"/>
        <v>88.91564260112648</v>
      </c>
    </row>
    <row r="258" spans="1:5" s="6" customFormat="1" ht="18.75" customHeight="1">
      <c r="A258" s="10" t="s">
        <v>89</v>
      </c>
      <c r="B258" s="26" t="s">
        <v>182</v>
      </c>
      <c r="C258" s="15">
        <v>36758</v>
      </c>
      <c r="D258" s="15">
        <v>16699.87</v>
      </c>
      <c r="E258" s="15">
        <f t="shared" si="3"/>
        <v>45.43193318461287</v>
      </c>
    </row>
    <row r="259" spans="1:5" s="6" customFormat="1" ht="18.75" customHeight="1">
      <c r="A259" s="10" t="s">
        <v>90</v>
      </c>
      <c r="B259" s="26" t="s">
        <v>28</v>
      </c>
      <c r="C259" s="15">
        <v>5860</v>
      </c>
      <c r="D259" s="15">
        <v>2670.65</v>
      </c>
      <c r="E259" s="15">
        <f t="shared" si="3"/>
        <v>45.57423208191126</v>
      </c>
    </row>
    <row r="260" spans="1:5" s="6" customFormat="1" ht="18.75" customHeight="1">
      <c r="A260" s="10" t="s">
        <v>71</v>
      </c>
      <c r="B260" s="26" t="s">
        <v>72</v>
      </c>
      <c r="C260" s="15">
        <v>22000</v>
      </c>
      <c r="D260" s="15">
        <v>0</v>
      </c>
      <c r="E260" s="15">
        <f t="shared" si="3"/>
        <v>0</v>
      </c>
    </row>
    <row r="261" spans="1:5" s="6" customFormat="1" ht="17.25" customHeight="1">
      <c r="A261" s="10" t="s">
        <v>104</v>
      </c>
      <c r="B261" s="26" t="s">
        <v>256</v>
      </c>
      <c r="C261" s="15">
        <v>3000</v>
      </c>
      <c r="D261" s="15">
        <v>320.86</v>
      </c>
      <c r="E261" s="15">
        <f t="shared" si="3"/>
        <v>10.695333333333334</v>
      </c>
    </row>
    <row r="262" spans="1:5" s="6" customFormat="1" ht="17.25" customHeight="1">
      <c r="A262" s="10" t="s">
        <v>91</v>
      </c>
      <c r="B262" s="26" t="s">
        <v>274</v>
      </c>
      <c r="C262" s="15">
        <v>17785</v>
      </c>
      <c r="D262" s="15">
        <v>13339</v>
      </c>
      <c r="E262" s="15">
        <f t="shared" si="3"/>
        <v>75.00140567894293</v>
      </c>
    </row>
    <row r="263" spans="1:5" s="6" customFormat="1" ht="21.75" customHeight="1">
      <c r="A263" s="10" t="s">
        <v>199</v>
      </c>
      <c r="B263" s="14" t="s">
        <v>320</v>
      </c>
      <c r="C263" s="15">
        <f>C264+C265+C266+C267+C268+C269+C270+C271+C272+C273+C274+C275+C276+C277+C278+C279</f>
        <v>845503</v>
      </c>
      <c r="D263" s="15">
        <f>D264+D265+D266+D267+D268+D269+D270+D271+D272+D273+D274+D275+D276+D277+D278+D279</f>
        <v>315573.67999999993</v>
      </c>
      <c r="E263" s="15">
        <f t="shared" si="3"/>
        <v>37.323780045724256</v>
      </c>
    </row>
    <row r="264" spans="1:5" s="6" customFormat="1" ht="27.75" customHeight="1">
      <c r="A264" s="10" t="s">
        <v>122</v>
      </c>
      <c r="B264" s="14" t="s">
        <v>123</v>
      </c>
      <c r="C264" s="15">
        <v>16500</v>
      </c>
      <c r="D264" s="15">
        <v>5517.27</v>
      </c>
      <c r="E264" s="15">
        <f t="shared" si="3"/>
        <v>33.438</v>
      </c>
    </row>
    <row r="265" spans="1:5" s="6" customFormat="1" ht="27.75" customHeight="1">
      <c r="A265" s="10" t="s">
        <v>252</v>
      </c>
      <c r="B265" s="16" t="s">
        <v>253</v>
      </c>
      <c r="C265" s="15">
        <v>170000</v>
      </c>
      <c r="D265" s="15">
        <v>84537.03</v>
      </c>
      <c r="E265" s="15">
        <f t="shared" si="3"/>
        <v>49.727664705882354</v>
      </c>
    </row>
    <row r="266" spans="1:5" s="6" customFormat="1" ht="17.25" customHeight="1">
      <c r="A266" s="10" t="s">
        <v>103</v>
      </c>
      <c r="B266" s="14" t="s">
        <v>126</v>
      </c>
      <c r="C266" s="15">
        <v>22162</v>
      </c>
      <c r="D266" s="15">
        <v>8636.04</v>
      </c>
      <c r="E266" s="15">
        <f t="shared" si="3"/>
        <v>38.967782691092864</v>
      </c>
    </row>
    <row r="267" spans="1:5" s="6" customFormat="1" ht="17.25" customHeight="1">
      <c r="A267" s="10" t="s">
        <v>86</v>
      </c>
      <c r="B267" s="14" t="s">
        <v>87</v>
      </c>
      <c r="C267" s="15">
        <v>351599</v>
      </c>
      <c r="D267" s="15">
        <v>129160</v>
      </c>
      <c r="E267" s="15">
        <f t="shared" si="3"/>
        <v>36.73503053194121</v>
      </c>
    </row>
    <row r="268" spans="1:5" s="6" customFormat="1" ht="17.25" customHeight="1">
      <c r="A268" s="10" t="s">
        <v>88</v>
      </c>
      <c r="B268" s="26" t="s">
        <v>251</v>
      </c>
      <c r="C268" s="15">
        <v>10635</v>
      </c>
      <c r="D268" s="15">
        <v>6062.31</v>
      </c>
      <c r="E268" s="15">
        <f t="shared" si="3"/>
        <v>57.003385049365306</v>
      </c>
    </row>
    <row r="269" spans="1:5" s="6" customFormat="1" ht="18" customHeight="1">
      <c r="A269" s="10" t="s">
        <v>89</v>
      </c>
      <c r="B269" s="14" t="s">
        <v>182</v>
      </c>
      <c r="C269" s="15">
        <v>58778</v>
      </c>
      <c r="D269" s="15">
        <v>20404.78</v>
      </c>
      <c r="E269" s="15">
        <f t="shared" si="3"/>
        <v>34.71499540644459</v>
      </c>
    </row>
    <row r="270" spans="1:5" s="6" customFormat="1" ht="17.25" customHeight="1">
      <c r="A270" s="10" t="s">
        <v>90</v>
      </c>
      <c r="B270" s="14" t="s">
        <v>28</v>
      </c>
      <c r="C270" s="15">
        <v>9265</v>
      </c>
      <c r="D270" s="15">
        <v>2937.46</v>
      </c>
      <c r="E270" s="15">
        <f t="shared" si="3"/>
        <v>31.704910955207772</v>
      </c>
    </row>
    <row r="271" spans="1:5" s="6" customFormat="1" ht="18" customHeight="1">
      <c r="A271" s="10" t="s">
        <v>71</v>
      </c>
      <c r="B271" s="14" t="s">
        <v>72</v>
      </c>
      <c r="C271" s="15">
        <v>27000</v>
      </c>
      <c r="D271" s="15">
        <v>5774.57</v>
      </c>
      <c r="E271" s="15">
        <f t="shared" si="3"/>
        <v>21.387296296296295</v>
      </c>
    </row>
    <row r="272" spans="1:5" s="6" customFormat="1" ht="18" customHeight="1">
      <c r="A272" s="10" t="s">
        <v>332</v>
      </c>
      <c r="B272" s="14" t="s">
        <v>333</v>
      </c>
      <c r="C272" s="15">
        <v>111780</v>
      </c>
      <c r="D272" s="15">
        <v>26900.54</v>
      </c>
      <c r="E272" s="15">
        <f t="shared" si="3"/>
        <v>24.06561102164967</v>
      </c>
    </row>
    <row r="273" spans="1:5" s="6" customFormat="1" ht="17.25" customHeight="1">
      <c r="A273" s="10" t="s">
        <v>104</v>
      </c>
      <c r="B273" s="26" t="s">
        <v>256</v>
      </c>
      <c r="C273" s="15">
        <v>2000</v>
      </c>
      <c r="D273" s="15">
        <v>0</v>
      </c>
      <c r="E273" s="15">
        <f t="shared" si="3"/>
        <v>0</v>
      </c>
    </row>
    <row r="274" spans="1:5" s="6" customFormat="1" ht="16.5" customHeight="1">
      <c r="A274" s="10" t="s">
        <v>73</v>
      </c>
      <c r="B274" s="14" t="s">
        <v>74</v>
      </c>
      <c r="C274" s="15">
        <v>24009</v>
      </c>
      <c r="D274" s="15">
        <v>0</v>
      </c>
      <c r="E274" s="15">
        <f t="shared" si="3"/>
        <v>0</v>
      </c>
    </row>
    <row r="275" spans="1:5" s="6" customFormat="1" ht="16.5" customHeight="1">
      <c r="A275" s="10" t="s">
        <v>314</v>
      </c>
      <c r="B275" s="16" t="s">
        <v>78</v>
      </c>
      <c r="C275" s="15">
        <v>12000</v>
      </c>
      <c r="D275" s="15">
        <v>8905.68</v>
      </c>
      <c r="E275" s="15">
        <f t="shared" si="3"/>
        <v>74.214</v>
      </c>
    </row>
    <row r="276" spans="1:5" s="6" customFormat="1" ht="18" customHeight="1">
      <c r="A276" s="10" t="s">
        <v>241</v>
      </c>
      <c r="B276" s="14" t="s">
        <v>242</v>
      </c>
      <c r="C276" s="15">
        <v>708</v>
      </c>
      <c r="D276" s="15">
        <v>0</v>
      </c>
      <c r="E276" s="15">
        <f t="shared" si="3"/>
        <v>0</v>
      </c>
    </row>
    <row r="277" spans="1:5" s="6" customFormat="1" ht="26.25" customHeight="1">
      <c r="A277" s="10" t="s">
        <v>334</v>
      </c>
      <c r="B277" s="2" t="s">
        <v>303</v>
      </c>
      <c r="C277" s="15">
        <v>3750</v>
      </c>
      <c r="D277" s="15">
        <v>0</v>
      </c>
      <c r="E277" s="15">
        <f t="shared" si="3"/>
        <v>0</v>
      </c>
    </row>
    <row r="278" spans="1:5" s="6" customFormat="1" ht="18" customHeight="1">
      <c r="A278" s="10" t="s">
        <v>91</v>
      </c>
      <c r="B278" s="26" t="s">
        <v>274</v>
      </c>
      <c r="C278" s="15">
        <v>22317</v>
      </c>
      <c r="D278" s="15">
        <v>16738</v>
      </c>
      <c r="E278" s="15">
        <f t="shared" si="3"/>
        <v>75.0011202222521</v>
      </c>
    </row>
    <row r="279" spans="1:5" s="6" customFormat="1" ht="27.75" customHeight="1">
      <c r="A279" s="10" t="s">
        <v>305</v>
      </c>
      <c r="B279" s="2" t="s">
        <v>306</v>
      </c>
      <c r="C279" s="15">
        <v>3000</v>
      </c>
      <c r="D279" s="15">
        <v>0</v>
      </c>
      <c r="E279" s="15">
        <f t="shared" si="3"/>
        <v>0</v>
      </c>
    </row>
    <row r="280" spans="1:5" s="6" customFormat="1" ht="21.75" customHeight="1">
      <c r="A280" s="10" t="s">
        <v>144</v>
      </c>
      <c r="B280" s="14" t="s">
        <v>7</v>
      </c>
      <c r="C280" s="15">
        <f>SUM(C281:C299)</f>
        <v>3514185</v>
      </c>
      <c r="D280" s="15">
        <f>SUM(D281:D299)</f>
        <v>1688767.72</v>
      </c>
      <c r="E280" s="15">
        <f t="shared" si="3"/>
        <v>48.055743223535465</v>
      </c>
    </row>
    <row r="281" spans="1:5" s="6" customFormat="1" ht="19.5" customHeight="1">
      <c r="A281" s="10" t="s">
        <v>103</v>
      </c>
      <c r="B281" s="14" t="s">
        <v>126</v>
      </c>
      <c r="C281" s="15">
        <v>181935</v>
      </c>
      <c r="D281" s="15">
        <v>89454.23</v>
      </c>
      <c r="E281" s="15">
        <f t="shared" si="3"/>
        <v>49.168235908428834</v>
      </c>
    </row>
    <row r="282" spans="1:5" s="6" customFormat="1" ht="18.75" customHeight="1">
      <c r="A282" s="10" t="s">
        <v>86</v>
      </c>
      <c r="B282" s="14" t="s">
        <v>87</v>
      </c>
      <c r="C282" s="15">
        <v>2250919</v>
      </c>
      <c r="D282" s="15">
        <v>1003755.76</v>
      </c>
      <c r="E282" s="15">
        <f t="shared" si="3"/>
        <v>44.59315328539144</v>
      </c>
    </row>
    <row r="283" spans="1:5" s="6" customFormat="1" ht="18.75" customHeight="1">
      <c r="A283" s="10" t="s">
        <v>88</v>
      </c>
      <c r="B283" s="14" t="s">
        <v>224</v>
      </c>
      <c r="C283" s="15">
        <v>173702</v>
      </c>
      <c r="D283" s="15">
        <v>160392.49</v>
      </c>
      <c r="E283" s="15">
        <f t="shared" si="3"/>
        <v>92.3377335897111</v>
      </c>
    </row>
    <row r="284" spans="1:5" s="6" customFormat="1" ht="18.75" customHeight="1">
      <c r="A284" s="10" t="s">
        <v>89</v>
      </c>
      <c r="B284" s="14" t="s">
        <v>227</v>
      </c>
      <c r="C284" s="15">
        <v>398242</v>
      </c>
      <c r="D284" s="15">
        <v>169406.51</v>
      </c>
      <c r="E284" s="15">
        <f t="shared" si="3"/>
        <v>42.5385845792257</v>
      </c>
    </row>
    <row r="285" spans="1:5" s="6" customFormat="1" ht="18.75" customHeight="1">
      <c r="A285" s="10" t="s">
        <v>90</v>
      </c>
      <c r="B285" s="14" t="s">
        <v>28</v>
      </c>
      <c r="C285" s="15">
        <v>63636</v>
      </c>
      <c r="D285" s="15">
        <v>26995.42</v>
      </c>
      <c r="E285" s="15">
        <f t="shared" si="3"/>
        <v>42.42161669495254</v>
      </c>
    </row>
    <row r="286" spans="1:5" s="6" customFormat="1" ht="17.25" customHeight="1">
      <c r="A286" s="10" t="s">
        <v>239</v>
      </c>
      <c r="B286" s="26" t="s">
        <v>240</v>
      </c>
      <c r="C286" s="15">
        <v>1000</v>
      </c>
      <c r="D286" s="15">
        <v>180</v>
      </c>
      <c r="E286" s="15">
        <f t="shared" si="3"/>
        <v>18</v>
      </c>
    </row>
    <row r="287" spans="1:5" s="6" customFormat="1" ht="18.75" customHeight="1">
      <c r="A287" s="10" t="s">
        <v>71</v>
      </c>
      <c r="B287" s="14" t="s">
        <v>72</v>
      </c>
      <c r="C287" s="15">
        <v>77000</v>
      </c>
      <c r="D287" s="15">
        <v>22762.07</v>
      </c>
      <c r="E287" s="15">
        <f t="shared" si="3"/>
        <v>29.56112987012987</v>
      </c>
    </row>
    <row r="288" spans="1:5" s="6" customFormat="1" ht="18.75" customHeight="1">
      <c r="A288" s="10" t="s">
        <v>310</v>
      </c>
      <c r="B288" s="3" t="s">
        <v>311</v>
      </c>
      <c r="C288" s="15">
        <v>1000</v>
      </c>
      <c r="D288" s="15">
        <v>0</v>
      </c>
      <c r="E288" s="15">
        <f t="shared" si="3"/>
        <v>0</v>
      </c>
    </row>
    <row r="289" spans="1:5" s="6" customFormat="1" ht="18.75" customHeight="1">
      <c r="A289" s="10" t="s">
        <v>104</v>
      </c>
      <c r="B289" s="14" t="s">
        <v>105</v>
      </c>
      <c r="C289" s="15">
        <v>17000</v>
      </c>
      <c r="D289" s="15">
        <v>4948.89</v>
      </c>
      <c r="E289" s="15">
        <f t="shared" si="3"/>
        <v>29.111117647058826</v>
      </c>
    </row>
    <row r="290" spans="1:5" s="6" customFormat="1" ht="18.75" customHeight="1">
      <c r="A290" s="10" t="s">
        <v>73</v>
      </c>
      <c r="B290" s="14" t="s">
        <v>74</v>
      </c>
      <c r="C290" s="15">
        <v>105000</v>
      </c>
      <c r="D290" s="15">
        <v>68388.49</v>
      </c>
      <c r="E290" s="15">
        <f t="shared" si="3"/>
        <v>65.13189523809524</v>
      </c>
    </row>
    <row r="291" spans="1:5" s="6" customFormat="1" ht="18" customHeight="1">
      <c r="A291" s="10" t="s">
        <v>75</v>
      </c>
      <c r="B291" s="26" t="s">
        <v>76</v>
      </c>
      <c r="C291" s="15">
        <v>12000</v>
      </c>
      <c r="D291" s="15">
        <v>573.4</v>
      </c>
      <c r="E291" s="15">
        <f t="shared" si="3"/>
        <v>4.778333333333333</v>
      </c>
    </row>
    <row r="292" spans="1:5" s="6" customFormat="1" ht="18.75" customHeight="1">
      <c r="A292" s="10" t="s">
        <v>312</v>
      </c>
      <c r="B292" s="3" t="s">
        <v>313</v>
      </c>
      <c r="C292" s="15">
        <v>3000</v>
      </c>
      <c r="D292" s="15">
        <v>156</v>
      </c>
      <c r="E292" s="15">
        <f t="shared" si="3"/>
        <v>5.2</v>
      </c>
    </row>
    <row r="293" spans="1:5" s="6" customFormat="1" ht="18.75" customHeight="1">
      <c r="A293" s="10" t="s">
        <v>77</v>
      </c>
      <c r="B293" s="26" t="s">
        <v>78</v>
      </c>
      <c r="C293" s="15">
        <v>75000</v>
      </c>
      <c r="D293" s="15">
        <v>39493.01</v>
      </c>
      <c r="E293" s="15">
        <f t="shared" si="3"/>
        <v>52.65734666666667</v>
      </c>
    </row>
    <row r="294" spans="1:5" s="6" customFormat="1" ht="18.75" customHeight="1">
      <c r="A294" s="10" t="s">
        <v>241</v>
      </c>
      <c r="B294" s="14" t="s">
        <v>242</v>
      </c>
      <c r="C294" s="15">
        <v>2500</v>
      </c>
      <c r="D294" s="15">
        <v>727.12</v>
      </c>
      <c r="E294" s="15">
        <f t="shared" si="3"/>
        <v>29.0848</v>
      </c>
    </row>
    <row r="295" spans="1:5" s="6" customFormat="1" ht="26.25" customHeight="1">
      <c r="A295" s="10" t="s">
        <v>302</v>
      </c>
      <c r="B295" s="2" t="s">
        <v>303</v>
      </c>
      <c r="C295" s="15">
        <v>10000</v>
      </c>
      <c r="D295" s="15">
        <v>4203.35</v>
      </c>
      <c r="E295" s="15">
        <f t="shared" si="3"/>
        <v>42.033500000000004</v>
      </c>
    </row>
    <row r="296" spans="1:5" s="6" customFormat="1" ht="18.75" customHeight="1">
      <c r="A296" s="10" t="s">
        <v>95</v>
      </c>
      <c r="B296" s="14" t="s">
        <v>27</v>
      </c>
      <c r="C296" s="15">
        <v>2000</v>
      </c>
      <c r="D296" s="15">
        <v>231.48</v>
      </c>
      <c r="E296" s="15">
        <f t="shared" si="3"/>
        <v>11.574</v>
      </c>
    </row>
    <row r="297" spans="1:5" s="6" customFormat="1" ht="18.75" customHeight="1">
      <c r="A297" s="10" t="s">
        <v>79</v>
      </c>
      <c r="B297" s="14" t="s">
        <v>25</v>
      </c>
      <c r="C297" s="15">
        <v>10000</v>
      </c>
      <c r="D297" s="15">
        <v>877</v>
      </c>
      <c r="E297" s="15">
        <f aca="true" t="shared" si="4" ref="E297:E379">D297/C297*100</f>
        <v>8.77</v>
      </c>
    </row>
    <row r="298" spans="1:5" s="6" customFormat="1" ht="18.75" customHeight="1">
      <c r="A298" s="10" t="s">
        <v>91</v>
      </c>
      <c r="B298" s="14" t="s">
        <v>29</v>
      </c>
      <c r="C298" s="15">
        <v>128251</v>
      </c>
      <c r="D298" s="15">
        <v>96189</v>
      </c>
      <c r="E298" s="15">
        <f t="shared" si="4"/>
        <v>75.00058479076188</v>
      </c>
    </row>
    <row r="299" spans="1:5" s="6" customFormat="1" ht="26.25" customHeight="1">
      <c r="A299" s="10" t="s">
        <v>305</v>
      </c>
      <c r="B299" s="2" t="s">
        <v>306</v>
      </c>
      <c r="C299" s="15">
        <v>2000</v>
      </c>
      <c r="D299" s="15">
        <v>33.5</v>
      </c>
      <c r="E299" s="15">
        <f t="shared" si="4"/>
        <v>1.675</v>
      </c>
    </row>
    <row r="300" spans="1:5" s="6" customFormat="1" ht="21.75" customHeight="1">
      <c r="A300" s="10" t="s">
        <v>200</v>
      </c>
      <c r="B300" s="14" t="s">
        <v>8</v>
      </c>
      <c r="C300" s="15">
        <f>SUM(C301:C309)</f>
        <v>307499</v>
      </c>
      <c r="D300" s="15">
        <f>SUM(D301:D309)</f>
        <v>174102.27999999997</v>
      </c>
      <c r="E300" s="15">
        <f t="shared" si="4"/>
        <v>56.61881176849355</v>
      </c>
    </row>
    <row r="301" spans="1:5" s="6" customFormat="1" ht="18.75" customHeight="1">
      <c r="A301" s="10" t="s">
        <v>86</v>
      </c>
      <c r="B301" s="14" t="s">
        <v>87</v>
      </c>
      <c r="C301" s="15">
        <v>131050</v>
      </c>
      <c r="D301" s="15">
        <v>64068.49</v>
      </c>
      <c r="E301" s="15">
        <f t="shared" si="4"/>
        <v>48.888584509729114</v>
      </c>
    </row>
    <row r="302" spans="1:5" s="6" customFormat="1" ht="18.75" customHeight="1">
      <c r="A302" s="10" t="s">
        <v>88</v>
      </c>
      <c r="B302" s="14" t="s">
        <v>224</v>
      </c>
      <c r="C302" s="15">
        <v>9460</v>
      </c>
      <c r="D302" s="15">
        <v>7887.03</v>
      </c>
      <c r="E302" s="15">
        <f t="shared" si="4"/>
        <v>83.37241014799154</v>
      </c>
    </row>
    <row r="303" spans="1:5" s="6" customFormat="1" ht="18.75" customHeight="1">
      <c r="A303" s="10" t="s">
        <v>89</v>
      </c>
      <c r="B303" s="14" t="s">
        <v>227</v>
      </c>
      <c r="C303" s="15">
        <v>24028</v>
      </c>
      <c r="D303" s="15">
        <v>9389.37</v>
      </c>
      <c r="E303" s="15">
        <f t="shared" si="4"/>
        <v>39.07678541701349</v>
      </c>
    </row>
    <row r="304" spans="1:5" s="6" customFormat="1" ht="18.75" customHeight="1">
      <c r="A304" s="10" t="s">
        <v>90</v>
      </c>
      <c r="B304" s="14" t="s">
        <v>28</v>
      </c>
      <c r="C304" s="15">
        <v>3443</v>
      </c>
      <c r="D304" s="15">
        <v>1518.43</v>
      </c>
      <c r="E304" s="15">
        <f t="shared" si="4"/>
        <v>44.101945977345345</v>
      </c>
    </row>
    <row r="305" spans="1:5" s="6" customFormat="1" ht="18.75" customHeight="1">
      <c r="A305" s="10" t="s">
        <v>71</v>
      </c>
      <c r="B305" s="14" t="s">
        <v>72</v>
      </c>
      <c r="C305" s="15">
        <v>40000</v>
      </c>
      <c r="D305" s="15">
        <v>24433.35</v>
      </c>
      <c r="E305" s="15">
        <f t="shared" si="4"/>
        <v>61.083375</v>
      </c>
    </row>
    <row r="306" spans="1:5" s="6" customFormat="1" ht="18.75" customHeight="1">
      <c r="A306" s="10" t="s">
        <v>75</v>
      </c>
      <c r="B306" s="26" t="s">
        <v>76</v>
      </c>
      <c r="C306" s="15">
        <v>1000</v>
      </c>
      <c r="D306" s="15">
        <v>0</v>
      </c>
      <c r="E306" s="15">
        <f t="shared" si="4"/>
        <v>0</v>
      </c>
    </row>
    <row r="307" spans="1:5" s="6" customFormat="1" ht="18.75" customHeight="1">
      <c r="A307" s="10" t="s">
        <v>77</v>
      </c>
      <c r="B307" s="14" t="s">
        <v>78</v>
      </c>
      <c r="C307" s="15">
        <v>94000</v>
      </c>
      <c r="D307" s="15">
        <v>63654.61</v>
      </c>
      <c r="E307" s="15">
        <f t="shared" si="4"/>
        <v>67.71767021276595</v>
      </c>
    </row>
    <row r="308" spans="1:5" s="6" customFormat="1" ht="18.75" customHeight="1">
      <c r="A308" s="10" t="s">
        <v>79</v>
      </c>
      <c r="B308" s="14" t="s">
        <v>25</v>
      </c>
      <c r="C308" s="15">
        <v>1300</v>
      </c>
      <c r="D308" s="15">
        <v>737</v>
      </c>
      <c r="E308" s="15">
        <f t="shared" si="4"/>
        <v>56.6923076923077</v>
      </c>
    </row>
    <row r="309" spans="1:5" s="6" customFormat="1" ht="18.75" customHeight="1">
      <c r="A309" s="10" t="s">
        <v>91</v>
      </c>
      <c r="B309" s="14" t="s">
        <v>225</v>
      </c>
      <c r="C309" s="15">
        <v>3218</v>
      </c>
      <c r="D309" s="15">
        <v>2414</v>
      </c>
      <c r="E309" s="15">
        <f t="shared" si="4"/>
        <v>75.0155376009944</v>
      </c>
    </row>
    <row r="310" spans="1:5" s="6" customFormat="1" ht="21" customHeight="1">
      <c r="A310" s="10" t="s">
        <v>201</v>
      </c>
      <c r="B310" s="14" t="s">
        <v>129</v>
      </c>
      <c r="C310" s="15">
        <f>C311+C312+C313</f>
        <v>31103</v>
      </c>
      <c r="D310" s="15">
        <f>D311+D312+D313</f>
        <v>7956.719999999999</v>
      </c>
      <c r="E310" s="15">
        <f t="shared" si="4"/>
        <v>25.581840979969776</v>
      </c>
    </row>
    <row r="311" spans="1:5" s="6" customFormat="1" ht="18.75" customHeight="1">
      <c r="A311" s="10" t="s">
        <v>71</v>
      </c>
      <c r="B311" s="26" t="s">
        <v>72</v>
      </c>
      <c r="C311" s="15">
        <v>2000</v>
      </c>
      <c r="D311" s="15">
        <v>0</v>
      </c>
      <c r="E311" s="15">
        <f t="shared" si="4"/>
        <v>0</v>
      </c>
    </row>
    <row r="312" spans="1:5" s="6" customFormat="1" ht="18.75" customHeight="1">
      <c r="A312" s="10" t="s">
        <v>77</v>
      </c>
      <c r="B312" s="14" t="s">
        <v>78</v>
      </c>
      <c r="C312" s="15">
        <v>21206</v>
      </c>
      <c r="D312" s="15">
        <v>5488</v>
      </c>
      <c r="E312" s="15">
        <f t="shared" si="4"/>
        <v>25.879468075073092</v>
      </c>
    </row>
    <row r="313" spans="1:5" s="6" customFormat="1" ht="18.75" customHeight="1">
      <c r="A313" s="10" t="s">
        <v>95</v>
      </c>
      <c r="B313" s="14" t="s">
        <v>27</v>
      </c>
      <c r="C313" s="15">
        <v>7897</v>
      </c>
      <c r="D313" s="15">
        <v>2468.72</v>
      </c>
      <c r="E313" s="15">
        <f t="shared" si="4"/>
        <v>31.261491705711027</v>
      </c>
    </row>
    <row r="314" spans="1:5" s="6" customFormat="1" ht="21" customHeight="1">
      <c r="A314" s="10" t="s">
        <v>202</v>
      </c>
      <c r="B314" s="14" t="s">
        <v>4</v>
      </c>
      <c r="C314" s="15">
        <f>C315+C316</f>
        <v>63351</v>
      </c>
      <c r="D314" s="15">
        <f>D315+D316</f>
        <v>50431.22</v>
      </c>
      <c r="E314" s="15">
        <f t="shared" si="4"/>
        <v>79.60603621095169</v>
      </c>
    </row>
    <row r="315" spans="1:5" s="6" customFormat="1" ht="18.75" customHeight="1">
      <c r="A315" s="10" t="s">
        <v>77</v>
      </c>
      <c r="B315" s="14" t="s">
        <v>78</v>
      </c>
      <c r="C315" s="15">
        <v>11673</v>
      </c>
      <c r="D315" s="15">
        <v>11672.22</v>
      </c>
      <c r="E315" s="15">
        <f t="shared" si="4"/>
        <v>99.99331791313286</v>
      </c>
    </row>
    <row r="316" spans="1:5" s="6" customFormat="1" ht="18.75" customHeight="1">
      <c r="A316" s="10" t="s">
        <v>91</v>
      </c>
      <c r="B316" s="14" t="s">
        <v>225</v>
      </c>
      <c r="C316" s="15">
        <v>51678</v>
      </c>
      <c r="D316" s="15">
        <v>38759</v>
      </c>
      <c r="E316" s="15">
        <f t="shared" si="4"/>
        <v>75.00096752970316</v>
      </c>
    </row>
    <row r="317" spans="1:5" s="13" customFormat="1" ht="22.5" customHeight="1">
      <c r="A317" s="57" t="s">
        <v>106</v>
      </c>
      <c r="B317" s="11" t="s">
        <v>31</v>
      </c>
      <c r="C317" s="12">
        <f>C318+C322</f>
        <v>61476</v>
      </c>
      <c r="D317" s="12">
        <f>D318+D322</f>
        <v>38895.5</v>
      </c>
      <c r="E317" s="12">
        <f t="shared" si="4"/>
        <v>63.26940594703624</v>
      </c>
    </row>
    <row r="318" spans="1:5" s="13" customFormat="1" ht="21" customHeight="1">
      <c r="A318" s="50" t="s">
        <v>270</v>
      </c>
      <c r="B318" s="14" t="s">
        <v>271</v>
      </c>
      <c r="C318" s="15">
        <f>C319+C320+C321</f>
        <v>6420</v>
      </c>
      <c r="D318" s="15">
        <f>D320+D321</f>
        <v>0</v>
      </c>
      <c r="E318" s="48">
        <f t="shared" si="4"/>
        <v>0</v>
      </c>
    </row>
    <row r="319" spans="1:5" s="49" customFormat="1" ht="17.25" customHeight="1">
      <c r="A319" s="50" t="s">
        <v>239</v>
      </c>
      <c r="B319" s="26" t="s">
        <v>240</v>
      </c>
      <c r="C319" s="48">
        <v>2420</v>
      </c>
      <c r="D319" s="48">
        <v>0</v>
      </c>
      <c r="E319" s="48">
        <f t="shared" si="4"/>
        <v>0</v>
      </c>
    </row>
    <row r="320" spans="1:5" s="13" customFormat="1" ht="18.75" customHeight="1">
      <c r="A320" s="10" t="s">
        <v>71</v>
      </c>
      <c r="B320" s="14" t="s">
        <v>72</v>
      </c>
      <c r="C320" s="15">
        <v>1900</v>
      </c>
      <c r="D320" s="15">
        <v>0</v>
      </c>
      <c r="E320" s="48">
        <f t="shared" si="4"/>
        <v>0</v>
      </c>
    </row>
    <row r="321" spans="1:5" s="13" customFormat="1" ht="17.25" customHeight="1">
      <c r="A321" s="10" t="s">
        <v>77</v>
      </c>
      <c r="B321" s="26" t="s">
        <v>78</v>
      </c>
      <c r="C321" s="15">
        <v>2100</v>
      </c>
      <c r="D321" s="15">
        <v>0</v>
      </c>
      <c r="E321" s="48">
        <f t="shared" si="4"/>
        <v>0</v>
      </c>
    </row>
    <row r="322" spans="1:5" s="6" customFormat="1" ht="19.5" customHeight="1">
      <c r="A322" s="10" t="s">
        <v>203</v>
      </c>
      <c r="B322" s="14" t="s">
        <v>32</v>
      </c>
      <c r="C322" s="15">
        <f>SUM(C323:C326)</f>
        <v>55056</v>
      </c>
      <c r="D322" s="15">
        <f>SUM(D323:D326)</f>
        <v>38895.5</v>
      </c>
      <c r="E322" s="15">
        <f t="shared" si="4"/>
        <v>70.64715925603022</v>
      </c>
    </row>
    <row r="323" spans="1:5" s="6" customFormat="1" ht="17.25" customHeight="1">
      <c r="A323" s="10" t="s">
        <v>107</v>
      </c>
      <c r="B323" s="14" t="s">
        <v>128</v>
      </c>
      <c r="C323" s="15">
        <v>21476</v>
      </c>
      <c r="D323" s="15">
        <v>20040.6</v>
      </c>
      <c r="E323" s="15">
        <f t="shared" si="4"/>
        <v>93.31626001117526</v>
      </c>
    </row>
    <row r="324" spans="1:5" s="6" customFormat="1" ht="18" customHeight="1">
      <c r="A324" s="10" t="s">
        <v>239</v>
      </c>
      <c r="B324" s="26" t="s">
        <v>240</v>
      </c>
      <c r="C324" s="15">
        <v>9500</v>
      </c>
      <c r="D324" s="15">
        <v>3681.43</v>
      </c>
      <c r="E324" s="15">
        <f t="shared" si="4"/>
        <v>38.751894736842104</v>
      </c>
    </row>
    <row r="325" spans="1:5" s="6" customFormat="1" ht="18.75" customHeight="1">
      <c r="A325" s="10" t="s">
        <v>71</v>
      </c>
      <c r="B325" s="14" t="s">
        <v>72</v>
      </c>
      <c r="C325" s="15">
        <v>2100</v>
      </c>
      <c r="D325" s="15">
        <v>543.47</v>
      </c>
      <c r="E325" s="15">
        <f t="shared" si="4"/>
        <v>25.879523809523814</v>
      </c>
    </row>
    <row r="326" spans="1:5" s="6" customFormat="1" ht="18.75" customHeight="1">
      <c r="A326" s="10" t="s">
        <v>77</v>
      </c>
      <c r="B326" s="14" t="s">
        <v>78</v>
      </c>
      <c r="C326" s="15">
        <v>21980</v>
      </c>
      <c r="D326" s="15">
        <v>14630</v>
      </c>
      <c r="E326" s="15">
        <f t="shared" si="4"/>
        <v>66.56050955414013</v>
      </c>
    </row>
    <row r="327" spans="1:5" s="13" customFormat="1" ht="24" customHeight="1">
      <c r="A327" s="57" t="s">
        <v>145</v>
      </c>
      <c r="B327" s="11" t="s">
        <v>181</v>
      </c>
      <c r="C327" s="12">
        <f>C328+C330+C339+C341+C343+C360+C368</f>
        <v>4083916</v>
      </c>
      <c r="D327" s="12">
        <f>D328+D330+D339+D341+D343+D360+D368</f>
        <v>1988718.9000000001</v>
      </c>
      <c r="E327" s="12">
        <f t="shared" si="4"/>
        <v>48.69637132595284</v>
      </c>
    </row>
    <row r="328" spans="1:5" s="6" customFormat="1" ht="19.5" customHeight="1">
      <c r="A328" s="14" t="s">
        <v>218</v>
      </c>
      <c r="B328" s="14" t="s">
        <v>210</v>
      </c>
      <c r="C328" s="15">
        <f>C329</f>
        <v>70000</v>
      </c>
      <c r="D328" s="15">
        <f>D329</f>
        <v>46941.87</v>
      </c>
      <c r="E328" s="15">
        <f t="shared" si="4"/>
        <v>67.0598142857143</v>
      </c>
    </row>
    <row r="329" spans="1:5" s="6" customFormat="1" ht="18" customHeight="1">
      <c r="A329" s="10" t="s">
        <v>254</v>
      </c>
      <c r="B329" s="26" t="s">
        <v>25</v>
      </c>
      <c r="C329" s="15">
        <v>70000</v>
      </c>
      <c r="D329" s="15">
        <v>46941.87</v>
      </c>
      <c r="E329" s="15">
        <f t="shared" si="4"/>
        <v>67.0598142857143</v>
      </c>
    </row>
    <row r="330" spans="1:5" s="6" customFormat="1" ht="31.5" customHeight="1">
      <c r="A330" s="14" t="s">
        <v>147</v>
      </c>
      <c r="B330" s="14" t="s">
        <v>148</v>
      </c>
      <c r="C330" s="15">
        <f>C331+C332+C333+C334+C335+C336+C337+C338</f>
        <v>2700000</v>
      </c>
      <c r="D330" s="15">
        <f>D331+D332+D333+D334+D335+D336+D337+D338</f>
        <v>1281471.2000000002</v>
      </c>
      <c r="E330" s="15">
        <f t="shared" si="4"/>
        <v>47.4618962962963</v>
      </c>
    </row>
    <row r="331" spans="1:5" s="6" customFormat="1" ht="17.25" customHeight="1">
      <c r="A331" s="10" t="s">
        <v>107</v>
      </c>
      <c r="B331" s="14" t="s">
        <v>128</v>
      </c>
      <c r="C331" s="15">
        <v>2563664</v>
      </c>
      <c r="D331" s="15">
        <v>1224624.42</v>
      </c>
      <c r="E331" s="15">
        <f t="shared" si="4"/>
        <v>47.768522708123996</v>
      </c>
    </row>
    <row r="332" spans="1:5" s="6" customFormat="1" ht="17.25" customHeight="1">
      <c r="A332" s="10" t="s">
        <v>86</v>
      </c>
      <c r="B332" s="14" t="s">
        <v>87</v>
      </c>
      <c r="C332" s="15">
        <v>55900</v>
      </c>
      <c r="D332" s="15">
        <v>25820.96</v>
      </c>
      <c r="E332" s="15">
        <f t="shared" si="4"/>
        <v>46.19134168157424</v>
      </c>
    </row>
    <row r="333" spans="1:5" s="6" customFormat="1" ht="17.25" customHeight="1">
      <c r="A333" s="10" t="s">
        <v>88</v>
      </c>
      <c r="B333" s="14" t="s">
        <v>183</v>
      </c>
      <c r="C333" s="15">
        <v>4394</v>
      </c>
      <c r="D333" s="15">
        <v>4239.3</v>
      </c>
      <c r="E333" s="15">
        <f t="shared" si="4"/>
        <v>96.47928994082841</v>
      </c>
    </row>
    <row r="334" spans="1:5" s="6" customFormat="1" ht="17.25" customHeight="1">
      <c r="A334" s="10" t="s">
        <v>89</v>
      </c>
      <c r="B334" s="14" t="s">
        <v>182</v>
      </c>
      <c r="C334" s="15">
        <v>66026</v>
      </c>
      <c r="D334" s="15">
        <v>22618.33</v>
      </c>
      <c r="E334" s="15">
        <f t="shared" si="4"/>
        <v>34.25670190531003</v>
      </c>
    </row>
    <row r="335" spans="1:5" s="6" customFormat="1" ht="17.25" customHeight="1">
      <c r="A335" s="10" t="s">
        <v>90</v>
      </c>
      <c r="B335" s="14" t="s">
        <v>28</v>
      </c>
      <c r="C335" s="15">
        <v>1477</v>
      </c>
      <c r="D335" s="15">
        <v>653.79</v>
      </c>
      <c r="E335" s="15">
        <f t="shared" si="4"/>
        <v>44.264725795531476</v>
      </c>
    </row>
    <row r="336" spans="1:5" s="6" customFormat="1" ht="17.25" customHeight="1">
      <c r="A336" s="10" t="s">
        <v>71</v>
      </c>
      <c r="B336" s="14" t="s">
        <v>72</v>
      </c>
      <c r="C336" s="15">
        <v>930</v>
      </c>
      <c r="D336" s="15">
        <v>930</v>
      </c>
      <c r="E336" s="15">
        <f t="shared" si="4"/>
        <v>100</v>
      </c>
    </row>
    <row r="337" spans="1:5" s="6" customFormat="1" ht="17.25" customHeight="1">
      <c r="A337" s="10" t="s">
        <v>77</v>
      </c>
      <c r="B337" s="14" t="s">
        <v>78</v>
      </c>
      <c r="C337" s="15">
        <v>6000</v>
      </c>
      <c r="D337" s="15">
        <v>1866.31</v>
      </c>
      <c r="E337" s="15">
        <f t="shared" si="4"/>
        <v>31.105166666666666</v>
      </c>
    </row>
    <row r="338" spans="1:5" s="6" customFormat="1" ht="17.25" customHeight="1">
      <c r="A338" s="10" t="s">
        <v>91</v>
      </c>
      <c r="B338" s="26" t="s">
        <v>255</v>
      </c>
      <c r="C338" s="15">
        <v>1609</v>
      </c>
      <c r="D338" s="15">
        <v>718.09</v>
      </c>
      <c r="E338" s="15">
        <f t="shared" si="4"/>
        <v>44.62958359229335</v>
      </c>
    </row>
    <row r="339" spans="1:5" s="6" customFormat="1" ht="29.25" customHeight="1">
      <c r="A339" s="14" t="s">
        <v>149</v>
      </c>
      <c r="B339" s="14" t="s">
        <v>125</v>
      </c>
      <c r="C339" s="15">
        <f>C340</f>
        <v>23300</v>
      </c>
      <c r="D339" s="15">
        <f>D340</f>
        <v>10614.85</v>
      </c>
      <c r="E339" s="12">
        <f t="shared" si="4"/>
        <v>45.55729613733906</v>
      </c>
    </row>
    <row r="340" spans="1:5" s="6" customFormat="1" ht="18" customHeight="1">
      <c r="A340" s="10" t="s">
        <v>108</v>
      </c>
      <c r="B340" s="14" t="s">
        <v>124</v>
      </c>
      <c r="C340" s="15">
        <v>23300</v>
      </c>
      <c r="D340" s="15">
        <v>10614.85</v>
      </c>
      <c r="E340" s="12">
        <f t="shared" si="4"/>
        <v>45.55729613733906</v>
      </c>
    </row>
    <row r="341" spans="1:5" s="6" customFormat="1" ht="22.5" customHeight="1">
      <c r="A341" s="10" t="s">
        <v>150</v>
      </c>
      <c r="B341" s="14" t="s">
        <v>10</v>
      </c>
      <c r="C341" s="15">
        <f>C342</f>
        <v>471000</v>
      </c>
      <c r="D341" s="15">
        <f>D342</f>
        <v>237517.67</v>
      </c>
      <c r="E341" s="12">
        <f t="shared" si="4"/>
        <v>50.42838004246285</v>
      </c>
    </row>
    <row r="342" spans="1:5" s="6" customFormat="1" ht="18.75" customHeight="1">
      <c r="A342" s="10" t="s">
        <v>107</v>
      </c>
      <c r="B342" s="14" t="s">
        <v>128</v>
      </c>
      <c r="C342" s="15">
        <v>471000</v>
      </c>
      <c r="D342" s="15">
        <v>237517.67</v>
      </c>
      <c r="E342" s="15">
        <f t="shared" si="4"/>
        <v>50.42838004246285</v>
      </c>
    </row>
    <row r="343" spans="1:5" s="6" customFormat="1" ht="21.75" customHeight="1">
      <c r="A343" s="14" t="s">
        <v>152</v>
      </c>
      <c r="B343" s="14" t="s">
        <v>66</v>
      </c>
      <c r="C343" s="15">
        <f>C344+C345+C346+C347+C348+C349+C350+C351+C352+C353+C354+C355+C356+C357+C358+C359</f>
        <v>517860</v>
      </c>
      <c r="D343" s="15">
        <f>D344+D345+D346+D347+D348+D349+D350+D351+D352+D353+D354+D355+D356+D357+D358+D359</f>
        <v>255100.43000000002</v>
      </c>
      <c r="E343" s="15">
        <f t="shared" si="4"/>
        <v>49.2605009075812</v>
      </c>
    </row>
    <row r="344" spans="1:5" s="6" customFormat="1" ht="18.75" customHeight="1">
      <c r="A344" s="10" t="s">
        <v>86</v>
      </c>
      <c r="B344" s="14" t="s">
        <v>87</v>
      </c>
      <c r="C344" s="15">
        <v>337000</v>
      </c>
      <c r="D344" s="15">
        <v>162551.64</v>
      </c>
      <c r="E344" s="15">
        <f t="shared" si="4"/>
        <v>48.23490801186944</v>
      </c>
    </row>
    <row r="345" spans="1:5" s="6" customFormat="1" ht="18.75" customHeight="1">
      <c r="A345" s="10" t="s">
        <v>88</v>
      </c>
      <c r="B345" s="14" t="s">
        <v>183</v>
      </c>
      <c r="C345" s="15">
        <v>24663</v>
      </c>
      <c r="D345" s="15">
        <v>20982.87</v>
      </c>
      <c r="E345" s="15">
        <f t="shared" si="4"/>
        <v>85.07833596886023</v>
      </c>
    </row>
    <row r="346" spans="1:5" s="6" customFormat="1" ht="18.75" customHeight="1">
      <c r="A346" s="10" t="s">
        <v>89</v>
      </c>
      <c r="B346" s="14" t="s">
        <v>227</v>
      </c>
      <c r="C346" s="15">
        <v>60266</v>
      </c>
      <c r="D346" s="15">
        <v>24991.63</v>
      </c>
      <c r="E346" s="15">
        <f t="shared" si="4"/>
        <v>41.468871337072315</v>
      </c>
    </row>
    <row r="347" spans="1:5" s="6" customFormat="1" ht="18.75" customHeight="1">
      <c r="A347" s="10" t="s">
        <v>90</v>
      </c>
      <c r="B347" s="14" t="s">
        <v>28</v>
      </c>
      <c r="C347" s="15">
        <v>8329</v>
      </c>
      <c r="D347" s="15">
        <v>3833.09</v>
      </c>
      <c r="E347" s="15">
        <f t="shared" si="4"/>
        <v>46.02101092568135</v>
      </c>
    </row>
    <row r="348" spans="1:5" s="6" customFormat="1" ht="18.75" customHeight="1">
      <c r="A348" s="10" t="s">
        <v>71</v>
      </c>
      <c r="B348" s="14" t="s">
        <v>72</v>
      </c>
      <c r="C348" s="15">
        <v>23500</v>
      </c>
      <c r="D348" s="15">
        <v>7330.7</v>
      </c>
      <c r="E348" s="15">
        <f t="shared" si="4"/>
        <v>31.19446808510638</v>
      </c>
    </row>
    <row r="349" spans="1:5" s="6" customFormat="1" ht="18.75" customHeight="1">
      <c r="A349" s="10" t="s">
        <v>73</v>
      </c>
      <c r="B349" s="14" t="s">
        <v>74</v>
      </c>
      <c r="C349" s="15">
        <v>8000</v>
      </c>
      <c r="D349" s="15">
        <v>3490.23</v>
      </c>
      <c r="E349" s="15">
        <f t="shared" si="4"/>
        <v>43.627874999999996</v>
      </c>
    </row>
    <row r="350" spans="1:5" s="6" customFormat="1" ht="18.75" customHeight="1">
      <c r="A350" s="10" t="s">
        <v>75</v>
      </c>
      <c r="B350" s="14" t="s">
        <v>76</v>
      </c>
      <c r="C350" s="15">
        <v>6000</v>
      </c>
      <c r="D350" s="15">
        <v>676.21</v>
      </c>
      <c r="E350" s="15">
        <f t="shared" si="4"/>
        <v>11.270166666666666</v>
      </c>
    </row>
    <row r="351" spans="1:5" s="6" customFormat="1" ht="18.75" customHeight="1">
      <c r="A351" s="10" t="s">
        <v>77</v>
      </c>
      <c r="B351" s="14" t="s">
        <v>78</v>
      </c>
      <c r="C351" s="15">
        <v>20856</v>
      </c>
      <c r="D351" s="15">
        <v>14898.14</v>
      </c>
      <c r="E351" s="15">
        <f t="shared" si="4"/>
        <v>71.43335251246643</v>
      </c>
    </row>
    <row r="352" spans="1:5" s="6" customFormat="1" ht="18.75" customHeight="1">
      <c r="A352" s="10" t="s">
        <v>241</v>
      </c>
      <c r="B352" s="14" t="s">
        <v>242</v>
      </c>
      <c r="C352" s="15">
        <v>700</v>
      </c>
      <c r="D352" s="15">
        <v>250</v>
      </c>
      <c r="E352" s="15">
        <f t="shared" si="4"/>
        <v>35.714285714285715</v>
      </c>
    </row>
    <row r="353" spans="1:5" s="6" customFormat="1" ht="26.25" customHeight="1">
      <c r="A353" s="10" t="s">
        <v>302</v>
      </c>
      <c r="B353" s="2" t="s">
        <v>303</v>
      </c>
      <c r="C353" s="15">
        <v>7200</v>
      </c>
      <c r="D353" s="15">
        <v>2883.35</v>
      </c>
      <c r="E353" s="15">
        <f t="shared" si="4"/>
        <v>40.046527777777776</v>
      </c>
    </row>
    <row r="354" spans="1:5" s="6" customFormat="1" ht="18.75" customHeight="1">
      <c r="A354" s="10" t="s">
        <v>95</v>
      </c>
      <c r="B354" s="14" t="s">
        <v>27</v>
      </c>
      <c r="C354" s="15">
        <v>2500</v>
      </c>
      <c r="D354" s="15">
        <v>838.19</v>
      </c>
      <c r="E354" s="15">
        <f t="shared" si="4"/>
        <v>33.5276</v>
      </c>
    </row>
    <row r="355" spans="1:5" s="6" customFormat="1" ht="18.75" customHeight="1">
      <c r="A355" s="10" t="s">
        <v>79</v>
      </c>
      <c r="B355" s="14" t="s">
        <v>25</v>
      </c>
      <c r="C355" s="15">
        <v>2600</v>
      </c>
      <c r="D355" s="15">
        <v>1658</v>
      </c>
      <c r="E355" s="15">
        <f t="shared" si="4"/>
        <v>63.76923076923077</v>
      </c>
    </row>
    <row r="356" spans="1:5" s="6" customFormat="1" ht="18.75" customHeight="1">
      <c r="A356" s="10" t="s">
        <v>91</v>
      </c>
      <c r="B356" s="14" t="s">
        <v>225</v>
      </c>
      <c r="C356" s="15">
        <v>8046</v>
      </c>
      <c r="D356" s="15">
        <v>6523.91</v>
      </c>
      <c r="E356" s="15">
        <f t="shared" si="4"/>
        <v>81.08264976385782</v>
      </c>
    </row>
    <row r="357" spans="1:5" s="6" customFormat="1" ht="27" customHeight="1">
      <c r="A357" s="10" t="s">
        <v>304</v>
      </c>
      <c r="B357" s="14" t="s">
        <v>307</v>
      </c>
      <c r="C357" s="15">
        <v>5200</v>
      </c>
      <c r="D357" s="15">
        <v>2860</v>
      </c>
      <c r="E357" s="15">
        <f t="shared" si="4"/>
        <v>55.00000000000001</v>
      </c>
    </row>
    <row r="358" spans="1:5" s="6" customFormat="1" ht="25.5" customHeight="1">
      <c r="A358" s="10" t="s">
        <v>305</v>
      </c>
      <c r="B358" s="2" t="s">
        <v>306</v>
      </c>
      <c r="C358" s="15">
        <v>2000</v>
      </c>
      <c r="D358" s="15">
        <v>332.47</v>
      </c>
      <c r="E358" s="15">
        <f t="shared" si="4"/>
        <v>16.623500000000003</v>
      </c>
    </row>
    <row r="359" spans="1:5" s="6" customFormat="1" ht="27" customHeight="1">
      <c r="A359" s="10" t="s">
        <v>300</v>
      </c>
      <c r="B359" s="2" t="s">
        <v>301</v>
      </c>
      <c r="C359" s="15">
        <v>1000</v>
      </c>
      <c r="D359" s="15">
        <v>1000</v>
      </c>
      <c r="E359" s="15">
        <f t="shared" si="4"/>
        <v>100</v>
      </c>
    </row>
    <row r="360" spans="1:5" s="6" customFormat="1" ht="22.5" customHeight="1">
      <c r="A360" s="10" t="s">
        <v>153</v>
      </c>
      <c r="B360" s="14" t="s">
        <v>231</v>
      </c>
      <c r="C360" s="15">
        <f>SUM(C361:C367)</f>
        <v>203356</v>
      </c>
      <c r="D360" s="15">
        <f>SUM(D361:D367)</f>
        <v>99888.72999999998</v>
      </c>
      <c r="E360" s="15">
        <f t="shared" si="4"/>
        <v>49.1201292314955</v>
      </c>
    </row>
    <row r="361" spans="1:5" s="6" customFormat="1" ht="18.75" customHeight="1">
      <c r="A361" s="10" t="s">
        <v>86</v>
      </c>
      <c r="B361" s="14" t="s">
        <v>87</v>
      </c>
      <c r="C361" s="15">
        <v>90000</v>
      </c>
      <c r="D361" s="15">
        <v>46587.35</v>
      </c>
      <c r="E361" s="15">
        <f t="shared" si="4"/>
        <v>51.76372222222222</v>
      </c>
    </row>
    <row r="362" spans="1:5" s="6" customFormat="1" ht="18.75" customHeight="1">
      <c r="A362" s="10" t="s">
        <v>88</v>
      </c>
      <c r="B362" s="14" t="s">
        <v>183</v>
      </c>
      <c r="C362" s="15">
        <v>7389</v>
      </c>
      <c r="D362" s="15">
        <v>6851.68</v>
      </c>
      <c r="E362" s="15">
        <f t="shared" si="4"/>
        <v>92.72810935173908</v>
      </c>
    </row>
    <row r="363" spans="1:5" s="6" customFormat="1" ht="18.75" customHeight="1">
      <c r="A363" s="10" t="s">
        <v>89</v>
      </c>
      <c r="B363" s="14" t="s">
        <v>227</v>
      </c>
      <c r="C363" s="15">
        <v>17560</v>
      </c>
      <c r="D363" s="15">
        <v>11208.74</v>
      </c>
      <c r="E363" s="15">
        <f t="shared" si="4"/>
        <v>63.83109339407744</v>
      </c>
    </row>
    <row r="364" spans="1:5" s="6" customFormat="1" ht="18.75" customHeight="1">
      <c r="A364" s="10" t="s">
        <v>90</v>
      </c>
      <c r="B364" s="14" t="s">
        <v>28</v>
      </c>
      <c r="C364" s="15">
        <v>2593</v>
      </c>
      <c r="D364" s="15">
        <v>1227.27</v>
      </c>
      <c r="E364" s="15">
        <f t="shared" si="4"/>
        <v>47.330119552641726</v>
      </c>
    </row>
    <row r="365" spans="1:5" s="6" customFormat="1" ht="18.75" customHeight="1">
      <c r="A365" s="10" t="s">
        <v>239</v>
      </c>
      <c r="B365" s="14" t="s">
        <v>240</v>
      </c>
      <c r="C365" s="15">
        <v>80000</v>
      </c>
      <c r="D365" s="15">
        <v>31555.32</v>
      </c>
      <c r="E365" s="15">
        <f t="shared" si="4"/>
        <v>39.44415</v>
      </c>
    </row>
    <row r="366" spans="1:5" s="6" customFormat="1" ht="18.75" customHeight="1">
      <c r="A366" s="10" t="s">
        <v>71</v>
      </c>
      <c r="B366" s="14" t="s">
        <v>72</v>
      </c>
      <c r="C366" s="15">
        <v>3400</v>
      </c>
      <c r="D366" s="15">
        <v>648.37</v>
      </c>
      <c r="E366" s="15">
        <f t="shared" si="4"/>
        <v>19.06970588235294</v>
      </c>
    </row>
    <row r="367" spans="1:5" s="6" customFormat="1" ht="18.75" customHeight="1">
      <c r="A367" s="10" t="s">
        <v>91</v>
      </c>
      <c r="B367" s="14" t="s">
        <v>225</v>
      </c>
      <c r="C367" s="15">
        <v>2414</v>
      </c>
      <c r="D367" s="15">
        <v>1810</v>
      </c>
      <c r="E367" s="15">
        <f t="shared" si="4"/>
        <v>74.97928748964374</v>
      </c>
    </row>
    <row r="368" spans="1:5" s="6" customFormat="1" ht="21.75" customHeight="1">
      <c r="A368" s="10" t="s">
        <v>184</v>
      </c>
      <c r="B368" s="14" t="s">
        <v>4</v>
      </c>
      <c r="C368" s="15">
        <f>C369+C370+C371</f>
        <v>98400</v>
      </c>
      <c r="D368" s="15">
        <f>D369+D370+D371</f>
        <v>57184.15</v>
      </c>
      <c r="E368" s="15">
        <f t="shared" si="4"/>
        <v>58.113973577235775</v>
      </c>
    </row>
    <row r="369" spans="1:5" s="6" customFormat="1" ht="18.75" customHeight="1">
      <c r="A369" s="10" t="s">
        <v>107</v>
      </c>
      <c r="B369" s="14" t="s">
        <v>128</v>
      </c>
      <c r="C369" s="15">
        <v>94400</v>
      </c>
      <c r="D369" s="15">
        <v>55790.6</v>
      </c>
      <c r="E369" s="15">
        <f t="shared" si="4"/>
        <v>59.10021186440678</v>
      </c>
    </row>
    <row r="370" spans="1:5" s="6" customFormat="1" ht="18.75" customHeight="1">
      <c r="A370" s="10" t="s">
        <v>71</v>
      </c>
      <c r="B370" s="14" t="s">
        <v>72</v>
      </c>
      <c r="C370" s="15">
        <v>3000</v>
      </c>
      <c r="D370" s="15">
        <v>1393.55</v>
      </c>
      <c r="E370" s="15">
        <f t="shared" si="4"/>
        <v>46.45166666666666</v>
      </c>
    </row>
    <row r="371" spans="1:5" s="6" customFormat="1" ht="18.75" customHeight="1">
      <c r="A371" s="10" t="s">
        <v>77</v>
      </c>
      <c r="B371" s="14" t="s">
        <v>78</v>
      </c>
      <c r="C371" s="15">
        <v>1000</v>
      </c>
      <c r="D371" s="15">
        <v>0</v>
      </c>
      <c r="E371" s="15">
        <f t="shared" si="4"/>
        <v>0</v>
      </c>
    </row>
    <row r="372" spans="1:5" s="13" customFormat="1" ht="24" customHeight="1">
      <c r="A372" s="57" t="s">
        <v>109</v>
      </c>
      <c r="B372" s="11" t="s">
        <v>110</v>
      </c>
      <c r="C372" s="12">
        <f>SUM(C373,C387,C385,C382)</f>
        <v>230365</v>
      </c>
      <c r="D372" s="12">
        <f>D373+D382+D385+D387</f>
        <v>96820.84</v>
      </c>
      <c r="E372" s="12">
        <f t="shared" si="4"/>
        <v>42.029318689905146</v>
      </c>
    </row>
    <row r="373" spans="1:5" s="6" customFormat="1" ht="19.5" customHeight="1">
      <c r="A373" s="10" t="s">
        <v>186</v>
      </c>
      <c r="B373" s="14" t="s">
        <v>111</v>
      </c>
      <c r="C373" s="15">
        <f>SUM(C374:C381)</f>
        <v>199326</v>
      </c>
      <c r="D373" s="15">
        <f>SUM(D374:D381)</f>
        <v>89738.84</v>
      </c>
      <c r="E373" s="15">
        <f t="shared" si="4"/>
        <v>45.02114124599901</v>
      </c>
    </row>
    <row r="374" spans="1:5" s="6" customFormat="1" ht="18.75" customHeight="1">
      <c r="A374" s="10" t="s">
        <v>103</v>
      </c>
      <c r="B374" s="14" t="s">
        <v>126</v>
      </c>
      <c r="C374" s="15">
        <v>16110</v>
      </c>
      <c r="D374" s="15">
        <v>8461.94</v>
      </c>
      <c r="E374" s="15">
        <f t="shared" si="4"/>
        <v>52.5260086902545</v>
      </c>
    </row>
    <row r="375" spans="1:5" s="6" customFormat="1" ht="18.75" customHeight="1">
      <c r="A375" s="10" t="s">
        <v>86</v>
      </c>
      <c r="B375" s="14" t="s">
        <v>87</v>
      </c>
      <c r="C375" s="15">
        <v>123353</v>
      </c>
      <c r="D375" s="15">
        <v>52571.66</v>
      </c>
      <c r="E375" s="15">
        <f t="shared" si="4"/>
        <v>42.6188742876136</v>
      </c>
    </row>
    <row r="376" spans="1:5" s="6" customFormat="1" ht="18.75" customHeight="1">
      <c r="A376" s="10" t="s">
        <v>88</v>
      </c>
      <c r="B376" s="14" t="s">
        <v>183</v>
      </c>
      <c r="C376" s="15">
        <v>8990</v>
      </c>
      <c r="D376" s="15">
        <v>8525.63</v>
      </c>
      <c r="E376" s="15">
        <f t="shared" si="4"/>
        <v>94.83459399332591</v>
      </c>
    </row>
    <row r="377" spans="1:5" s="6" customFormat="1" ht="18.75" customHeight="1">
      <c r="A377" s="10" t="s">
        <v>89</v>
      </c>
      <c r="B377" s="14" t="s">
        <v>227</v>
      </c>
      <c r="C377" s="15">
        <v>22826</v>
      </c>
      <c r="D377" s="15">
        <v>9772.68</v>
      </c>
      <c r="E377" s="15">
        <f t="shared" si="4"/>
        <v>42.81380881450977</v>
      </c>
    </row>
    <row r="378" spans="1:5" s="6" customFormat="1" ht="18.75" customHeight="1">
      <c r="A378" s="10" t="s">
        <v>90</v>
      </c>
      <c r="B378" s="14" t="s">
        <v>28</v>
      </c>
      <c r="C378" s="15">
        <v>3638</v>
      </c>
      <c r="D378" s="15">
        <v>1444.76</v>
      </c>
      <c r="E378" s="15">
        <f t="shared" si="4"/>
        <v>39.7130291368884</v>
      </c>
    </row>
    <row r="379" spans="1:5" s="6" customFormat="1" ht="18.75" customHeight="1">
      <c r="A379" s="10" t="s">
        <v>71</v>
      </c>
      <c r="B379" s="26" t="s">
        <v>72</v>
      </c>
      <c r="C379" s="15">
        <v>9000</v>
      </c>
      <c r="D379" s="15">
        <v>406.17</v>
      </c>
      <c r="E379" s="15">
        <f t="shared" si="4"/>
        <v>4.513</v>
      </c>
    </row>
    <row r="380" spans="1:5" s="6" customFormat="1" ht="18.75" customHeight="1">
      <c r="A380" s="10" t="s">
        <v>104</v>
      </c>
      <c r="B380" s="26" t="s">
        <v>256</v>
      </c>
      <c r="C380" s="15">
        <v>4000</v>
      </c>
      <c r="D380" s="15">
        <v>0</v>
      </c>
      <c r="E380" s="15">
        <f aca="true" t="shared" si="5" ref="E380:E388">D380/C380*100</f>
        <v>0</v>
      </c>
    </row>
    <row r="381" spans="1:5" s="6" customFormat="1" ht="18.75" customHeight="1">
      <c r="A381" s="10" t="s">
        <v>91</v>
      </c>
      <c r="B381" s="14" t="s">
        <v>225</v>
      </c>
      <c r="C381" s="15">
        <v>11409</v>
      </c>
      <c r="D381" s="15">
        <v>8556</v>
      </c>
      <c r="E381" s="15">
        <f t="shared" si="5"/>
        <v>74.99342624244018</v>
      </c>
    </row>
    <row r="382" spans="1:5" s="6" customFormat="1" ht="22.5" customHeight="1">
      <c r="A382" s="10" t="s">
        <v>234</v>
      </c>
      <c r="B382" s="14" t="s">
        <v>257</v>
      </c>
      <c r="C382" s="15">
        <f>C383+C384</f>
        <v>28823</v>
      </c>
      <c r="D382" s="15">
        <f>D383+D384</f>
        <v>5722</v>
      </c>
      <c r="E382" s="15">
        <f t="shared" si="5"/>
        <v>19.852201366963882</v>
      </c>
    </row>
    <row r="383" spans="1:5" s="6" customFormat="1" ht="17.25" customHeight="1">
      <c r="A383" s="10" t="s">
        <v>220</v>
      </c>
      <c r="B383" s="26" t="s">
        <v>221</v>
      </c>
      <c r="C383" s="15">
        <v>27383</v>
      </c>
      <c r="D383" s="15">
        <v>5722</v>
      </c>
      <c r="E383" s="15">
        <f t="shared" si="5"/>
        <v>20.89617645984735</v>
      </c>
    </row>
    <row r="384" spans="1:5" s="6" customFormat="1" ht="18.75" customHeight="1">
      <c r="A384" s="10" t="s">
        <v>246</v>
      </c>
      <c r="B384" s="26" t="s">
        <v>247</v>
      </c>
      <c r="C384" s="15">
        <v>1440</v>
      </c>
      <c r="D384" s="15">
        <v>0</v>
      </c>
      <c r="E384" s="15">
        <f t="shared" si="5"/>
        <v>0</v>
      </c>
    </row>
    <row r="385" spans="1:5" s="6" customFormat="1" ht="21" customHeight="1">
      <c r="A385" s="10" t="s">
        <v>185</v>
      </c>
      <c r="B385" s="14" t="s">
        <v>129</v>
      </c>
      <c r="C385" s="15">
        <f>C386</f>
        <v>403</v>
      </c>
      <c r="D385" s="15">
        <f>D386</f>
        <v>0</v>
      </c>
      <c r="E385" s="15">
        <f t="shared" si="5"/>
        <v>0</v>
      </c>
    </row>
    <row r="386" spans="1:5" s="6" customFormat="1" ht="18.75" customHeight="1">
      <c r="A386" s="10" t="s">
        <v>77</v>
      </c>
      <c r="B386" s="14" t="s">
        <v>78</v>
      </c>
      <c r="C386" s="15">
        <v>403</v>
      </c>
      <c r="D386" s="15">
        <v>0</v>
      </c>
      <c r="E386" s="15">
        <f t="shared" si="5"/>
        <v>0</v>
      </c>
    </row>
    <row r="387" spans="1:5" s="6" customFormat="1" ht="21.75" customHeight="1">
      <c r="A387" s="10" t="s">
        <v>187</v>
      </c>
      <c r="B387" s="14" t="s">
        <v>4</v>
      </c>
      <c r="C387" s="15">
        <f>C388</f>
        <v>1813</v>
      </c>
      <c r="D387" s="15">
        <f>D388</f>
        <v>1360</v>
      </c>
      <c r="E387" s="15">
        <f t="shared" si="5"/>
        <v>75.01378929950359</v>
      </c>
    </row>
    <row r="388" spans="1:5" s="6" customFormat="1" ht="17.25" customHeight="1">
      <c r="A388" s="10" t="s">
        <v>91</v>
      </c>
      <c r="B388" s="14" t="s">
        <v>225</v>
      </c>
      <c r="C388" s="15">
        <v>1813</v>
      </c>
      <c r="D388" s="15">
        <v>1360</v>
      </c>
      <c r="E388" s="15">
        <f t="shared" si="5"/>
        <v>75.01378929950359</v>
      </c>
    </row>
    <row r="389" spans="1:5" s="13" customFormat="1" ht="24" customHeight="1">
      <c r="A389" s="57" t="s">
        <v>68</v>
      </c>
      <c r="B389" s="11" t="s">
        <v>287</v>
      </c>
      <c r="C389" s="12">
        <f>C390+C395</f>
        <v>820900</v>
      </c>
      <c r="D389" s="12">
        <f>D390+D395</f>
        <v>224229.82</v>
      </c>
      <c r="E389" s="12">
        <f aca="true" t="shared" si="6" ref="E389:E412">D389/C389*100</f>
        <v>27.3151199902546</v>
      </c>
    </row>
    <row r="390" spans="1:5" s="6" customFormat="1" ht="22.5" customHeight="1">
      <c r="A390" s="14" t="s">
        <v>188</v>
      </c>
      <c r="B390" s="14" t="s">
        <v>112</v>
      </c>
      <c r="C390" s="15">
        <f>C391+C392+C393+C394</f>
        <v>66000</v>
      </c>
      <c r="D390" s="15">
        <f>SUM(D391:D394)</f>
        <v>33656.08</v>
      </c>
      <c r="E390" s="15">
        <f t="shared" si="6"/>
        <v>50.99406060606061</v>
      </c>
    </row>
    <row r="391" spans="1:5" s="6" customFormat="1" ht="18.75" customHeight="1">
      <c r="A391" s="10" t="s">
        <v>239</v>
      </c>
      <c r="B391" s="26" t="s">
        <v>240</v>
      </c>
      <c r="C391" s="15">
        <v>2000</v>
      </c>
      <c r="D391" s="15">
        <v>0</v>
      </c>
      <c r="E391" s="15">
        <f t="shared" si="6"/>
        <v>0</v>
      </c>
    </row>
    <row r="392" spans="1:5" s="6" customFormat="1" ht="18.75" customHeight="1">
      <c r="A392" s="10" t="s">
        <v>71</v>
      </c>
      <c r="B392" s="14" t="s">
        <v>72</v>
      </c>
      <c r="C392" s="15">
        <v>28000</v>
      </c>
      <c r="D392" s="15">
        <v>15458.59</v>
      </c>
      <c r="E392" s="15">
        <f t="shared" si="6"/>
        <v>55.20925</v>
      </c>
    </row>
    <row r="393" spans="1:5" s="6" customFormat="1" ht="18.75" customHeight="1">
      <c r="A393" s="10" t="s">
        <v>75</v>
      </c>
      <c r="B393" s="14" t="s">
        <v>76</v>
      </c>
      <c r="C393" s="15">
        <v>1000</v>
      </c>
      <c r="D393" s="15">
        <v>203</v>
      </c>
      <c r="E393" s="15">
        <f t="shared" si="6"/>
        <v>20.3</v>
      </c>
    </row>
    <row r="394" spans="1:5" s="6" customFormat="1" ht="18.75" customHeight="1">
      <c r="A394" s="10" t="s">
        <v>77</v>
      </c>
      <c r="B394" s="14" t="s">
        <v>78</v>
      </c>
      <c r="C394" s="15">
        <v>35000</v>
      </c>
      <c r="D394" s="15">
        <v>17994.49</v>
      </c>
      <c r="E394" s="15">
        <f t="shared" si="6"/>
        <v>51.412828571428584</v>
      </c>
    </row>
    <row r="395" spans="1:5" s="6" customFormat="1" ht="21" customHeight="1">
      <c r="A395" s="10" t="s">
        <v>154</v>
      </c>
      <c r="B395" s="14" t="s">
        <v>69</v>
      </c>
      <c r="C395" s="15">
        <f>C396+C397+C398+C399</f>
        <v>754900</v>
      </c>
      <c r="D395" s="15">
        <f>D396+D397+D398+D399</f>
        <v>190573.74000000002</v>
      </c>
      <c r="E395" s="15">
        <f t="shared" si="6"/>
        <v>25.24489866207445</v>
      </c>
    </row>
    <row r="396" spans="1:5" s="6" customFormat="1" ht="18.75" customHeight="1">
      <c r="A396" s="10" t="s">
        <v>71</v>
      </c>
      <c r="B396" s="14" t="s">
        <v>72</v>
      </c>
      <c r="C396" s="15">
        <v>5000</v>
      </c>
      <c r="D396" s="15">
        <v>69.64</v>
      </c>
      <c r="E396" s="15">
        <f t="shared" si="6"/>
        <v>1.3928</v>
      </c>
    </row>
    <row r="397" spans="1:5" s="6" customFormat="1" ht="18.75" customHeight="1">
      <c r="A397" s="10" t="s">
        <v>73</v>
      </c>
      <c r="B397" s="14" t="s">
        <v>74</v>
      </c>
      <c r="C397" s="15">
        <v>379900</v>
      </c>
      <c r="D397" s="15">
        <v>166836.61</v>
      </c>
      <c r="E397" s="15">
        <f t="shared" si="6"/>
        <v>43.91592787575677</v>
      </c>
    </row>
    <row r="398" spans="1:5" s="6" customFormat="1" ht="18.75" customHeight="1">
      <c r="A398" s="10" t="s">
        <v>75</v>
      </c>
      <c r="B398" s="14" t="s">
        <v>76</v>
      </c>
      <c r="C398" s="15">
        <v>70000</v>
      </c>
      <c r="D398" s="15">
        <v>22575.29</v>
      </c>
      <c r="E398" s="15">
        <f t="shared" si="6"/>
        <v>32.250414285714285</v>
      </c>
    </row>
    <row r="399" spans="1:5" s="6" customFormat="1" ht="18.75" customHeight="1">
      <c r="A399" s="10" t="s">
        <v>70</v>
      </c>
      <c r="B399" s="14" t="s">
        <v>223</v>
      </c>
      <c r="C399" s="15">
        <v>300000</v>
      </c>
      <c r="D399" s="15">
        <v>1092.2</v>
      </c>
      <c r="E399" s="15">
        <f t="shared" si="6"/>
        <v>0.36406666666666665</v>
      </c>
    </row>
    <row r="400" spans="1:5" s="13" customFormat="1" ht="24" customHeight="1">
      <c r="A400" s="57" t="s">
        <v>113</v>
      </c>
      <c r="B400" s="11" t="s">
        <v>114</v>
      </c>
      <c r="C400" s="12">
        <f>C401+C403</f>
        <v>255160</v>
      </c>
      <c r="D400" s="12">
        <f>D401+D403</f>
        <v>141506.98</v>
      </c>
      <c r="E400" s="12">
        <f t="shared" si="6"/>
        <v>55.45813607148457</v>
      </c>
    </row>
    <row r="401" spans="1:5" s="6" customFormat="1" ht="19.5" customHeight="1">
      <c r="A401" s="10" t="s">
        <v>204</v>
      </c>
      <c r="B401" s="14" t="s">
        <v>30</v>
      </c>
      <c r="C401" s="15">
        <f>SUM(C402:C402)</f>
        <v>205160</v>
      </c>
      <c r="D401" s="15">
        <f>SUM(D402:D402)</f>
        <v>119679</v>
      </c>
      <c r="E401" s="15">
        <f t="shared" si="6"/>
        <v>58.33447065704816</v>
      </c>
    </row>
    <row r="402" spans="1:5" s="6" customFormat="1" ht="29.25" customHeight="1">
      <c r="A402" s="10" t="s">
        <v>272</v>
      </c>
      <c r="B402" s="14" t="s">
        <v>273</v>
      </c>
      <c r="C402" s="15">
        <v>205160</v>
      </c>
      <c r="D402" s="15">
        <v>119679</v>
      </c>
      <c r="E402" s="15">
        <f t="shared" si="6"/>
        <v>58.33447065704816</v>
      </c>
    </row>
    <row r="403" spans="1:5" s="6" customFormat="1" ht="20.25" customHeight="1">
      <c r="A403" s="10" t="s">
        <v>205</v>
      </c>
      <c r="B403" s="14" t="s">
        <v>4</v>
      </c>
      <c r="C403" s="15">
        <f>SUM(C404:C406)</f>
        <v>50000</v>
      </c>
      <c r="D403" s="15">
        <f>SUM(D404:D406)</f>
        <v>21827.980000000003</v>
      </c>
      <c r="E403" s="15">
        <f t="shared" si="6"/>
        <v>43.65596000000001</v>
      </c>
    </row>
    <row r="404" spans="1:5" s="6" customFormat="1" ht="20.25" customHeight="1">
      <c r="A404" s="10" t="s">
        <v>239</v>
      </c>
      <c r="B404" s="14" t="s">
        <v>240</v>
      </c>
      <c r="C404" s="15">
        <v>6000</v>
      </c>
      <c r="D404" s="15">
        <v>5688</v>
      </c>
      <c r="E404" s="15">
        <f t="shared" si="6"/>
        <v>94.8</v>
      </c>
    </row>
    <row r="405" spans="1:5" s="6" customFormat="1" ht="20.25" customHeight="1">
      <c r="A405" s="10" t="s">
        <v>71</v>
      </c>
      <c r="B405" s="14" t="s">
        <v>72</v>
      </c>
      <c r="C405" s="15">
        <v>30000</v>
      </c>
      <c r="D405" s="15">
        <v>8077.72</v>
      </c>
      <c r="E405" s="15">
        <f t="shared" si="6"/>
        <v>26.925733333333334</v>
      </c>
    </row>
    <row r="406" spans="1:5" s="6" customFormat="1" ht="18.75" customHeight="1">
      <c r="A406" s="10" t="s">
        <v>77</v>
      </c>
      <c r="B406" s="14" t="s">
        <v>78</v>
      </c>
      <c r="C406" s="15">
        <v>14000</v>
      </c>
      <c r="D406" s="15">
        <v>8062.26</v>
      </c>
      <c r="E406" s="15">
        <f t="shared" si="6"/>
        <v>57.58757142857143</v>
      </c>
    </row>
    <row r="407" spans="1:5" s="13" customFormat="1" ht="24" customHeight="1">
      <c r="A407" s="57" t="s">
        <v>115</v>
      </c>
      <c r="B407" s="11" t="s">
        <v>33</v>
      </c>
      <c r="C407" s="53">
        <f>C408</f>
        <v>190000</v>
      </c>
      <c r="D407" s="53">
        <f>D408</f>
        <v>142945.6</v>
      </c>
      <c r="E407" s="53">
        <f t="shared" si="6"/>
        <v>75.23452631578948</v>
      </c>
    </row>
    <row r="408" spans="1:5" s="6" customFormat="1" ht="20.25" customHeight="1">
      <c r="A408" s="14" t="s">
        <v>206</v>
      </c>
      <c r="B408" s="14" t="s">
        <v>228</v>
      </c>
      <c r="C408" s="15">
        <f>SUM(C409:C411)</f>
        <v>190000</v>
      </c>
      <c r="D408" s="15">
        <f>SUM(D409:D411)</f>
        <v>142945.6</v>
      </c>
      <c r="E408" s="15">
        <f t="shared" si="6"/>
        <v>75.23452631578948</v>
      </c>
    </row>
    <row r="409" spans="1:5" s="6" customFormat="1" ht="44.25" customHeight="1">
      <c r="A409" s="10" t="s">
        <v>260</v>
      </c>
      <c r="B409" s="16" t="s">
        <v>261</v>
      </c>
      <c r="C409" s="15">
        <v>184000</v>
      </c>
      <c r="D409" s="15">
        <v>140000</v>
      </c>
      <c r="E409" s="15">
        <f t="shared" si="6"/>
        <v>76.08695652173914</v>
      </c>
    </row>
    <row r="410" spans="1:5" s="6" customFormat="1" ht="18.75" customHeight="1">
      <c r="A410" s="28" t="s">
        <v>77</v>
      </c>
      <c r="B410" s="29" t="s">
        <v>78</v>
      </c>
      <c r="C410" s="15">
        <v>3000</v>
      </c>
      <c r="D410" s="15">
        <v>0</v>
      </c>
      <c r="E410" s="15">
        <v>0</v>
      </c>
    </row>
    <row r="411" spans="1:5" s="6" customFormat="1" ht="18.75" customHeight="1">
      <c r="A411" s="28" t="s">
        <v>79</v>
      </c>
      <c r="B411" s="29" t="s">
        <v>25</v>
      </c>
      <c r="C411" s="15">
        <v>3000</v>
      </c>
      <c r="D411" s="15">
        <v>2945.6</v>
      </c>
      <c r="E411" s="15">
        <f t="shared" si="6"/>
        <v>98.18666666666667</v>
      </c>
    </row>
    <row r="412" spans="1:5" s="31" customFormat="1" ht="19.5" customHeight="1">
      <c r="A412" s="30"/>
      <c r="B412" s="30" t="s">
        <v>36</v>
      </c>
      <c r="C412" s="23">
        <f>C116+C127+C137+C148+C158+C162+C198+C201+C218+C224+C228+C233+C327+C372+C389+C400+C407+C317</f>
        <v>30265107</v>
      </c>
      <c r="D412" s="23">
        <f>D116+D127+D137+D148+D158+D162+D198+D201+D218+D224+D228+D233+D327+D372+D389+D400+D407+D317</f>
        <v>12938160.600000001</v>
      </c>
      <c r="E412" s="23">
        <f t="shared" si="6"/>
        <v>42.74942956586937</v>
      </c>
    </row>
    <row r="413" spans="1:7" ht="14.25">
      <c r="A413" s="8"/>
      <c r="B413" s="8"/>
      <c r="C413" s="8"/>
      <c r="D413" s="8"/>
      <c r="E413" s="8"/>
      <c r="F413" s="6"/>
      <c r="G413" s="6"/>
    </row>
    <row r="414" spans="1:5" s="1" customFormat="1" ht="24" customHeight="1">
      <c r="A414" s="1" t="s">
        <v>286</v>
      </c>
      <c r="B414" s="32" t="s">
        <v>322</v>
      </c>
      <c r="C414" s="32"/>
      <c r="D414" s="32"/>
      <c r="E414" s="32"/>
    </row>
    <row r="415" spans="1:5" s="1" customFormat="1" ht="17.25" customHeight="1">
      <c r="A415" s="33" t="s">
        <v>281</v>
      </c>
      <c r="B415" s="65"/>
      <c r="C415" s="65"/>
      <c r="D415" s="65"/>
      <c r="E415" s="65"/>
    </row>
    <row r="416" spans="1:5" s="6" customFormat="1" ht="26.25" customHeight="1">
      <c r="A416" s="9" t="s">
        <v>0</v>
      </c>
      <c r="B416" s="34" t="s">
        <v>1</v>
      </c>
      <c r="C416" s="34" t="s">
        <v>2</v>
      </c>
      <c r="D416" s="34" t="s">
        <v>3</v>
      </c>
      <c r="E416" s="34" t="s">
        <v>277</v>
      </c>
    </row>
    <row r="417" spans="1:5" s="6" customFormat="1" ht="18.75" customHeight="1">
      <c r="A417" s="10">
        <v>1</v>
      </c>
      <c r="B417" s="35">
        <v>2</v>
      </c>
      <c r="C417" s="35">
        <v>3</v>
      </c>
      <c r="D417" s="35">
        <v>4</v>
      </c>
      <c r="E417" s="35">
        <v>5</v>
      </c>
    </row>
    <row r="418" spans="1:5" s="13" customFormat="1" ht="19.5" customHeight="1">
      <c r="A418" s="55" t="s">
        <v>116</v>
      </c>
      <c r="B418" s="11" t="s">
        <v>39</v>
      </c>
      <c r="C418" s="12">
        <f>C419</f>
        <v>43519</v>
      </c>
      <c r="D418" s="12">
        <f>D419</f>
        <v>43519</v>
      </c>
      <c r="E418" s="12">
        <f aca="true" t="shared" si="7" ref="E418:E439">D418/C418*100</f>
        <v>100</v>
      </c>
    </row>
    <row r="419" spans="1:5" s="6" customFormat="1" ht="19.5" customHeight="1">
      <c r="A419" s="10" t="s">
        <v>40</v>
      </c>
      <c r="B419" s="14" t="s">
        <v>4</v>
      </c>
      <c r="C419" s="15">
        <f>C420</f>
        <v>43519</v>
      </c>
      <c r="D419" s="15">
        <f>D420</f>
        <v>43519</v>
      </c>
      <c r="E419" s="15">
        <f t="shared" si="7"/>
        <v>100</v>
      </c>
    </row>
    <row r="420" spans="1:5" s="6" customFormat="1" ht="28.5" customHeight="1">
      <c r="A420" s="10" t="s">
        <v>155</v>
      </c>
      <c r="B420" s="2" t="s">
        <v>263</v>
      </c>
      <c r="C420" s="15">
        <v>43519</v>
      </c>
      <c r="D420" s="15">
        <v>43519</v>
      </c>
      <c r="E420" s="15">
        <f t="shared" si="7"/>
        <v>100</v>
      </c>
    </row>
    <row r="421" spans="1:5" s="13" customFormat="1" ht="22.5" customHeight="1">
      <c r="A421" s="59" t="s">
        <v>46</v>
      </c>
      <c r="B421" s="11" t="s">
        <v>47</v>
      </c>
      <c r="C421" s="12">
        <f>C422</f>
        <v>76115</v>
      </c>
      <c r="D421" s="12">
        <f>D422</f>
        <v>40985</v>
      </c>
      <c r="E421" s="38">
        <f t="shared" si="7"/>
        <v>53.84615384615385</v>
      </c>
    </row>
    <row r="422" spans="1:5" s="6" customFormat="1" ht="19.5" customHeight="1">
      <c r="A422" s="28" t="s">
        <v>192</v>
      </c>
      <c r="B422" s="14" t="s">
        <v>16</v>
      </c>
      <c r="C422" s="15">
        <f>C423</f>
        <v>76115</v>
      </c>
      <c r="D422" s="15">
        <f>D423</f>
        <v>40985</v>
      </c>
      <c r="E422" s="15">
        <f t="shared" si="7"/>
        <v>53.84615384615385</v>
      </c>
    </row>
    <row r="423" spans="1:5" s="6" customFormat="1" ht="41.25" customHeight="1">
      <c r="A423" s="28" t="s">
        <v>155</v>
      </c>
      <c r="B423" s="2" t="s">
        <v>263</v>
      </c>
      <c r="C423" s="15">
        <v>76115</v>
      </c>
      <c r="D423" s="15">
        <v>40985</v>
      </c>
      <c r="E423" s="15">
        <f t="shared" si="7"/>
        <v>53.84615384615385</v>
      </c>
    </row>
    <row r="424" spans="1:5" s="13" customFormat="1" ht="28.5">
      <c r="A424" s="37" t="s">
        <v>50</v>
      </c>
      <c r="B424" s="17" t="s">
        <v>51</v>
      </c>
      <c r="C424" s="12">
        <f>C425</f>
        <v>1464</v>
      </c>
      <c r="D424" s="12">
        <f>D425</f>
        <v>732</v>
      </c>
      <c r="E424" s="12">
        <f t="shared" si="7"/>
        <v>50</v>
      </c>
    </row>
    <row r="425" spans="1:5" s="6" customFormat="1" ht="27.75" customHeight="1">
      <c r="A425" s="28" t="s">
        <v>196</v>
      </c>
      <c r="B425" s="20" t="s">
        <v>117</v>
      </c>
      <c r="C425" s="15">
        <f>C426</f>
        <v>1464</v>
      </c>
      <c r="D425" s="15">
        <f>D426</f>
        <v>732</v>
      </c>
      <c r="E425" s="15">
        <f t="shared" si="7"/>
        <v>50</v>
      </c>
    </row>
    <row r="426" spans="1:5" s="6" customFormat="1" ht="42.75">
      <c r="A426" s="28" t="s">
        <v>155</v>
      </c>
      <c r="B426" s="2" t="s">
        <v>263</v>
      </c>
      <c r="C426" s="15">
        <v>1464</v>
      </c>
      <c r="D426" s="15">
        <v>732</v>
      </c>
      <c r="E426" s="15">
        <f t="shared" si="7"/>
        <v>50</v>
      </c>
    </row>
    <row r="427" spans="1:5" s="13" customFormat="1" ht="22.5" customHeight="1">
      <c r="A427" s="60" t="s">
        <v>52</v>
      </c>
      <c r="B427" s="11" t="s">
        <v>53</v>
      </c>
      <c r="C427" s="12">
        <f>C428</f>
        <v>400</v>
      </c>
      <c r="D427" s="12">
        <f>D428</f>
        <v>400</v>
      </c>
      <c r="E427" s="12">
        <f t="shared" si="7"/>
        <v>100</v>
      </c>
    </row>
    <row r="428" spans="1:5" s="6" customFormat="1" ht="20.25" customHeight="1">
      <c r="A428" s="29" t="s">
        <v>54</v>
      </c>
      <c r="B428" s="14" t="s">
        <v>17</v>
      </c>
      <c r="C428" s="15">
        <f>C429</f>
        <v>400</v>
      </c>
      <c r="D428" s="15">
        <f>D429</f>
        <v>400</v>
      </c>
      <c r="E428" s="15">
        <f t="shared" si="7"/>
        <v>100</v>
      </c>
    </row>
    <row r="429" spans="1:5" s="6" customFormat="1" ht="39.75" customHeight="1">
      <c r="A429" s="28" t="s">
        <v>155</v>
      </c>
      <c r="B429" s="14" t="s">
        <v>263</v>
      </c>
      <c r="C429" s="40">
        <v>400</v>
      </c>
      <c r="D429" s="40">
        <v>400</v>
      </c>
      <c r="E429" s="40">
        <f t="shared" si="7"/>
        <v>100</v>
      </c>
    </row>
    <row r="430" spans="1:7" s="41" customFormat="1" ht="21" customHeight="1">
      <c r="A430" s="60" t="s">
        <v>145</v>
      </c>
      <c r="B430" s="11" t="s">
        <v>181</v>
      </c>
      <c r="C430" s="12">
        <f>C431+C433+C435+C437</f>
        <v>2979600</v>
      </c>
      <c r="D430" s="12">
        <f>D431+D433+D435+D437</f>
        <v>1533827</v>
      </c>
      <c r="E430" s="12">
        <f t="shared" si="7"/>
        <v>51.47761444489193</v>
      </c>
      <c r="F430" s="13"/>
      <c r="G430" s="13"/>
    </row>
    <row r="431" spans="1:7" ht="30.75" customHeight="1">
      <c r="A431" s="29" t="s">
        <v>147</v>
      </c>
      <c r="B431" s="14" t="s">
        <v>278</v>
      </c>
      <c r="C431" s="15">
        <f>C432</f>
        <v>2700000</v>
      </c>
      <c r="D431" s="15">
        <f>D432</f>
        <v>1378110</v>
      </c>
      <c r="E431" s="15">
        <f t="shared" si="7"/>
        <v>51.041111111111114</v>
      </c>
      <c r="F431" s="6"/>
      <c r="G431" s="6"/>
    </row>
    <row r="432" spans="1:7" ht="42.75">
      <c r="A432" s="28" t="s">
        <v>155</v>
      </c>
      <c r="B432" s="14" t="s">
        <v>263</v>
      </c>
      <c r="C432" s="15">
        <v>2700000</v>
      </c>
      <c r="D432" s="15">
        <v>1378110</v>
      </c>
      <c r="E432" s="15">
        <f t="shared" si="7"/>
        <v>51.041111111111114</v>
      </c>
      <c r="F432" s="6"/>
      <c r="G432" s="6"/>
    </row>
    <row r="433" spans="1:7" ht="28.5">
      <c r="A433" s="29" t="s">
        <v>283</v>
      </c>
      <c r="B433" s="14" t="s">
        <v>125</v>
      </c>
      <c r="C433" s="15">
        <f>C434</f>
        <v>23300</v>
      </c>
      <c r="D433" s="15">
        <f>D434</f>
        <v>12600</v>
      </c>
      <c r="E433" s="15">
        <f t="shared" si="7"/>
        <v>54.077253218884124</v>
      </c>
      <c r="F433" s="6"/>
      <c r="G433" s="6"/>
    </row>
    <row r="434" spans="1:7" ht="41.25" customHeight="1">
      <c r="A434" s="28" t="s">
        <v>155</v>
      </c>
      <c r="B434" s="14" t="s">
        <v>279</v>
      </c>
      <c r="C434" s="15">
        <v>23300</v>
      </c>
      <c r="D434" s="15">
        <v>12600</v>
      </c>
      <c r="E434" s="15">
        <f t="shared" si="7"/>
        <v>54.077253218884124</v>
      </c>
      <c r="F434" s="6"/>
      <c r="G434" s="6"/>
    </row>
    <row r="435" spans="1:7" ht="21" customHeight="1">
      <c r="A435" s="29" t="s">
        <v>284</v>
      </c>
      <c r="B435" s="14" t="s">
        <v>10</v>
      </c>
      <c r="C435" s="15">
        <f>C436</f>
        <v>190000</v>
      </c>
      <c r="D435" s="15">
        <f>D436</f>
        <v>107200</v>
      </c>
      <c r="E435" s="15">
        <f t="shared" si="7"/>
        <v>56.42105263157895</v>
      </c>
      <c r="F435" s="6"/>
      <c r="G435" s="6"/>
    </row>
    <row r="436" spans="1:7" ht="40.5" customHeight="1">
      <c r="A436" s="28" t="s">
        <v>155</v>
      </c>
      <c r="B436" s="14" t="s">
        <v>263</v>
      </c>
      <c r="C436" s="15">
        <v>190000</v>
      </c>
      <c r="D436" s="15">
        <v>107200</v>
      </c>
      <c r="E436" s="15">
        <f t="shared" si="7"/>
        <v>56.42105263157895</v>
      </c>
      <c r="F436" s="6"/>
      <c r="G436" s="6"/>
    </row>
    <row r="437" spans="1:7" ht="18.75" customHeight="1">
      <c r="A437" s="29" t="s">
        <v>153</v>
      </c>
      <c r="B437" s="14" t="s">
        <v>231</v>
      </c>
      <c r="C437" s="15">
        <f>C438</f>
        <v>66300</v>
      </c>
      <c r="D437" s="15">
        <f>D438</f>
        <v>35917</v>
      </c>
      <c r="E437" s="15">
        <f t="shared" si="7"/>
        <v>54.17345399698341</v>
      </c>
      <c r="F437" s="6"/>
      <c r="G437" s="6"/>
    </row>
    <row r="438" spans="1:7" ht="40.5" customHeight="1">
      <c r="A438" s="28" t="s">
        <v>155</v>
      </c>
      <c r="B438" s="14" t="s">
        <v>263</v>
      </c>
      <c r="C438" s="15">
        <v>66300</v>
      </c>
      <c r="D438" s="15">
        <v>35917</v>
      </c>
      <c r="E438" s="15">
        <f t="shared" si="7"/>
        <v>54.17345399698341</v>
      </c>
      <c r="F438" s="6"/>
      <c r="G438" s="6"/>
    </row>
    <row r="439" spans="1:7" ht="21.75" customHeight="1">
      <c r="A439" s="29"/>
      <c r="B439" s="10" t="s">
        <v>21</v>
      </c>
      <c r="C439" s="23">
        <f>C418+C421+C424+C427+C430</f>
        <v>3101098</v>
      </c>
      <c r="D439" s="23">
        <f>D418+D421+D424+D427+D430</f>
        <v>1619463</v>
      </c>
      <c r="E439" s="23">
        <f t="shared" si="7"/>
        <v>52.22224515316833</v>
      </c>
      <c r="F439" s="6"/>
      <c r="G439" s="6"/>
    </row>
    <row r="440" spans="1:7" ht="14.25">
      <c r="A440" s="8"/>
      <c r="B440" s="8"/>
      <c r="C440" s="8"/>
      <c r="D440" s="8"/>
      <c r="E440" s="8"/>
      <c r="F440" s="6"/>
      <c r="G440" s="6"/>
    </row>
    <row r="441" spans="1:7" ht="18" customHeight="1">
      <c r="A441" s="42" t="s">
        <v>282</v>
      </c>
      <c r="B441" s="8"/>
      <c r="C441" s="8"/>
      <c r="D441" s="8"/>
      <c r="E441" s="8"/>
      <c r="F441" s="6"/>
      <c r="G441" s="6"/>
    </row>
    <row r="442" spans="1:7" s="44" customFormat="1" ht="29.25" customHeight="1">
      <c r="A442" s="9" t="s">
        <v>0</v>
      </c>
      <c r="B442" s="9" t="s">
        <v>1</v>
      </c>
      <c r="C442" s="9" t="s">
        <v>2</v>
      </c>
      <c r="D442" s="9" t="s">
        <v>3</v>
      </c>
      <c r="E442" s="34" t="s">
        <v>277</v>
      </c>
      <c r="F442" s="43"/>
      <c r="G442" s="43"/>
    </row>
    <row r="443" spans="1:7" s="44" customFormat="1" ht="15" customHeight="1">
      <c r="A443" s="10">
        <v>1</v>
      </c>
      <c r="B443" s="10">
        <v>2</v>
      </c>
      <c r="C443" s="10">
        <v>3</v>
      </c>
      <c r="D443" s="10">
        <v>4</v>
      </c>
      <c r="E443" s="35">
        <v>5</v>
      </c>
      <c r="F443" s="43"/>
      <c r="G443" s="43"/>
    </row>
    <row r="444" spans="1:7" s="44" customFormat="1" ht="24" customHeight="1">
      <c r="A444" s="55" t="s">
        <v>116</v>
      </c>
      <c r="B444" s="11" t="s">
        <v>39</v>
      </c>
      <c r="C444" s="12">
        <f>C445</f>
        <v>43519</v>
      </c>
      <c r="D444" s="12">
        <f>D445</f>
        <v>43263.38</v>
      </c>
      <c r="E444" s="53">
        <f aca="true" t="shared" si="8" ref="E444:E483">D444/C444*100</f>
        <v>99.4126243709644</v>
      </c>
      <c r="F444" s="43"/>
      <c r="G444" s="43"/>
    </row>
    <row r="445" spans="1:7" s="44" customFormat="1" ht="20.25" customHeight="1">
      <c r="A445" s="10" t="s">
        <v>40</v>
      </c>
      <c r="B445" s="36" t="s">
        <v>4</v>
      </c>
      <c r="C445" s="15">
        <f>C446+C447+C448+C449</f>
        <v>43519</v>
      </c>
      <c r="D445" s="15">
        <f>D446+D447+D448+D449</f>
        <v>43263.38</v>
      </c>
      <c r="E445" s="15">
        <f t="shared" si="8"/>
        <v>99.4126243709644</v>
      </c>
      <c r="F445" s="43"/>
      <c r="G445" s="43"/>
    </row>
    <row r="446" spans="1:7" s="44" customFormat="1" ht="18" customHeight="1">
      <c r="A446" s="10" t="s">
        <v>89</v>
      </c>
      <c r="B446" s="14" t="s">
        <v>182</v>
      </c>
      <c r="C446" s="15">
        <v>102</v>
      </c>
      <c r="D446" s="45">
        <v>0</v>
      </c>
      <c r="E446" s="15">
        <f t="shared" si="8"/>
        <v>0</v>
      </c>
      <c r="F446" s="43"/>
      <c r="G446" s="43"/>
    </row>
    <row r="447" spans="1:7" s="44" customFormat="1" ht="17.25" customHeight="1">
      <c r="A447" s="10" t="s">
        <v>90</v>
      </c>
      <c r="B447" s="14" t="s">
        <v>28</v>
      </c>
      <c r="C447" s="15">
        <v>18</v>
      </c>
      <c r="D447" s="45">
        <v>0</v>
      </c>
      <c r="E447" s="15">
        <f t="shared" si="8"/>
        <v>0</v>
      </c>
      <c r="F447" s="43"/>
      <c r="G447" s="43"/>
    </row>
    <row r="448" spans="1:7" s="44" customFormat="1" ht="18" customHeight="1">
      <c r="A448" s="10" t="s">
        <v>239</v>
      </c>
      <c r="B448" s="22" t="s">
        <v>240</v>
      </c>
      <c r="C448" s="15">
        <v>734</v>
      </c>
      <c r="D448" s="45">
        <v>598.57</v>
      </c>
      <c r="E448" s="15">
        <f t="shared" si="8"/>
        <v>81.54904632152589</v>
      </c>
      <c r="F448" s="43"/>
      <c r="G448" s="43"/>
    </row>
    <row r="449" spans="1:7" s="44" customFormat="1" ht="18" customHeight="1">
      <c r="A449" s="10" t="s">
        <v>79</v>
      </c>
      <c r="B449" s="22" t="s">
        <v>25</v>
      </c>
      <c r="C449" s="15">
        <v>42665</v>
      </c>
      <c r="D449" s="15">
        <v>42664.81</v>
      </c>
      <c r="E449" s="15">
        <f t="shared" si="8"/>
        <v>99.9995546701043</v>
      </c>
      <c r="F449" s="43"/>
      <c r="G449" s="43"/>
    </row>
    <row r="450" spans="1:7" s="41" customFormat="1" ht="24" customHeight="1">
      <c r="A450" s="11" t="s">
        <v>46</v>
      </c>
      <c r="B450" s="11" t="s">
        <v>47</v>
      </c>
      <c r="C450" s="12">
        <f>C451</f>
        <v>76115</v>
      </c>
      <c r="D450" s="12">
        <f>D451</f>
        <v>38256.03</v>
      </c>
      <c r="E450" s="53">
        <f t="shared" si="8"/>
        <v>50.26082900873677</v>
      </c>
      <c r="F450" s="13"/>
      <c r="G450" s="13"/>
    </row>
    <row r="451" spans="1:7" ht="21.75" customHeight="1">
      <c r="A451" s="10" t="s">
        <v>192</v>
      </c>
      <c r="B451" s="14" t="s">
        <v>16</v>
      </c>
      <c r="C451" s="15">
        <f>C452+C453+C454+C455+C456+C457</f>
        <v>76115</v>
      </c>
      <c r="D451" s="15">
        <f>D452+D453+D454+D455+D456+D457</f>
        <v>38256.03</v>
      </c>
      <c r="E451" s="15">
        <f t="shared" si="8"/>
        <v>50.26082900873677</v>
      </c>
      <c r="F451" s="6"/>
      <c r="G451" s="6"/>
    </row>
    <row r="452" spans="1:7" ht="18" customHeight="1">
      <c r="A452" s="10" t="s">
        <v>86</v>
      </c>
      <c r="B452" s="14" t="s">
        <v>87</v>
      </c>
      <c r="C452" s="15">
        <v>57516</v>
      </c>
      <c r="D452" s="15">
        <v>27361.67</v>
      </c>
      <c r="E452" s="15">
        <f t="shared" si="8"/>
        <v>47.5722755407191</v>
      </c>
      <c r="F452" s="6"/>
      <c r="G452" s="6"/>
    </row>
    <row r="453" spans="1:7" ht="18" customHeight="1">
      <c r="A453" s="10" t="s">
        <v>88</v>
      </c>
      <c r="B453" s="14" t="s">
        <v>183</v>
      </c>
      <c r="C453" s="15">
        <v>4624</v>
      </c>
      <c r="D453" s="15">
        <v>4624</v>
      </c>
      <c r="E453" s="15">
        <f t="shared" si="8"/>
        <v>100</v>
      </c>
      <c r="F453" s="6"/>
      <c r="G453" s="6"/>
    </row>
    <row r="454" spans="1:7" ht="20.25" customHeight="1">
      <c r="A454" s="10" t="s">
        <v>89</v>
      </c>
      <c r="B454" s="14" t="s">
        <v>182</v>
      </c>
      <c r="C454" s="15">
        <v>10797</v>
      </c>
      <c r="D454" s="15">
        <v>4316.95</v>
      </c>
      <c r="E454" s="15">
        <f t="shared" si="8"/>
        <v>39.98286561081782</v>
      </c>
      <c r="F454" s="6"/>
      <c r="G454" s="6"/>
    </row>
    <row r="455" spans="1:7" ht="18.75" customHeight="1">
      <c r="A455" s="10" t="s">
        <v>90</v>
      </c>
      <c r="B455" s="14" t="s">
        <v>28</v>
      </c>
      <c r="C455" s="15">
        <v>1522</v>
      </c>
      <c r="D455" s="15">
        <v>700.41</v>
      </c>
      <c r="E455" s="15">
        <f t="shared" si="8"/>
        <v>46.01905387647832</v>
      </c>
      <c r="F455" s="6"/>
      <c r="G455" s="6"/>
    </row>
    <row r="456" spans="1:7" ht="18" customHeight="1">
      <c r="A456" s="10" t="s">
        <v>71</v>
      </c>
      <c r="B456" s="14" t="s">
        <v>72</v>
      </c>
      <c r="C456" s="15">
        <v>47</v>
      </c>
      <c r="D456" s="15">
        <v>47</v>
      </c>
      <c r="E456" s="15">
        <f t="shared" si="8"/>
        <v>100</v>
      </c>
      <c r="F456" s="6"/>
      <c r="G456" s="6"/>
    </row>
    <row r="457" spans="1:7" ht="18" customHeight="1">
      <c r="A457" s="10" t="s">
        <v>91</v>
      </c>
      <c r="B457" s="14" t="s">
        <v>255</v>
      </c>
      <c r="C457" s="15">
        <v>1609</v>
      </c>
      <c r="D457" s="15">
        <v>1206</v>
      </c>
      <c r="E457" s="15">
        <f t="shared" si="8"/>
        <v>74.95338719701678</v>
      </c>
      <c r="F457" s="6"/>
      <c r="G457" s="6"/>
    </row>
    <row r="458" spans="1:7" s="41" customFormat="1" ht="28.5">
      <c r="A458" s="39" t="s">
        <v>50</v>
      </c>
      <c r="B458" s="11" t="s">
        <v>51</v>
      </c>
      <c r="C458" s="12">
        <f>C459</f>
        <v>1464</v>
      </c>
      <c r="D458" s="12">
        <f>D459</f>
        <v>732</v>
      </c>
      <c r="E458" s="53">
        <f t="shared" si="8"/>
        <v>50</v>
      </c>
      <c r="F458" s="13"/>
      <c r="G458" s="13"/>
    </row>
    <row r="459" spans="1:7" ht="27" customHeight="1">
      <c r="A459" s="29" t="s">
        <v>196</v>
      </c>
      <c r="B459" s="20" t="s">
        <v>117</v>
      </c>
      <c r="C459" s="15">
        <f>C460</f>
        <v>1464</v>
      </c>
      <c r="D459" s="15">
        <f>D460</f>
        <v>732</v>
      </c>
      <c r="E459" s="15">
        <f t="shared" si="8"/>
        <v>50</v>
      </c>
      <c r="F459" s="6"/>
      <c r="G459" s="6"/>
    </row>
    <row r="460" spans="1:7" ht="18" customHeight="1">
      <c r="A460" s="28" t="s">
        <v>77</v>
      </c>
      <c r="B460" s="14" t="s">
        <v>78</v>
      </c>
      <c r="C460" s="15">
        <v>1464</v>
      </c>
      <c r="D460" s="15">
        <v>732</v>
      </c>
      <c r="E460" s="15">
        <f t="shared" si="8"/>
        <v>50</v>
      </c>
      <c r="F460" s="6"/>
      <c r="G460" s="6"/>
    </row>
    <row r="461" spans="1:7" s="41" customFormat="1" ht="22.5" customHeight="1">
      <c r="A461" s="37" t="s">
        <v>52</v>
      </c>
      <c r="B461" s="11" t="s">
        <v>53</v>
      </c>
      <c r="C461" s="12">
        <f>C462</f>
        <v>400</v>
      </c>
      <c r="D461" s="12">
        <f>D462</f>
        <v>0</v>
      </c>
      <c r="E461" s="53">
        <f t="shared" si="8"/>
        <v>0</v>
      </c>
      <c r="F461" s="13"/>
      <c r="G461" s="13"/>
    </row>
    <row r="462" spans="1:7" ht="20.25" customHeight="1">
      <c r="A462" s="28" t="s">
        <v>285</v>
      </c>
      <c r="B462" s="14" t="s">
        <v>17</v>
      </c>
      <c r="C462" s="15">
        <f>C463</f>
        <v>400</v>
      </c>
      <c r="D462" s="15">
        <f>D463</f>
        <v>0</v>
      </c>
      <c r="E462" s="15">
        <f t="shared" si="8"/>
        <v>0</v>
      </c>
      <c r="F462" s="6"/>
      <c r="G462" s="6"/>
    </row>
    <row r="463" spans="1:7" ht="18.75" customHeight="1">
      <c r="A463" s="28" t="s">
        <v>77</v>
      </c>
      <c r="B463" s="14" t="s">
        <v>78</v>
      </c>
      <c r="C463" s="15">
        <v>400</v>
      </c>
      <c r="D463" s="15">
        <v>0</v>
      </c>
      <c r="E463" s="15">
        <f t="shared" si="8"/>
        <v>0</v>
      </c>
      <c r="F463" s="6"/>
      <c r="G463" s="6"/>
    </row>
    <row r="464" spans="1:7" s="41" customFormat="1" ht="22.5" customHeight="1">
      <c r="A464" s="37" t="s">
        <v>145</v>
      </c>
      <c r="B464" s="11" t="s">
        <v>181</v>
      </c>
      <c r="C464" s="12">
        <f>C465+C474+C476+C478</f>
        <v>2979600</v>
      </c>
      <c r="D464" s="12">
        <f>D465+D474+D476+D478</f>
        <v>1432382.2500000002</v>
      </c>
      <c r="E464" s="53">
        <f t="shared" si="8"/>
        <v>48.07297120418849</v>
      </c>
      <c r="F464" s="13"/>
      <c r="G464" s="13"/>
    </row>
    <row r="465" spans="1:7" ht="29.25" customHeight="1">
      <c r="A465" s="28" t="s">
        <v>147</v>
      </c>
      <c r="B465" s="14" t="s">
        <v>278</v>
      </c>
      <c r="C465" s="15">
        <f>C466+C467+C468+C469+C470+C471+C472+C473</f>
        <v>2700000</v>
      </c>
      <c r="D465" s="15">
        <f>D466+D467+D468+D469+D470+D471+D472+D473</f>
        <v>1281471.2000000002</v>
      </c>
      <c r="E465" s="15">
        <f t="shared" si="8"/>
        <v>47.4618962962963</v>
      </c>
      <c r="F465" s="6"/>
      <c r="G465" s="6"/>
    </row>
    <row r="466" spans="1:7" ht="18.75" customHeight="1">
      <c r="A466" s="28" t="s">
        <v>107</v>
      </c>
      <c r="B466" s="14" t="s">
        <v>128</v>
      </c>
      <c r="C466" s="15">
        <v>2563664</v>
      </c>
      <c r="D466" s="15">
        <v>1224624.42</v>
      </c>
      <c r="E466" s="15">
        <f t="shared" si="8"/>
        <v>47.768522708123996</v>
      </c>
      <c r="F466" s="6"/>
      <c r="G466" s="6"/>
    </row>
    <row r="467" spans="1:7" ht="18" customHeight="1">
      <c r="A467" s="28" t="s">
        <v>86</v>
      </c>
      <c r="B467" s="14" t="s">
        <v>87</v>
      </c>
      <c r="C467" s="15">
        <v>55900</v>
      </c>
      <c r="D467" s="15">
        <v>25820.96</v>
      </c>
      <c r="E467" s="15">
        <f t="shared" si="8"/>
        <v>46.19134168157424</v>
      </c>
      <c r="F467" s="6"/>
      <c r="G467" s="6"/>
    </row>
    <row r="468" spans="1:7" ht="18.75" customHeight="1">
      <c r="A468" s="28" t="s">
        <v>88</v>
      </c>
      <c r="B468" s="14" t="s">
        <v>183</v>
      </c>
      <c r="C468" s="15">
        <v>4394</v>
      </c>
      <c r="D468" s="15">
        <v>4239.3</v>
      </c>
      <c r="E468" s="15">
        <f t="shared" si="8"/>
        <v>96.47928994082841</v>
      </c>
      <c r="F468" s="6"/>
      <c r="G468" s="6"/>
    </row>
    <row r="469" spans="1:7" ht="18.75" customHeight="1">
      <c r="A469" s="28" t="s">
        <v>89</v>
      </c>
      <c r="B469" s="14" t="s">
        <v>182</v>
      </c>
      <c r="C469" s="15">
        <v>66026</v>
      </c>
      <c r="D469" s="15">
        <v>22618.33</v>
      </c>
      <c r="E469" s="15">
        <f t="shared" si="8"/>
        <v>34.25670190531003</v>
      </c>
      <c r="F469" s="6"/>
      <c r="G469" s="6"/>
    </row>
    <row r="470" spans="1:7" ht="18.75" customHeight="1">
      <c r="A470" s="28" t="s">
        <v>90</v>
      </c>
      <c r="B470" s="14" t="s">
        <v>28</v>
      </c>
      <c r="C470" s="15">
        <v>1477</v>
      </c>
      <c r="D470" s="15">
        <v>653.79</v>
      </c>
      <c r="E470" s="15">
        <f t="shared" si="8"/>
        <v>44.264725795531476</v>
      </c>
      <c r="F470" s="6"/>
      <c r="G470" s="6"/>
    </row>
    <row r="471" spans="1:7" ht="18" customHeight="1">
      <c r="A471" s="28" t="s">
        <v>71</v>
      </c>
      <c r="B471" s="14" t="s">
        <v>72</v>
      </c>
      <c r="C471" s="15">
        <v>930</v>
      </c>
      <c r="D471" s="15">
        <v>930</v>
      </c>
      <c r="E471" s="15">
        <f t="shared" si="8"/>
        <v>100</v>
      </c>
      <c r="F471" s="6"/>
      <c r="G471" s="6"/>
    </row>
    <row r="472" spans="1:7" ht="18" customHeight="1">
      <c r="A472" s="28" t="s">
        <v>77</v>
      </c>
      <c r="B472" s="14" t="s">
        <v>78</v>
      </c>
      <c r="C472" s="15">
        <v>6000</v>
      </c>
      <c r="D472" s="15">
        <v>1866.31</v>
      </c>
      <c r="E472" s="15">
        <f t="shared" si="8"/>
        <v>31.105166666666666</v>
      </c>
      <c r="F472" s="6"/>
      <c r="G472" s="6"/>
    </row>
    <row r="473" spans="1:7" ht="17.25" customHeight="1">
      <c r="A473" s="28" t="s">
        <v>91</v>
      </c>
      <c r="B473" s="14" t="s">
        <v>255</v>
      </c>
      <c r="C473" s="15">
        <v>1609</v>
      </c>
      <c r="D473" s="15">
        <v>718.09</v>
      </c>
      <c r="E473" s="15">
        <f t="shared" si="8"/>
        <v>44.62958359229335</v>
      </c>
      <c r="F473" s="6"/>
      <c r="G473" s="6"/>
    </row>
    <row r="474" spans="1:7" ht="27.75" customHeight="1">
      <c r="A474" s="28" t="s">
        <v>149</v>
      </c>
      <c r="B474" s="14" t="s">
        <v>125</v>
      </c>
      <c r="C474" s="15">
        <f>C475</f>
        <v>23300</v>
      </c>
      <c r="D474" s="15">
        <f>D475</f>
        <v>10614.85</v>
      </c>
      <c r="E474" s="15">
        <f t="shared" si="8"/>
        <v>45.55729613733906</v>
      </c>
      <c r="F474" s="6"/>
      <c r="G474" s="6"/>
    </row>
    <row r="475" spans="1:7" ht="19.5" customHeight="1">
      <c r="A475" s="28" t="s">
        <v>89</v>
      </c>
      <c r="B475" s="14" t="s">
        <v>124</v>
      </c>
      <c r="C475" s="15">
        <v>23300</v>
      </c>
      <c r="D475" s="15">
        <v>10614.85</v>
      </c>
      <c r="E475" s="15">
        <f t="shared" si="8"/>
        <v>45.55729613733906</v>
      </c>
      <c r="F475" s="6"/>
      <c r="G475" s="6"/>
    </row>
    <row r="476" spans="1:7" ht="19.5" customHeight="1">
      <c r="A476" s="28" t="s">
        <v>150</v>
      </c>
      <c r="B476" s="14" t="s">
        <v>10</v>
      </c>
      <c r="C476" s="15">
        <f>C477</f>
        <v>190000</v>
      </c>
      <c r="D476" s="15">
        <f>D477</f>
        <v>104379.2</v>
      </c>
      <c r="E476" s="15">
        <f t="shared" si="8"/>
        <v>54.93642105263158</v>
      </c>
      <c r="F476" s="6"/>
      <c r="G476" s="6"/>
    </row>
    <row r="477" spans="1:7" ht="18.75" customHeight="1">
      <c r="A477" s="28" t="s">
        <v>107</v>
      </c>
      <c r="B477" s="14" t="s">
        <v>128</v>
      </c>
      <c r="C477" s="15">
        <v>190000</v>
      </c>
      <c r="D477" s="15">
        <v>104379.2</v>
      </c>
      <c r="E477" s="15">
        <f t="shared" si="8"/>
        <v>54.93642105263158</v>
      </c>
      <c r="F477" s="6"/>
      <c r="G477" s="6"/>
    </row>
    <row r="478" spans="1:7" ht="21" customHeight="1">
      <c r="A478" s="28" t="s">
        <v>153</v>
      </c>
      <c r="B478" s="14" t="s">
        <v>231</v>
      </c>
      <c r="C478" s="15">
        <f>C479+C480+C481+C482</f>
        <v>66300</v>
      </c>
      <c r="D478" s="15">
        <f>D479+D480+D481+D482</f>
        <v>35917</v>
      </c>
      <c r="E478" s="15">
        <f t="shared" si="8"/>
        <v>54.17345399698341</v>
      </c>
      <c r="F478" s="6"/>
      <c r="G478" s="6"/>
    </row>
    <row r="479" spans="1:7" ht="18" customHeight="1">
      <c r="A479" s="28" t="s">
        <v>86</v>
      </c>
      <c r="B479" s="14" t="s">
        <v>87</v>
      </c>
      <c r="C479" s="15">
        <v>50000</v>
      </c>
      <c r="D479" s="15">
        <v>26897.89</v>
      </c>
      <c r="E479" s="15">
        <f t="shared" si="8"/>
        <v>53.79578000000001</v>
      </c>
      <c r="F479" s="6"/>
      <c r="G479" s="6"/>
    </row>
    <row r="480" spans="1:7" ht="18" customHeight="1">
      <c r="A480" s="28" t="s">
        <v>88</v>
      </c>
      <c r="B480" s="14" t="s">
        <v>183</v>
      </c>
      <c r="C480" s="15">
        <v>4757</v>
      </c>
      <c r="D480" s="15">
        <v>4498.54</v>
      </c>
      <c r="E480" s="15">
        <f t="shared" si="8"/>
        <v>94.56674374605844</v>
      </c>
      <c r="F480" s="6"/>
      <c r="G480" s="6"/>
    </row>
    <row r="481" spans="1:7" ht="18" customHeight="1">
      <c r="A481" s="28" t="s">
        <v>89</v>
      </c>
      <c r="B481" s="14" t="s">
        <v>182</v>
      </c>
      <c r="C481" s="15">
        <v>10000</v>
      </c>
      <c r="D481" s="15">
        <v>3780.4</v>
      </c>
      <c r="E481" s="15">
        <f t="shared" si="8"/>
        <v>37.804</v>
      </c>
      <c r="F481" s="6"/>
      <c r="G481" s="6"/>
    </row>
    <row r="482" spans="1:7" ht="18" customHeight="1">
      <c r="A482" s="28" t="s">
        <v>90</v>
      </c>
      <c r="B482" s="14" t="s">
        <v>28</v>
      </c>
      <c r="C482" s="15">
        <v>1543</v>
      </c>
      <c r="D482" s="15">
        <v>740.17</v>
      </c>
      <c r="E482" s="15">
        <f t="shared" si="8"/>
        <v>47.96953985742061</v>
      </c>
      <c r="F482" s="6"/>
      <c r="G482" s="6"/>
    </row>
    <row r="483" spans="1:7" ht="24.75" customHeight="1">
      <c r="A483" s="29"/>
      <c r="B483" s="10" t="s">
        <v>280</v>
      </c>
      <c r="C483" s="23">
        <f>C444+C450+C458+C461+C464</f>
        <v>3101098</v>
      </c>
      <c r="D483" s="23">
        <f>D444+D450+D458+D461+D464</f>
        <v>1514633.6600000001</v>
      </c>
      <c r="E483" s="51">
        <f t="shared" si="8"/>
        <v>48.841850854116835</v>
      </c>
      <c r="F483" s="6"/>
      <c r="G483" s="6"/>
    </row>
    <row r="484" spans="1:7" ht="24.75" customHeight="1">
      <c r="A484" s="6"/>
      <c r="B484" s="63" t="s">
        <v>343</v>
      </c>
      <c r="C484" s="61"/>
      <c r="D484" s="61"/>
      <c r="E484" s="62"/>
      <c r="F484" s="6"/>
      <c r="G484" s="6"/>
    </row>
    <row r="485" spans="1:7" ht="24.75" customHeight="1">
      <c r="A485" s="6">
        <v>1</v>
      </c>
      <c r="B485" s="63" t="s">
        <v>344</v>
      </c>
      <c r="C485" s="61"/>
      <c r="D485" s="61"/>
      <c r="E485" s="62"/>
      <c r="F485" s="6"/>
      <c r="G485" s="6"/>
    </row>
    <row r="487" spans="3:4" ht="14.25">
      <c r="C487" s="64" t="s">
        <v>321</v>
      </c>
      <c r="D487" s="64"/>
    </row>
    <row r="489" spans="3:4" ht="14.25">
      <c r="C489" s="64" t="s">
        <v>288</v>
      </c>
      <c r="D489" s="64"/>
    </row>
  </sheetData>
  <mergeCells count="6">
    <mergeCell ref="C487:D487"/>
    <mergeCell ref="C489:D489"/>
    <mergeCell ref="B415:E415"/>
    <mergeCell ref="A1:E1"/>
    <mergeCell ref="A109:B109"/>
    <mergeCell ref="A2:E2"/>
  </mergeCells>
  <printOptions horizontalCentered="1"/>
  <pageMargins left="0.37" right="0.19" top="0.4" bottom="0.17" header="0.18" footer="0.23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Danuta Mysiorska</cp:lastModifiedBy>
  <cp:lastPrinted>2008-07-29T07:03:03Z</cp:lastPrinted>
  <dcterms:created xsi:type="dcterms:W3CDTF">2001-02-21T09:21:54Z</dcterms:created>
  <dcterms:modified xsi:type="dcterms:W3CDTF">2008-08-01T11:45:44Z</dcterms:modified>
  <cp:category/>
  <cp:version/>
  <cp:contentType/>
  <cp:contentStatus/>
</cp:coreProperties>
</file>