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 nr 1" sheetId="1" r:id="rId1"/>
    <sheet name="zal nr 2" sheetId="2" r:id="rId2"/>
    <sheet name="zal nr 3" sheetId="3" r:id="rId3"/>
  </sheets>
  <definedNames>
    <definedName name="_xlnm.Print_Area" localSheetId="1">'zal nr 2'!$A$1:$W$44</definedName>
  </definedNames>
  <calcPr fullCalcOnLoad="1"/>
</workbook>
</file>

<file path=xl/sharedStrings.xml><?xml version="1.0" encoding="utf-8"?>
<sst xmlns="http://schemas.openxmlformats.org/spreadsheetml/2006/main" count="317" uniqueCount="144">
  <si>
    <t>z dnia 28 listopada 2011r  zmieniającej Uchwałę Budżetową  na rok 2011</t>
  </si>
  <si>
    <t>Objaśnienie:</t>
  </si>
  <si>
    <t>z dnia 28 listopada 2011r  zmieniającej uchwałę budżetową na rok 2011</t>
  </si>
  <si>
    <t>Infrastruktura wodociągowa i sanitacyjna wsi</t>
  </si>
  <si>
    <t>75814</t>
  </si>
  <si>
    <t xml:space="preserve">Wykonanie robót dodatkowych i zamówień uzupełniających - wydatki niekwalifikowane, poza projektem </t>
  </si>
  <si>
    <t xml:space="preserve">W planie wydatków  w budżecie  Gminy  wprowadza się następujące zmiany: 
 </t>
  </si>
  <si>
    <t>Zakup  samochodu osobowego na potrzeby Gminnego Ośrodka Pomocy Społecznej w  Jaktorowie</t>
  </si>
  <si>
    <t>GOPS w Jaktorowie</t>
  </si>
  <si>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</si>
  <si>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</si>
  <si>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</si>
  <si>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</si>
  <si>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</si>
  <si>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</si>
  <si>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</si>
  <si>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</si>
  <si>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</si>
  <si>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</si>
  <si>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</si>
  <si>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</si>
  <si>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</si>
  <si>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</si>
  <si>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</si>
  <si>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</si>
  <si>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</si>
  <si>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</si>
  <si>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</si>
  <si>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</si>
  <si>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</si>
  <si>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</si>
  <si>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</si>
  <si>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</si>
  <si>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</si>
  <si>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</si>
  <si>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</si>
  <si>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</si>
  <si>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</si>
  <si>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</si>
  <si>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</si>
  <si>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</si>
  <si>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</si>
  <si>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</si>
  <si>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</si>
  <si>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</si>
  <si>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</si>
  <si>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</si>
  <si>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</si>
  <si>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</si>
  <si>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</si>
  <si>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</si>
  <si>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</si>
  <si>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</si>
  <si>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</si>
  <si>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</si>
  <si>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</si>
  <si>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</si>
  <si>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</si>
  <si>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</si>
  <si>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</si>
  <si>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</si>
  <si>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</si>
  <si>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</si>
  <si>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</si>
  <si>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</si>
  <si>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</si>
  <si>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</si>
  <si>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</si>
  <si>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</si>
  <si>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</si>
  <si>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</si>
  <si>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</si>
  <si>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</si>
  <si>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środki europejskie i inne środki pochodzące ze źródeł zagranicznych niepodlegające zwrotowi</t>
  </si>
  <si>
    <t>Lp.</t>
  </si>
  <si>
    <t xml:space="preserve">Wydatki na zadania inwestycyjne na 2011 rok 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</si>
  <si>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</si>
  <si>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</si>
  <si>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</si>
  <si>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</si>
  <si>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</si>
  <si>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</si>
  <si>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</si>
  <si>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</si>
  <si>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</si>
  <si>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</si>
  <si>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</si>
  <si>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</si>
  <si>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01010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</si>
  <si>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</si>
  <si>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</si>
  <si>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</si>
  <si>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</si>
  <si>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</si>
  <si>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</si>
  <si>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</si>
  <si>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</si>
  <si>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</si>
  <si>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</si>
  <si>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</si>
  <si>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</si>
  <si>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</si>
  <si>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</si>
  <si>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</si>
  <si>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</si>
  <si>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</si>
  <si>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</si>
  <si>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</si>
  <si>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ZSP w Jaktorowie</t>
  </si>
  <si>
    <t>Wykonanie projektu na zastosowanie rekuperacji w systemie wentylacji w budowanej hali sportowej w Międzyborowie</t>
  </si>
  <si>
    <t>Razem dział 801 - Oświata i wychowanie</t>
  </si>
  <si>
    <t>x</t>
  </si>
  <si>
    <t>Wykonanie dokumentacji projektowo-kosztorysowej na przebudowę mostu położonego nad rz, Pisią w m. Budy Grzybek w ciągu drogi ul.. Stryjeńskiej</t>
  </si>
  <si>
    <t>Wykonanie dokumentacji projektowo-kosztorysowej na budowę sieci wodociągowej łączącej sieć wodociągową  miasta Żyrardów z siecią wodociągową Gminy Jaktorów</t>
  </si>
  <si>
    <t>Zakup sprzętu specjalistycznego dla: Ochotniczej Straży Pożarnej w Jaktorowie - zestaw hydrauliczny narzędzi ratowniczych (9.000zł) oraz dla Ochotniczej Straży Pożarnej w Międzyborowie - zakup agregatu do wytwarzania piany i aparatu powietrznego (9.000 zł)</t>
  </si>
  <si>
    <t>Rozbudowa istniejącego systemu monitoringu wizyjnego w budynku Zespołu Szkół Publicznych w Międzyborowie (Gimnazjum)</t>
  </si>
  <si>
    <t>ZSP w Międzyborowie</t>
  </si>
  <si>
    <t>600</t>
  </si>
  <si>
    <t>60016</t>
  </si>
  <si>
    <t>Zakup szorowarki jednotarczowej do czyszczenia podłóg dla Zespołu Szkolno-Przedszkolnego w Jaktorowie</t>
  </si>
  <si>
    <t>Dochody od osób prawnych, od osób fizycznych i od innych jednostek nie posiadających osobowości prawnej oraz wydatki związane z ich poborem</t>
  </si>
  <si>
    <t>750</t>
  </si>
  <si>
    <t>Administracja publiczna</t>
  </si>
  <si>
    <t>75023</t>
  </si>
  <si>
    <t>Urzędy gmin</t>
  </si>
  <si>
    <t xml:space="preserve">Zakup kserokopiarki do biblioteki multimedialnej  w  Szkole Podstawowej w Jaktorowie oraz kontenera na śmieci </t>
  </si>
  <si>
    <t>Razem dział 852 - Pomoc społeczna</t>
  </si>
  <si>
    <t>Budowa sieci wodociągowej wraz z przyłączami we wsi Budy Stare, Henryszew, Jaktorów oraz budowa sieci wodociągowej  we wsi Chylice, Bieganów</t>
  </si>
  <si>
    <t>Rolnictwo i łowiectwo</t>
  </si>
  <si>
    <t>Środki na dofinansowanie własnych inwestycji gmin pozyskane z innych źródeł</t>
  </si>
  <si>
    <t>Podatek od środków transportowych</t>
  </si>
  <si>
    <t>Podatek dochodowy od osób prawnych</t>
  </si>
  <si>
    <t>Podatek od czynności cywilnoprawnych</t>
  </si>
  <si>
    <t>-100 000,00  
7 000,00</t>
  </si>
  <si>
    <t>Pozostałe odsetki</t>
  </si>
  <si>
    <t>758</t>
  </si>
  <si>
    <t>Różne rozliczenia</t>
  </si>
  <si>
    <r>
      <t xml:space="preserve">W planie dochodów  Gminy wprowadza się następujące zmiany:
   1) </t>
    </r>
    <r>
      <rPr>
        <u val="single"/>
        <sz val="10"/>
        <rFont val="Arial"/>
        <family val="2"/>
      </rPr>
      <t>dział 010 - Rolnictwo i łowiectwo</t>
    </r>
    <r>
      <rPr>
        <sz val="10"/>
        <rFont val="Arial"/>
        <family val="0"/>
      </rPr>
      <t xml:space="preserve"> - zwiększa się dochody  majątkowe o kwotę  11 000 zł  w związku z pozyskaniem  środków od mieszkańców na budowę przyłączy  wodociągowych, 
   2) </t>
    </r>
    <r>
      <rPr>
        <u val="single"/>
        <sz val="10"/>
        <rFont val="Arial"/>
        <family val="0"/>
      </rPr>
      <t xml:space="preserve">dział  756 - Dochody od osób prawnych, od osób fizycznych i od innych jednostek nie posiadających osobowości prawnej oraz wydatki związane z ich poborem - </t>
    </r>
    <r>
      <rPr>
        <sz val="10"/>
        <rFont val="Arial"/>
        <family val="2"/>
      </rPr>
      <t>zwiększa się dochody o kwotę   155 975 zł w związku z uzyskaniem ponadplanowych dochodów  z     podatku od środków transportowych, podatku dochodowego od osób prawnych oraz  podatku od czynności cywilnoprawnych od osób fizycznych. Jednocześnie zmniejsza się o 100.000 zł wpływy z podatku od czynności cywilnoprawnych  od osób fizycznych z uwagi na niższe wykonanie planu w tej pozycji dochodów, niż zakładano.</t>
    </r>
    <r>
      <rPr>
        <sz val="10"/>
        <rFont val="Arial"/>
        <family val="0"/>
      </rPr>
      <t xml:space="preserve">
   3) </t>
    </r>
    <r>
      <rPr>
        <u val="single"/>
        <sz val="10"/>
        <rFont val="Arial"/>
        <family val="2"/>
      </rPr>
      <t xml:space="preserve">dział 758  -Różne rozliczenia - </t>
    </r>
    <r>
      <rPr>
        <sz val="10"/>
        <rFont val="Arial"/>
        <family val="0"/>
      </rPr>
      <t xml:space="preserve"> zmniejsza się dochody  bieżące  z tytułu odsetek od środków na rachunku bankowym o kwotę 10.000 zł, ponieważ  wykonanie dochodów  będzie niższe, niż zakładano.  
</t>
    </r>
  </si>
  <si>
    <t>Zał nr 2 do uchwały Nr XIX/ 99 /2011 Rady Gminy Jaktorów</t>
  </si>
  <si>
    <r>
      <t xml:space="preserve">  1</t>
    </r>
    <r>
      <rPr>
        <u val="single"/>
        <sz val="10"/>
        <rFont val="Arial CE"/>
        <family val="0"/>
      </rPr>
      <t xml:space="preserve">) 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dział 010 - Rolnictwo  i łowiectwo</t>
    </r>
    <r>
      <rPr>
        <sz val="10"/>
        <rFont val="Arial CE"/>
        <family val="0"/>
      </rPr>
      <t xml:space="preserve"> - zmniejsza się o kwotę 500.000 zł wydatki majątkowe  stosownie do uchwały Nr XVIII/88/2011 Rady Gminy Jaktorów z dnia 27.10.2011r w sprawie uchylenia uchwały Nr XII/65/2011 z dnia 4.07.2011r w sprawie objęcia udziałów w Przedsiębiorstwie Gospodarki Komunalnej w Żyrardowie. Jednocześnie z</t>
    </r>
    <r>
      <rPr>
        <u val="single"/>
        <sz val="10"/>
        <rFont val="Arial CE"/>
        <family val="0"/>
      </rPr>
      <t>większa</t>
    </r>
    <r>
      <rPr>
        <sz val="10"/>
        <rFont val="Arial CE"/>
        <family val="0"/>
      </rPr>
      <t xml:space="preserve"> się wydatki majątkowe o 530.600 zł, z tego  na  budowę sieci wodociągowej w związku z rozszerzeniem zadania o wieś Chylice, Bieganów - 528.000 zł,  dofinansowania o kwotę 1.600 zł wydatków na opracowanie dokumentacji projektowo-kosztorysowej na budowę stacji uzdatniania wody (wzrost o 1% vat) oraz  dofinansowania o 1.000 zł  zadania "Wykonanie dokumentacji projektowo-kosztorysowej  na budowę sieci wodociągowej łączącej sieć wodociągową m. Żyrardów z siecią  wodociągową Gminy Jaktorów (wydatki za odbitki map, warunki  techniczne itp).
  2)  </t>
    </r>
    <r>
      <rPr>
        <u val="single"/>
        <sz val="10"/>
        <rFont val="Arial CE"/>
        <family val="0"/>
      </rPr>
      <t>dział 750 - Administracja publiczna</t>
    </r>
    <r>
      <rPr>
        <sz val="10"/>
        <rFont val="Arial CE"/>
        <family val="0"/>
      </rPr>
      <t xml:space="preserve"> - zwiększa się o kwotę  21.375  zł wydatki bieżące na  dofinansowanie   m.in.zabezpieczenia serwerowni,  druk gazety, wywóz nieczystosći oraz przeliczenie odpisu na zakładowy fundusz świadczeń socjalnych. 
  </t>
    </r>
    <r>
      <rPr>
        <u val="single"/>
        <sz val="10"/>
        <rFont val="Arial CE"/>
        <family val="0"/>
      </rPr>
      <t>3) Dział 758 - Różne rozliczenia</t>
    </r>
    <r>
      <rPr>
        <sz val="10"/>
        <rFont val="Arial CE"/>
        <family val="0"/>
      </rPr>
      <t xml:space="preserve"> - kwotę 5.000 zł   zabezpiecza się na wydatki  związane z  obsługę bankową,
</t>
    </r>
  </si>
  <si>
    <t>Zał  Nr 1 do uchwały Nr XIX/ 99 /2011  Rady Gminy Jaktorów z dnia 28 listopada  2011r</t>
  </si>
  <si>
    <t xml:space="preserve">Zał Nr 3  do uchwały Nr XIX/ 99 /2011 Rady Gminy Jaktorów </t>
  </si>
  <si>
    <t>Różne rozliczenia finansowe</t>
  </si>
  <si>
    <t>w kol. 10 środki ludności  na wykonanie przyłączy wodoc.zwiększa się o kwotę 11.000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</si>
</sst>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  <font>
      <sz val="11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0"/>
    </font>
    <font>
      <sz val="8"/>
      <name val="Arial CE"/>
      <family val="0"/>
    </font>
    <font>
      <i/>
      <sz val="11"/>
      <name val="Arial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0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4" fontId="0" fillId="0" borderId="13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 wrapText="1"/>
    </xf>
    <xf numFmtId="49" fontId="32" fillId="0" borderId="17" xfId="0" applyFont="1" applyFill="1" applyBorder="1" applyAlignment="1">
      <alignment horizontal="left" vertical="center" wrapText="1"/>
    </xf>
    <xf numFmtId="49" fontId="32" fillId="0" borderId="20" xfId="0" applyFont="1" applyFill="1" applyBorder="1" applyAlignment="1">
      <alignment horizontal="left" vertical="center" wrapText="1"/>
    </xf>
    <xf numFmtId="49" fontId="32" fillId="0" borderId="12" xfId="0" applyFont="1" applyFill="1" applyBorder="1" applyAlignment="1">
      <alignment horizontal="left" vertical="center" wrapText="1"/>
    </xf>
    <xf numFmtId="49" fontId="32" fillId="0" borderId="21" xfId="0" applyFont="1" applyFill="1" applyBorder="1" applyAlignment="1">
      <alignment horizontal="left" vertical="center" wrapText="1"/>
    </xf>
    <xf numFmtId="49" fontId="31" fillId="0" borderId="14" xfId="0" applyFont="1" applyFill="1" applyBorder="1" applyAlignment="1">
      <alignment horizontal="center" vertical="center" wrapText="1"/>
    </xf>
    <xf numFmtId="49" fontId="32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4" fontId="31" fillId="0" borderId="16" xfId="0" applyNumberFormat="1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49" fontId="28" fillId="0" borderId="22" xfId="0" applyFont="1" applyFill="1" applyBorder="1" applyAlignment="1">
      <alignment horizontal="center" vertical="center" wrapText="1"/>
    </xf>
    <xf numFmtId="49" fontId="28" fillId="0" borderId="23" xfId="0" applyFont="1" applyFill="1" applyBorder="1" applyAlignment="1">
      <alignment horizontal="center" vertical="center" wrapText="1"/>
    </xf>
    <xf numFmtId="49" fontId="28" fillId="0" borderId="11" xfId="0" applyFont="1" applyFill="1" applyBorder="1" applyAlignment="1">
      <alignment horizontal="center" vertical="center" wrapText="1"/>
    </xf>
    <xf numFmtId="49" fontId="32" fillId="0" borderId="14" xfId="0" applyFont="1" applyFill="1" applyBorder="1" applyAlignment="1">
      <alignment horizontal="left" vertical="center" wrapText="1"/>
    </xf>
    <xf numFmtId="49" fontId="31" fillId="0" borderId="19" xfId="0" applyFont="1" applyFill="1" applyBorder="1" applyAlignment="1">
      <alignment horizontal="center" vertical="center" wrapText="1"/>
    </xf>
    <xf numFmtId="49" fontId="31" fillId="0" borderId="17" xfId="0" applyFont="1" applyFill="1" applyBorder="1" applyAlignment="1">
      <alignment horizontal="center" vertical="center" wrapText="1"/>
    </xf>
    <xf numFmtId="49" fontId="31" fillId="0" borderId="20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1" xfId="0" applyFont="1" applyFill="1" applyBorder="1" applyAlignment="1">
      <alignment horizontal="center" vertical="center" wrapText="1"/>
    </xf>
    <xf numFmtId="49" fontId="31" fillId="0" borderId="22" xfId="0" applyFont="1" applyFill="1" applyBorder="1" applyAlignment="1">
      <alignment horizontal="center" vertical="center" wrapText="1"/>
    </xf>
    <xf numFmtId="49" fontId="31" fillId="0" borderId="23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4" xfId="0" applyFont="1" applyFill="1" applyBorder="1" applyAlignment="1">
      <alignment horizontal="left" vertical="center" wrapText="1"/>
    </xf>
    <xf numFmtId="49" fontId="31" fillId="0" borderId="19" xfId="0" applyFont="1" applyFill="1" applyBorder="1" applyAlignment="1">
      <alignment horizontal="left" vertical="center" wrapText="1"/>
    </xf>
    <xf numFmtId="49" fontId="31" fillId="0" borderId="17" xfId="0" applyFont="1" applyFill="1" applyBorder="1" applyAlignment="1">
      <alignment horizontal="left" vertical="center" wrapText="1"/>
    </xf>
    <xf numFmtId="49" fontId="31" fillId="0" borderId="20" xfId="0" applyFont="1" applyFill="1" applyBorder="1" applyAlignment="1">
      <alignment horizontal="left" vertical="center" wrapText="1"/>
    </xf>
    <xf numFmtId="49" fontId="31" fillId="0" borderId="12" xfId="0" applyFont="1" applyFill="1" applyBorder="1" applyAlignment="1">
      <alignment horizontal="left" vertical="center" wrapText="1"/>
    </xf>
    <xf numFmtId="49" fontId="31" fillId="0" borderId="21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27" fillId="0" borderId="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center" vertical="center" wrapText="1"/>
    </xf>
    <xf numFmtId="49" fontId="28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left" vertical="center" wrapText="1"/>
    </xf>
    <xf numFmtId="49" fontId="32" fillId="0" borderId="14" xfId="0" applyFont="1" applyFill="1" applyBorder="1" applyAlignment="1">
      <alignment horizontal="center" vertical="center" wrapText="1"/>
    </xf>
    <xf numFmtId="49" fontId="32" fillId="0" borderId="19" xfId="0" applyFont="1" applyFill="1" applyBorder="1" applyAlignment="1">
      <alignment horizontal="center" vertical="center" wrapText="1"/>
    </xf>
    <xf numFmtId="49" fontId="32" fillId="0" borderId="17" xfId="0" applyFont="1" applyFill="1" applyBorder="1" applyAlignment="1">
      <alignment horizontal="center" vertical="center" wrapText="1"/>
    </xf>
    <xf numFmtId="49" fontId="32" fillId="0" borderId="20" xfId="0" applyFont="1" applyFill="1" applyBorder="1" applyAlignment="1">
      <alignment horizontal="center" vertical="center" wrapText="1"/>
    </xf>
    <xf numFmtId="49" fontId="32" fillId="0" borderId="12" xfId="0" applyFont="1" applyFill="1" applyBorder="1" applyAlignment="1">
      <alignment horizontal="center" vertical="center" wrapText="1"/>
    </xf>
    <xf numFmtId="49" fontId="32" fillId="0" borderId="21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 wrapText="1"/>
    </xf>
    <xf numFmtId="49" fontId="31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8" fillId="0" borderId="18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4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13.140625" style="0" customWidth="1"/>
    <col min="4" max="4" width="11.8515625" style="0" customWidth="1"/>
    <col min="5" max="5" width="11.00390625" style="0" customWidth="1"/>
    <col min="6" max="6" width="13.28125" style="0" customWidth="1"/>
    <col min="7" max="7" width="12.7109375" style="0" customWidth="1"/>
    <col min="8" max="8" width="11.8515625" style="0" customWidth="1"/>
    <col min="9" max="9" width="9.8515625" style="0" customWidth="1"/>
    <col min="10" max="10" width="13.421875" style="0" customWidth="1"/>
    <col min="11" max="11" width="11.7109375" style="0" customWidth="1"/>
    <col min="12" max="12" width="12.140625" style="0" customWidth="1"/>
  </cols>
  <sheetData>
    <row r="1" spans="2:12" ht="16.5" customHeight="1">
      <c r="B1" s="19"/>
      <c r="C1" s="19"/>
      <c r="D1" s="19"/>
      <c r="E1" s="19"/>
      <c r="F1" s="133" t="s">
        <v>140</v>
      </c>
      <c r="G1" s="133"/>
      <c r="H1" s="133"/>
      <c r="I1" s="133"/>
      <c r="J1" s="133"/>
      <c r="K1" s="133"/>
      <c r="L1" s="133"/>
    </row>
    <row r="2" spans="2:12" ht="18" customHeight="1">
      <c r="B2" s="19"/>
      <c r="C2" s="19"/>
      <c r="D2" s="19"/>
      <c r="E2" s="19"/>
      <c r="F2" s="19"/>
      <c r="G2" s="133" t="s">
        <v>59</v>
      </c>
      <c r="H2" s="133"/>
      <c r="I2" s="133"/>
      <c r="J2" s="133"/>
      <c r="K2" s="133"/>
      <c r="L2" s="133"/>
    </row>
    <row r="3" spans="2:6" s="20" customFormat="1" ht="21.75" customHeight="1">
      <c r="B3" s="134" t="s">
        <v>60</v>
      </c>
      <c r="C3" s="134"/>
      <c r="D3" s="134"/>
      <c r="E3" s="21"/>
      <c r="F3" s="22"/>
    </row>
    <row r="4" spans="1:12" s="24" customFormat="1" ht="13.5" customHeight="1">
      <c r="A4" s="128" t="s">
        <v>9</v>
      </c>
      <c r="B4" s="128" t="s">
        <v>61</v>
      </c>
      <c r="C4" s="128" t="s">
        <v>10</v>
      </c>
      <c r="D4" s="128"/>
      <c r="E4" s="128"/>
      <c r="F4" s="128"/>
      <c r="G4" s="128" t="s">
        <v>62</v>
      </c>
      <c r="H4" s="128"/>
      <c r="I4" s="128"/>
      <c r="J4" s="128"/>
      <c r="K4" s="128"/>
      <c r="L4" s="128"/>
    </row>
    <row r="5" spans="1:12" s="24" customFormat="1" ht="13.5" customHeight="1">
      <c r="A5" s="128"/>
      <c r="B5" s="128"/>
      <c r="C5" s="128"/>
      <c r="D5" s="128"/>
      <c r="E5" s="128"/>
      <c r="F5" s="128"/>
      <c r="G5" s="128" t="s">
        <v>63</v>
      </c>
      <c r="H5" s="128" t="s">
        <v>14</v>
      </c>
      <c r="I5" s="128"/>
      <c r="J5" s="128" t="s">
        <v>64</v>
      </c>
      <c r="K5" s="128" t="s">
        <v>14</v>
      </c>
      <c r="L5" s="128"/>
    </row>
    <row r="6" spans="1:12" s="24" customFormat="1" ht="95.25" customHeight="1">
      <c r="A6" s="128"/>
      <c r="B6" s="128"/>
      <c r="C6" s="128"/>
      <c r="D6" s="128"/>
      <c r="E6" s="128"/>
      <c r="F6" s="128"/>
      <c r="G6" s="128"/>
      <c r="H6" s="23" t="s">
        <v>15</v>
      </c>
      <c r="I6" s="25" t="s">
        <v>73</v>
      </c>
      <c r="J6" s="128"/>
      <c r="K6" s="23" t="s">
        <v>15</v>
      </c>
      <c r="L6" s="25" t="s">
        <v>65</v>
      </c>
    </row>
    <row r="7" spans="1:12" s="24" customFormat="1" ht="18.75" customHeight="1">
      <c r="A7" s="23"/>
      <c r="B7" s="26"/>
      <c r="C7" s="27" t="s">
        <v>66</v>
      </c>
      <c r="D7" s="28" t="s">
        <v>67</v>
      </c>
      <c r="E7" s="28" t="s">
        <v>68</v>
      </c>
      <c r="F7" s="27" t="s">
        <v>69</v>
      </c>
      <c r="G7" s="29"/>
      <c r="H7" s="23"/>
      <c r="I7" s="25"/>
      <c r="J7" s="26"/>
      <c r="K7" s="30"/>
      <c r="L7" s="25"/>
    </row>
    <row r="8" spans="1:12" s="32" customFormat="1" ht="14.25" customHeight="1">
      <c r="A8" s="31">
        <v>1</v>
      </c>
      <c r="B8" s="31">
        <v>2</v>
      </c>
      <c r="C8" s="129">
        <v>3</v>
      </c>
      <c r="D8" s="130"/>
      <c r="E8" s="130"/>
      <c r="F8" s="131"/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</row>
    <row r="9" spans="1:12" s="32" customFormat="1" ht="21.75" customHeight="1">
      <c r="A9" s="44" t="s">
        <v>72</v>
      </c>
      <c r="B9" s="43" t="s">
        <v>128</v>
      </c>
      <c r="C9" s="33">
        <v>192318.43</v>
      </c>
      <c r="D9" s="34">
        <v>0</v>
      </c>
      <c r="E9" s="35">
        <f>E10</f>
        <v>11000</v>
      </c>
      <c r="F9" s="35">
        <f>C9-D9+E9</f>
        <v>203318.43</v>
      </c>
      <c r="G9" s="33">
        <f>F9-J9</f>
        <v>57318.42999999999</v>
      </c>
      <c r="H9" s="36"/>
      <c r="I9" s="37"/>
      <c r="J9" s="33">
        <v>146000</v>
      </c>
      <c r="K9" s="37"/>
      <c r="L9" s="37"/>
    </row>
    <row r="10" spans="1:12" s="107" customFormat="1" ht="30.75" customHeight="1">
      <c r="A10" s="108"/>
      <c r="B10" s="102" t="s">
        <v>129</v>
      </c>
      <c r="C10" s="38">
        <v>135000</v>
      </c>
      <c r="D10" s="117"/>
      <c r="E10" s="111">
        <v>11000</v>
      </c>
      <c r="F10" s="111">
        <f>C10-D10+E10</f>
        <v>146000</v>
      </c>
      <c r="G10" s="39">
        <v>0</v>
      </c>
      <c r="H10" s="112"/>
      <c r="I10" s="113"/>
      <c r="J10" s="39">
        <v>11000</v>
      </c>
      <c r="K10" s="114"/>
      <c r="L10" s="115"/>
    </row>
    <row r="11" spans="1:12" s="32" customFormat="1" ht="51" customHeight="1">
      <c r="A11" s="44">
        <v>756</v>
      </c>
      <c r="B11" s="43" t="s">
        <v>120</v>
      </c>
      <c r="C11" s="33">
        <v>16550367</v>
      </c>
      <c r="D11" s="34">
        <f>D12+D13+D14</f>
        <v>100000</v>
      </c>
      <c r="E11" s="35">
        <f>E12+E13+E14</f>
        <v>155975</v>
      </c>
      <c r="F11" s="35">
        <f aca="true" t="shared" si="0" ref="F11:F17">C11-D11+E11</f>
        <v>16606342</v>
      </c>
      <c r="G11" s="33">
        <f>F11</f>
        <v>16606342</v>
      </c>
      <c r="H11" s="36"/>
      <c r="I11" s="37"/>
      <c r="J11" s="33"/>
      <c r="K11" s="37"/>
      <c r="L11" s="37"/>
    </row>
    <row r="12" spans="1:12" s="32" customFormat="1" ht="19.5" customHeight="1">
      <c r="A12" s="44"/>
      <c r="B12" s="101" t="s">
        <v>131</v>
      </c>
      <c r="C12" s="38">
        <v>35000</v>
      </c>
      <c r="D12" s="109"/>
      <c r="E12" s="110">
        <v>33000</v>
      </c>
      <c r="F12" s="111">
        <f>C12-D12+E12</f>
        <v>68000</v>
      </c>
      <c r="G12" s="39">
        <v>33000</v>
      </c>
      <c r="H12" s="112"/>
      <c r="I12" s="118"/>
      <c r="J12" s="100"/>
      <c r="K12" s="119"/>
      <c r="L12" s="37"/>
    </row>
    <row r="13" spans="1:12" s="107" customFormat="1" ht="18" customHeight="1">
      <c r="A13" s="108"/>
      <c r="B13" s="101" t="s">
        <v>130</v>
      </c>
      <c r="C13" s="38">
        <v>6300000</v>
      </c>
      <c r="D13" s="109"/>
      <c r="E13" s="110">
        <v>115975</v>
      </c>
      <c r="F13" s="111">
        <f t="shared" si="0"/>
        <v>6415975</v>
      </c>
      <c r="G13" s="39">
        <v>115975</v>
      </c>
      <c r="H13" s="112"/>
      <c r="I13" s="113"/>
      <c r="J13" s="38"/>
      <c r="K13" s="114"/>
      <c r="L13" s="115"/>
    </row>
    <row r="14" spans="1:12" s="105" customFormat="1" ht="22.5" customHeight="1">
      <c r="A14" s="103"/>
      <c r="B14" s="101" t="s">
        <v>132</v>
      </c>
      <c r="C14" s="38">
        <v>670000</v>
      </c>
      <c r="D14" s="38">
        <v>100000</v>
      </c>
      <c r="E14" s="38">
        <v>7000</v>
      </c>
      <c r="F14" s="39">
        <f t="shared" si="0"/>
        <v>577000</v>
      </c>
      <c r="G14" s="120" t="s">
        <v>133</v>
      </c>
      <c r="H14" s="104"/>
      <c r="I14" s="104"/>
      <c r="J14" s="38"/>
      <c r="K14" s="38"/>
      <c r="L14" s="39"/>
    </row>
    <row r="15" spans="1:12" s="32" customFormat="1" ht="21.75" customHeight="1">
      <c r="A15" s="44" t="s">
        <v>135</v>
      </c>
      <c r="B15" s="106" t="s">
        <v>136</v>
      </c>
      <c r="C15" s="33">
        <v>8992558</v>
      </c>
      <c r="D15" s="35">
        <f>D16</f>
        <v>10000</v>
      </c>
      <c r="E15" s="35">
        <f>E16</f>
        <v>0</v>
      </c>
      <c r="F15" s="33">
        <f t="shared" si="0"/>
        <v>8982558</v>
      </c>
      <c r="G15" s="33">
        <f>F15</f>
        <v>8982558</v>
      </c>
      <c r="H15" s="36"/>
      <c r="I15" s="37"/>
      <c r="J15" s="33"/>
      <c r="K15" s="37"/>
      <c r="L15" s="37"/>
    </row>
    <row r="16" spans="1:12" s="105" customFormat="1" ht="15.75" customHeight="1">
      <c r="A16" s="103"/>
      <c r="B16" s="101" t="s">
        <v>134</v>
      </c>
      <c r="C16" s="39">
        <v>106605</v>
      </c>
      <c r="D16" s="39">
        <v>10000</v>
      </c>
      <c r="E16" s="39">
        <v>0</v>
      </c>
      <c r="F16" s="39">
        <f t="shared" si="0"/>
        <v>96605</v>
      </c>
      <c r="G16" s="39">
        <v>-10000</v>
      </c>
      <c r="H16" s="116"/>
      <c r="I16" s="116"/>
      <c r="J16" s="39"/>
      <c r="K16" s="39"/>
      <c r="L16" s="39"/>
    </row>
    <row r="17" spans="1:12" s="42" customFormat="1" ht="20.25" customHeight="1">
      <c r="A17" s="40"/>
      <c r="B17" s="36" t="s">
        <v>70</v>
      </c>
      <c r="C17" s="34">
        <v>38722264.63</v>
      </c>
      <c r="D17" s="33">
        <f>D9+D11+D15</f>
        <v>110000</v>
      </c>
      <c r="E17" s="33">
        <f>E9+E11+E15</f>
        <v>166975</v>
      </c>
      <c r="F17" s="33">
        <f t="shared" si="0"/>
        <v>38779239.63</v>
      </c>
      <c r="G17" s="41">
        <f>F17-J17</f>
        <v>30234406</v>
      </c>
      <c r="H17" s="41">
        <v>3462192.59</v>
      </c>
      <c r="I17" s="41">
        <v>80601.79</v>
      </c>
      <c r="J17" s="33">
        <v>8544833.63</v>
      </c>
      <c r="K17" s="33">
        <v>726000</v>
      </c>
      <c r="L17" s="33">
        <v>6465220.63</v>
      </c>
    </row>
    <row r="18" spans="2:6" ht="15.75" customHeight="1">
      <c r="B18" s="1" t="s">
        <v>71</v>
      </c>
      <c r="C18" s="1"/>
      <c r="D18" s="1"/>
      <c r="E18" s="1"/>
      <c r="F18" s="1"/>
    </row>
    <row r="19" spans="1:12" ht="103.5" customHeight="1">
      <c r="A19" s="132" t="s">
        <v>137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2:12" ht="10.5" customHeight="1">
      <c r="B20" s="1"/>
      <c r="C20" s="1"/>
      <c r="D20" s="1"/>
      <c r="E20" s="1"/>
      <c r="F20" s="1"/>
      <c r="I20" s="127" t="s">
        <v>52</v>
      </c>
      <c r="J20" s="127"/>
      <c r="K20" s="127"/>
      <c r="L20" s="127"/>
    </row>
    <row r="21" spans="2:6" ht="12.75">
      <c r="B21" s="1"/>
      <c r="C21" s="1"/>
      <c r="D21" s="1"/>
      <c r="E21" s="1"/>
      <c r="F21" s="1"/>
    </row>
    <row r="22" spans="2:12" ht="16.5" customHeight="1">
      <c r="B22" s="1"/>
      <c r="C22" s="1"/>
      <c r="D22" s="1"/>
      <c r="E22" s="1"/>
      <c r="F22" s="1"/>
      <c r="I22" s="127" t="s">
        <v>53</v>
      </c>
      <c r="J22" s="127"/>
      <c r="K22" s="127"/>
      <c r="L22" s="127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22:L22"/>
    <mergeCell ref="K5:L5"/>
    <mergeCell ref="C8:F8"/>
    <mergeCell ref="A19:L19"/>
    <mergeCell ref="I20:L20"/>
  </mergeCells>
  <printOptions/>
  <pageMargins left="0.39" right="0.21" top="0.39" bottom="0.32" header="0.25" footer="0.2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B13">
      <selection activeCell="E31" sqref="E31:F34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157" t="s">
        <v>138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2:23" s="3" customFormat="1" ht="13.5" customHeight="1">
      <c r="B2" s="158" t="s">
        <v>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ht="18" customHeight="1">
      <c r="A3" s="159"/>
      <c r="B3" s="160"/>
      <c r="C3" s="161"/>
      <c r="D3" s="162"/>
      <c r="E3" s="163"/>
      <c r="F3" s="161"/>
      <c r="G3" s="162"/>
      <c r="H3" s="163"/>
      <c r="I3" s="164" t="s">
        <v>13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8.25" customHeight="1">
      <c r="A4" s="5"/>
      <c r="B4" s="165" t="s">
        <v>9</v>
      </c>
      <c r="C4" s="165"/>
      <c r="D4" s="166" t="s">
        <v>11</v>
      </c>
      <c r="E4" s="166" t="s">
        <v>12</v>
      </c>
      <c r="F4" s="166"/>
      <c r="G4" s="166"/>
      <c r="H4" s="165" t="s">
        <v>16</v>
      </c>
      <c r="I4" s="168"/>
      <c r="J4" s="166" t="s">
        <v>17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ht="8.25" customHeight="1">
      <c r="A5" s="5"/>
      <c r="B5" s="165"/>
      <c r="C5" s="165"/>
      <c r="D5" s="166"/>
      <c r="E5" s="166"/>
      <c r="F5" s="166"/>
      <c r="G5" s="166"/>
      <c r="H5" s="168"/>
      <c r="I5" s="168"/>
      <c r="J5" s="165" t="s">
        <v>18</v>
      </c>
      <c r="K5" s="165" t="s">
        <v>19</v>
      </c>
      <c r="L5" s="165"/>
      <c r="M5" s="165"/>
      <c r="N5" s="165"/>
      <c r="O5" s="165"/>
      <c r="P5" s="165"/>
      <c r="Q5" s="165"/>
      <c r="R5" s="165"/>
      <c r="S5" s="165" t="s">
        <v>20</v>
      </c>
      <c r="T5" s="166" t="s">
        <v>19</v>
      </c>
      <c r="U5" s="166"/>
      <c r="V5" s="166"/>
      <c r="W5" s="166"/>
    </row>
    <row r="6" spans="1:23" ht="3" customHeight="1">
      <c r="A6" s="5"/>
      <c r="B6" s="165"/>
      <c r="C6" s="165"/>
      <c r="D6" s="166"/>
      <c r="E6" s="166"/>
      <c r="F6" s="166"/>
      <c r="G6" s="166"/>
      <c r="H6" s="168"/>
      <c r="I6" s="168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 t="s">
        <v>21</v>
      </c>
      <c r="U6" s="165" t="s">
        <v>14</v>
      </c>
      <c r="V6" s="165" t="s">
        <v>22</v>
      </c>
      <c r="W6" s="166" t="s">
        <v>15</v>
      </c>
    </row>
    <row r="7" spans="1:23" ht="5.25" customHeight="1">
      <c r="A7" s="5"/>
      <c r="B7" s="165"/>
      <c r="C7" s="165"/>
      <c r="D7" s="166"/>
      <c r="E7" s="166"/>
      <c r="F7" s="166"/>
      <c r="G7" s="166"/>
      <c r="H7" s="168"/>
      <c r="I7" s="168"/>
      <c r="J7" s="165"/>
      <c r="K7" s="165" t="s">
        <v>23</v>
      </c>
      <c r="L7" s="165" t="s">
        <v>19</v>
      </c>
      <c r="M7" s="165"/>
      <c r="N7" s="165" t="s">
        <v>24</v>
      </c>
      <c r="O7" s="165" t="s">
        <v>25</v>
      </c>
      <c r="P7" s="165" t="s">
        <v>26</v>
      </c>
      <c r="Q7" s="165" t="s">
        <v>27</v>
      </c>
      <c r="R7" s="165" t="s">
        <v>28</v>
      </c>
      <c r="S7" s="165"/>
      <c r="T7" s="165"/>
      <c r="U7" s="165"/>
      <c r="V7" s="165"/>
      <c r="W7" s="166"/>
    </row>
    <row r="8" spans="1:23" ht="11.25" customHeight="1">
      <c r="A8" s="5"/>
      <c r="B8" s="165"/>
      <c r="C8" s="165"/>
      <c r="D8" s="166"/>
      <c r="E8" s="166"/>
      <c r="F8" s="166"/>
      <c r="G8" s="166"/>
      <c r="H8" s="168"/>
      <c r="I8" s="168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 t="s">
        <v>29</v>
      </c>
      <c r="V8" s="165"/>
      <c r="W8" s="166"/>
    </row>
    <row r="9" spans="1:23" ht="94.5" customHeight="1">
      <c r="A9" s="5"/>
      <c r="B9" s="165"/>
      <c r="C9" s="165"/>
      <c r="D9" s="166"/>
      <c r="E9" s="166"/>
      <c r="F9" s="166"/>
      <c r="G9" s="166"/>
      <c r="H9" s="168"/>
      <c r="I9" s="168"/>
      <c r="J9" s="165"/>
      <c r="K9" s="165"/>
      <c r="L9" s="6" t="s">
        <v>30</v>
      </c>
      <c r="M9" s="6" t="s">
        <v>31</v>
      </c>
      <c r="N9" s="165"/>
      <c r="O9" s="165"/>
      <c r="P9" s="165"/>
      <c r="Q9" s="165"/>
      <c r="R9" s="165"/>
      <c r="S9" s="165"/>
      <c r="T9" s="165"/>
      <c r="U9" s="165"/>
      <c r="V9" s="165"/>
      <c r="W9" s="166"/>
    </row>
    <row r="10" spans="1:23" ht="18.75" customHeight="1">
      <c r="A10" s="5"/>
      <c r="B10" s="165" t="s">
        <v>32</v>
      </c>
      <c r="C10" s="165"/>
      <c r="D10" s="7" t="s">
        <v>33</v>
      </c>
      <c r="E10" s="166" t="s">
        <v>34</v>
      </c>
      <c r="F10" s="166"/>
      <c r="G10" s="166"/>
      <c r="H10" s="165" t="s">
        <v>35</v>
      </c>
      <c r="I10" s="168"/>
      <c r="J10" s="6" t="s">
        <v>36</v>
      </c>
      <c r="K10" s="6" t="s">
        <v>37</v>
      </c>
      <c r="L10" s="6" t="s">
        <v>38</v>
      </c>
      <c r="M10" s="6" t="s">
        <v>39</v>
      </c>
      <c r="N10" s="6" t="s">
        <v>40</v>
      </c>
      <c r="O10" s="6" t="s">
        <v>41</v>
      </c>
      <c r="P10" s="6" t="s">
        <v>42</v>
      </c>
      <c r="Q10" s="6" t="s">
        <v>43</v>
      </c>
      <c r="R10" s="6" t="s">
        <v>44</v>
      </c>
      <c r="S10" s="6" t="s">
        <v>45</v>
      </c>
      <c r="T10" s="6" t="s">
        <v>46</v>
      </c>
      <c r="U10" s="6" t="s">
        <v>47</v>
      </c>
      <c r="V10" s="6" t="s">
        <v>48</v>
      </c>
      <c r="W10" s="8">
        <v>19</v>
      </c>
    </row>
    <row r="11" spans="1:24" ht="18" customHeight="1">
      <c r="A11" s="5"/>
      <c r="B11" s="170" t="s">
        <v>72</v>
      </c>
      <c r="C11" s="170"/>
      <c r="D11" s="171"/>
      <c r="E11" s="172" t="s">
        <v>128</v>
      </c>
      <c r="F11" s="172"/>
      <c r="G11" s="9" t="s">
        <v>54</v>
      </c>
      <c r="H11" s="181">
        <f>J11+S11</f>
        <v>988436.23</v>
      </c>
      <c r="I11" s="182"/>
      <c r="J11" s="10">
        <f>K11+N11+O11+P11+Q11+R11</f>
        <v>58236.23</v>
      </c>
      <c r="K11" s="10">
        <f>L11+M11</f>
        <v>56636.23</v>
      </c>
      <c r="L11" s="10">
        <v>980.91</v>
      </c>
      <c r="M11" s="10">
        <v>55655.32</v>
      </c>
      <c r="N11" s="10">
        <v>1600</v>
      </c>
      <c r="O11" s="10" t="s">
        <v>49</v>
      </c>
      <c r="P11" s="10" t="s">
        <v>49</v>
      </c>
      <c r="Q11" s="10" t="s">
        <v>49</v>
      </c>
      <c r="R11" s="10" t="s">
        <v>49</v>
      </c>
      <c r="S11" s="10">
        <f>T11+V11+W11</f>
        <v>930200</v>
      </c>
      <c r="T11" s="10">
        <v>430200</v>
      </c>
      <c r="U11" s="10">
        <v>0</v>
      </c>
      <c r="V11" s="10">
        <v>500000</v>
      </c>
      <c r="W11" s="10">
        <v>0</v>
      </c>
      <c r="X11" s="183"/>
    </row>
    <row r="12" spans="1:24" ht="18.75" customHeight="1">
      <c r="A12" s="5"/>
      <c r="B12" s="170"/>
      <c r="C12" s="170"/>
      <c r="D12" s="171"/>
      <c r="E12" s="172"/>
      <c r="F12" s="172"/>
      <c r="G12" s="9" t="s">
        <v>55</v>
      </c>
      <c r="H12" s="181">
        <f>J12+S12</f>
        <v>500000</v>
      </c>
      <c r="I12" s="182"/>
      <c r="J12" s="10">
        <f>K12+N12+O12+P12+Q12+R12</f>
        <v>0</v>
      </c>
      <c r="K12" s="10">
        <f>L12+M12</f>
        <v>0</v>
      </c>
      <c r="L12" s="10">
        <v>0</v>
      </c>
      <c r="M12" s="10" t="s">
        <v>49</v>
      </c>
      <c r="N12" s="10" t="s">
        <v>49</v>
      </c>
      <c r="O12" s="10" t="s">
        <v>49</v>
      </c>
      <c r="P12" s="10" t="s">
        <v>49</v>
      </c>
      <c r="Q12" s="10" t="s">
        <v>49</v>
      </c>
      <c r="R12" s="10" t="s">
        <v>49</v>
      </c>
      <c r="S12" s="10">
        <f>T12+V12+W12</f>
        <v>500000</v>
      </c>
      <c r="T12" s="10">
        <v>0</v>
      </c>
      <c r="U12" s="10">
        <v>0</v>
      </c>
      <c r="V12" s="10">
        <v>500000</v>
      </c>
      <c r="W12" s="10">
        <v>0</v>
      </c>
      <c r="X12" s="183"/>
    </row>
    <row r="13" spans="1:24" ht="15.75" customHeight="1">
      <c r="A13" s="5"/>
      <c r="B13" s="170"/>
      <c r="C13" s="170"/>
      <c r="D13" s="171"/>
      <c r="E13" s="172"/>
      <c r="F13" s="172"/>
      <c r="G13" s="9" t="s">
        <v>56</v>
      </c>
      <c r="H13" s="181">
        <f>J13+S13</f>
        <v>530600</v>
      </c>
      <c r="I13" s="182"/>
      <c r="J13" s="10">
        <f>K13+N13+O13+P13+Q13+R13</f>
        <v>0</v>
      </c>
      <c r="K13" s="10">
        <f>L13+M13</f>
        <v>0</v>
      </c>
      <c r="L13" s="10" t="s">
        <v>49</v>
      </c>
      <c r="M13" s="10">
        <v>0</v>
      </c>
      <c r="N13" s="10" t="s">
        <v>49</v>
      </c>
      <c r="O13" s="10" t="s">
        <v>49</v>
      </c>
      <c r="P13" s="10" t="s">
        <v>49</v>
      </c>
      <c r="Q13" s="10" t="s">
        <v>49</v>
      </c>
      <c r="R13" s="10" t="s">
        <v>49</v>
      </c>
      <c r="S13" s="10">
        <f>T13+V13+W13</f>
        <v>530600</v>
      </c>
      <c r="T13" s="10">
        <v>530600</v>
      </c>
      <c r="U13" s="10">
        <v>0</v>
      </c>
      <c r="V13" s="10" t="s">
        <v>49</v>
      </c>
      <c r="W13" s="10">
        <v>0</v>
      </c>
      <c r="X13" s="183"/>
    </row>
    <row r="14" spans="1:23" ht="25.5" customHeight="1">
      <c r="A14" s="5"/>
      <c r="B14" s="170"/>
      <c r="C14" s="170"/>
      <c r="D14" s="171"/>
      <c r="E14" s="172"/>
      <c r="F14" s="172"/>
      <c r="G14" s="9" t="s">
        <v>57</v>
      </c>
      <c r="H14" s="181">
        <f>H11-H12+H13</f>
        <v>1019036.23</v>
      </c>
      <c r="I14" s="182"/>
      <c r="J14" s="11">
        <f aca="true" t="shared" si="0" ref="J14:T14">J11-J12+J13</f>
        <v>58236.23</v>
      </c>
      <c r="K14" s="11">
        <f t="shared" si="0"/>
        <v>56636.23</v>
      </c>
      <c r="L14" s="10">
        <f t="shared" si="0"/>
        <v>980.91</v>
      </c>
      <c r="M14" s="10">
        <f t="shared" si="0"/>
        <v>55655.32</v>
      </c>
      <c r="N14" s="10">
        <f t="shared" si="0"/>
        <v>1600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1">
        <f t="shared" si="0"/>
        <v>960800</v>
      </c>
      <c r="T14" s="10">
        <f t="shared" si="0"/>
        <v>960800</v>
      </c>
      <c r="U14" s="10">
        <v>0</v>
      </c>
      <c r="V14" s="10">
        <f>V11-V12+V13</f>
        <v>0</v>
      </c>
      <c r="W14" s="10">
        <v>0</v>
      </c>
    </row>
    <row r="15" spans="1:23" ht="21.75" customHeight="1">
      <c r="A15" s="5"/>
      <c r="B15" s="165"/>
      <c r="C15" s="165"/>
      <c r="D15" s="147" t="s">
        <v>88</v>
      </c>
      <c r="E15" s="185" t="s">
        <v>3</v>
      </c>
      <c r="F15" s="185"/>
      <c r="G15" s="9" t="s">
        <v>54</v>
      </c>
      <c r="H15" s="181">
        <f>J15+S15</f>
        <v>930200</v>
      </c>
      <c r="I15" s="182"/>
      <c r="J15" s="10">
        <f>K15+N15+O15+P15+Q15+R15</f>
        <v>0</v>
      </c>
      <c r="K15" s="10">
        <f>L15+M15</f>
        <v>0</v>
      </c>
      <c r="L15" s="10">
        <v>0</v>
      </c>
      <c r="M15" s="10">
        <v>0</v>
      </c>
      <c r="N15" s="10">
        <v>0</v>
      </c>
      <c r="O15" s="10" t="s">
        <v>49</v>
      </c>
      <c r="P15" s="10" t="s">
        <v>49</v>
      </c>
      <c r="Q15" s="10" t="s">
        <v>49</v>
      </c>
      <c r="R15" s="10" t="s">
        <v>49</v>
      </c>
      <c r="S15" s="10">
        <f>T15+V15+W15</f>
        <v>930200</v>
      </c>
      <c r="T15" s="10">
        <v>430200</v>
      </c>
      <c r="U15" s="10">
        <v>0</v>
      </c>
      <c r="V15" s="10">
        <v>500000</v>
      </c>
      <c r="W15" s="10">
        <v>0</v>
      </c>
    </row>
    <row r="16" spans="1:23" ht="19.5" customHeight="1">
      <c r="A16" s="5"/>
      <c r="B16" s="165"/>
      <c r="C16" s="165"/>
      <c r="D16" s="148"/>
      <c r="E16" s="185"/>
      <c r="F16" s="185"/>
      <c r="G16" s="9" t="s">
        <v>55</v>
      </c>
      <c r="H16" s="181">
        <f>J16+S16</f>
        <v>500000</v>
      </c>
      <c r="I16" s="182"/>
      <c r="J16" s="10">
        <f>K16+N16+O16+P16+Q16+R16</f>
        <v>0</v>
      </c>
      <c r="K16" s="10">
        <f>L16+M16</f>
        <v>0</v>
      </c>
      <c r="L16" s="10" t="s">
        <v>49</v>
      </c>
      <c r="M16" s="10" t="s">
        <v>49</v>
      </c>
      <c r="N16" s="10" t="s">
        <v>49</v>
      </c>
      <c r="O16" s="10" t="s">
        <v>49</v>
      </c>
      <c r="P16" s="10" t="s">
        <v>49</v>
      </c>
      <c r="Q16" s="10" t="s">
        <v>49</v>
      </c>
      <c r="R16" s="10" t="s">
        <v>49</v>
      </c>
      <c r="S16" s="10">
        <f>T16+V16+W16</f>
        <v>500000</v>
      </c>
      <c r="T16" s="10">
        <v>0</v>
      </c>
      <c r="U16" s="10">
        <v>0</v>
      </c>
      <c r="V16" s="10">
        <v>500000</v>
      </c>
      <c r="W16" s="10">
        <v>0</v>
      </c>
    </row>
    <row r="17" spans="1:23" ht="17.25" customHeight="1">
      <c r="A17" s="5"/>
      <c r="B17" s="165"/>
      <c r="C17" s="165"/>
      <c r="D17" s="148"/>
      <c r="E17" s="185"/>
      <c r="F17" s="185"/>
      <c r="G17" s="9" t="s">
        <v>56</v>
      </c>
      <c r="H17" s="181">
        <f>J17+S17</f>
        <v>530600</v>
      </c>
      <c r="I17" s="182"/>
      <c r="J17" s="10">
        <f>K17+N17+O17+P17+Q17+R17</f>
        <v>0</v>
      </c>
      <c r="K17" s="10">
        <f>L17+M17</f>
        <v>0</v>
      </c>
      <c r="L17" s="10" t="s">
        <v>49</v>
      </c>
      <c r="M17" s="10">
        <v>0</v>
      </c>
      <c r="N17" s="10" t="s">
        <v>49</v>
      </c>
      <c r="O17" s="10" t="s">
        <v>49</v>
      </c>
      <c r="P17" s="10" t="s">
        <v>49</v>
      </c>
      <c r="Q17" s="10" t="s">
        <v>49</v>
      </c>
      <c r="R17" s="10" t="s">
        <v>49</v>
      </c>
      <c r="S17" s="10">
        <f>T17+V17+W17</f>
        <v>530600</v>
      </c>
      <c r="T17" s="10">
        <v>530600</v>
      </c>
      <c r="U17" s="10">
        <v>0</v>
      </c>
      <c r="V17" s="10" t="s">
        <v>49</v>
      </c>
      <c r="W17" s="10">
        <v>0</v>
      </c>
    </row>
    <row r="18" spans="1:23" ht="21" customHeight="1">
      <c r="A18" s="5"/>
      <c r="B18" s="165"/>
      <c r="C18" s="165"/>
      <c r="D18" s="149"/>
      <c r="E18" s="185"/>
      <c r="F18" s="185"/>
      <c r="G18" s="9" t="s">
        <v>57</v>
      </c>
      <c r="H18" s="181">
        <f>H15-H16+H17</f>
        <v>960800</v>
      </c>
      <c r="I18" s="182"/>
      <c r="J18" s="11">
        <f aca="true" t="shared" si="1" ref="J18:T18">J15-J16+J17</f>
        <v>0</v>
      </c>
      <c r="K18" s="11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1">
        <f t="shared" si="1"/>
        <v>960800</v>
      </c>
      <c r="T18" s="10">
        <f t="shared" si="1"/>
        <v>960800</v>
      </c>
      <c r="U18" s="10">
        <v>0</v>
      </c>
      <c r="V18" s="10">
        <f>V15-V16+V17</f>
        <v>0</v>
      </c>
      <c r="W18" s="10">
        <f>W15-W16+W17</f>
        <v>0</v>
      </c>
    </row>
    <row r="19" spans="1:24" ht="18" customHeight="1">
      <c r="A19" s="5"/>
      <c r="B19" s="173" t="s">
        <v>121</v>
      </c>
      <c r="C19" s="174"/>
      <c r="D19" s="138"/>
      <c r="E19" s="141" t="s">
        <v>122</v>
      </c>
      <c r="F19" s="126"/>
      <c r="G19" s="9" t="s">
        <v>54</v>
      </c>
      <c r="H19" s="135">
        <f>J19+S19</f>
        <v>4709586</v>
      </c>
      <c r="I19" s="136"/>
      <c r="J19" s="11">
        <f>K19+O19</f>
        <v>4695943</v>
      </c>
      <c r="K19" s="10">
        <f>L19+M19</f>
        <v>4557023</v>
      </c>
      <c r="L19" s="10">
        <v>3792672</v>
      </c>
      <c r="M19" s="10">
        <v>764351</v>
      </c>
      <c r="N19" s="10" t="s">
        <v>49</v>
      </c>
      <c r="O19" s="10">
        <v>138920</v>
      </c>
      <c r="P19" s="10" t="s">
        <v>49</v>
      </c>
      <c r="Q19" s="10" t="s">
        <v>49</v>
      </c>
      <c r="R19" s="10" t="s">
        <v>49</v>
      </c>
      <c r="S19" s="10">
        <f>T19+V19+W19</f>
        <v>13643</v>
      </c>
      <c r="T19" s="10">
        <f>U19</f>
        <v>13643</v>
      </c>
      <c r="U19" s="10">
        <v>13643</v>
      </c>
      <c r="V19" s="10">
        <v>0</v>
      </c>
      <c r="W19" s="10">
        <v>0</v>
      </c>
      <c r="X19" s="137"/>
    </row>
    <row r="20" spans="1:24" ht="17.25" customHeight="1">
      <c r="A20" s="5"/>
      <c r="B20" s="175"/>
      <c r="C20" s="176"/>
      <c r="D20" s="139"/>
      <c r="E20" s="121"/>
      <c r="F20" s="122"/>
      <c r="G20" s="9" t="s">
        <v>55</v>
      </c>
      <c r="H20" s="135">
        <f>J20+S20</f>
        <v>0</v>
      </c>
      <c r="I20" s="136"/>
      <c r="J20" s="10">
        <f>K20+N20+O20+P20+Q20+R20</f>
        <v>0</v>
      </c>
      <c r="K20" s="10">
        <f>L20+M20</f>
        <v>0</v>
      </c>
      <c r="L20" s="10">
        <v>0</v>
      </c>
      <c r="M20" s="10" t="s">
        <v>49</v>
      </c>
      <c r="N20" s="10" t="s">
        <v>49</v>
      </c>
      <c r="O20" s="10" t="s">
        <v>49</v>
      </c>
      <c r="P20" s="10" t="s">
        <v>49</v>
      </c>
      <c r="Q20" s="10" t="s">
        <v>49</v>
      </c>
      <c r="R20" s="10" t="s">
        <v>49</v>
      </c>
      <c r="S20" s="10">
        <f>T20+V20+W20</f>
        <v>0</v>
      </c>
      <c r="T20" s="10">
        <v>0</v>
      </c>
      <c r="U20" s="10">
        <v>0</v>
      </c>
      <c r="V20" s="10" t="s">
        <v>49</v>
      </c>
      <c r="W20" s="10">
        <v>0</v>
      </c>
      <c r="X20" s="137"/>
    </row>
    <row r="21" spans="1:24" ht="15.75" customHeight="1">
      <c r="A21" s="5"/>
      <c r="B21" s="175"/>
      <c r="C21" s="176"/>
      <c r="D21" s="139"/>
      <c r="E21" s="121"/>
      <c r="F21" s="122"/>
      <c r="G21" s="9" t="s">
        <v>56</v>
      </c>
      <c r="H21" s="135">
        <f>J21+S21</f>
        <v>21375</v>
      </c>
      <c r="I21" s="136"/>
      <c r="J21" s="10">
        <f>K21+N21+O21+P21+Q21+R21</f>
        <v>21375</v>
      </c>
      <c r="K21" s="10">
        <f>L21+M21</f>
        <v>21375</v>
      </c>
      <c r="L21" s="10">
        <f>L25</f>
        <v>0</v>
      </c>
      <c r="M21" s="10">
        <f>M25</f>
        <v>21375</v>
      </c>
      <c r="N21" s="10" t="s">
        <v>49</v>
      </c>
      <c r="O21" s="10">
        <f>O25</f>
        <v>0</v>
      </c>
      <c r="P21" s="10" t="s">
        <v>49</v>
      </c>
      <c r="Q21" s="10" t="s">
        <v>49</v>
      </c>
      <c r="R21" s="10" t="s">
        <v>49</v>
      </c>
      <c r="S21" s="10">
        <f>T21+V21+W21</f>
        <v>0</v>
      </c>
      <c r="T21" s="10">
        <f>T25</f>
        <v>0</v>
      </c>
      <c r="U21" s="10">
        <v>0</v>
      </c>
      <c r="V21" s="10" t="s">
        <v>49</v>
      </c>
      <c r="W21" s="10">
        <v>0</v>
      </c>
      <c r="X21" s="137"/>
    </row>
    <row r="22" spans="1:23" ht="21" customHeight="1">
      <c r="A22" s="5"/>
      <c r="B22" s="177"/>
      <c r="C22" s="178"/>
      <c r="D22" s="140"/>
      <c r="E22" s="123"/>
      <c r="F22" s="124"/>
      <c r="G22" s="9" t="s">
        <v>57</v>
      </c>
      <c r="H22" s="135">
        <f>H19-H20+H21</f>
        <v>4730961</v>
      </c>
      <c r="I22" s="136"/>
      <c r="J22" s="11">
        <f aca="true" t="shared" si="2" ref="J22:S22">J19-J20+J21</f>
        <v>4717318</v>
      </c>
      <c r="K22" s="11">
        <f t="shared" si="2"/>
        <v>4578398</v>
      </c>
      <c r="L22" s="10">
        <f t="shared" si="2"/>
        <v>3792672</v>
      </c>
      <c r="M22" s="10">
        <f t="shared" si="2"/>
        <v>785726</v>
      </c>
      <c r="N22" s="10">
        <f t="shared" si="2"/>
        <v>0</v>
      </c>
      <c r="O22" s="10">
        <f t="shared" si="2"/>
        <v>138920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1">
        <f t="shared" si="2"/>
        <v>13643</v>
      </c>
      <c r="T22" s="10">
        <f>T19-T20+T21</f>
        <v>13643</v>
      </c>
      <c r="U22" s="10">
        <f>U19-U20+U21</f>
        <v>13643</v>
      </c>
      <c r="V22" s="10">
        <f>V19-V20+V21</f>
        <v>0</v>
      </c>
      <c r="W22" s="10">
        <v>0</v>
      </c>
    </row>
    <row r="23" spans="1:23" ht="19.5" customHeight="1">
      <c r="A23" s="5"/>
      <c r="B23" s="125"/>
      <c r="C23" s="142"/>
      <c r="D23" s="147" t="s">
        <v>123</v>
      </c>
      <c r="E23" s="150" t="s">
        <v>124</v>
      </c>
      <c r="F23" s="151"/>
      <c r="G23" s="9" t="s">
        <v>54</v>
      </c>
      <c r="H23" s="135">
        <f>J23+S23</f>
        <v>4411884</v>
      </c>
      <c r="I23" s="136"/>
      <c r="J23" s="10">
        <f>K23+N23+O23+P23+Q23+R23</f>
        <v>4411884</v>
      </c>
      <c r="K23" s="10">
        <f>L23+M23</f>
        <v>4411884</v>
      </c>
      <c r="L23" s="10">
        <v>3685869</v>
      </c>
      <c r="M23" s="10">
        <v>726015</v>
      </c>
      <c r="N23" s="10" t="s">
        <v>49</v>
      </c>
      <c r="O23" s="10">
        <v>0</v>
      </c>
      <c r="P23" s="10" t="s">
        <v>49</v>
      </c>
      <c r="Q23" s="10" t="s">
        <v>49</v>
      </c>
      <c r="R23" s="10" t="s">
        <v>49</v>
      </c>
      <c r="S23" s="10">
        <f>T23+V23+W23</f>
        <v>0</v>
      </c>
      <c r="T23" s="10">
        <v>0</v>
      </c>
      <c r="U23" s="10">
        <v>0</v>
      </c>
      <c r="V23" s="10" t="s">
        <v>49</v>
      </c>
      <c r="W23" s="10">
        <v>0</v>
      </c>
    </row>
    <row r="24" spans="1:23" ht="19.5" customHeight="1">
      <c r="A24" s="5"/>
      <c r="B24" s="143"/>
      <c r="C24" s="144"/>
      <c r="D24" s="148"/>
      <c r="E24" s="152"/>
      <c r="F24" s="153"/>
      <c r="G24" s="9" t="s">
        <v>55</v>
      </c>
      <c r="H24" s="135">
        <f>J24+S24</f>
        <v>0</v>
      </c>
      <c r="I24" s="136"/>
      <c r="J24" s="10">
        <f>K24+N24+O24+P24+Q24+R24</f>
        <v>0</v>
      </c>
      <c r="K24" s="10">
        <f>L24+M24</f>
        <v>0</v>
      </c>
      <c r="L24" s="10" t="s">
        <v>49</v>
      </c>
      <c r="M24" s="10" t="s">
        <v>49</v>
      </c>
      <c r="N24" s="10" t="s">
        <v>49</v>
      </c>
      <c r="O24" s="10" t="s">
        <v>49</v>
      </c>
      <c r="P24" s="10" t="s">
        <v>49</v>
      </c>
      <c r="Q24" s="10" t="s">
        <v>49</v>
      </c>
      <c r="R24" s="10" t="s">
        <v>49</v>
      </c>
      <c r="S24" s="10">
        <f>T24+V24+W24</f>
        <v>0</v>
      </c>
      <c r="T24" s="10">
        <v>0</v>
      </c>
      <c r="U24" s="10">
        <v>0</v>
      </c>
      <c r="V24" s="10" t="s">
        <v>49</v>
      </c>
      <c r="W24" s="10">
        <v>0</v>
      </c>
    </row>
    <row r="25" spans="1:23" ht="17.25" customHeight="1">
      <c r="A25" s="5"/>
      <c r="B25" s="143"/>
      <c r="C25" s="144"/>
      <c r="D25" s="148"/>
      <c r="E25" s="152"/>
      <c r="F25" s="153"/>
      <c r="G25" s="9" t="s">
        <v>56</v>
      </c>
      <c r="H25" s="135">
        <f>J25+S25</f>
        <v>21375</v>
      </c>
      <c r="I25" s="136"/>
      <c r="J25" s="10">
        <f>K25+N25+O25+P25+Q25+R25</f>
        <v>21375</v>
      </c>
      <c r="K25" s="10">
        <f>L25+M25</f>
        <v>21375</v>
      </c>
      <c r="L25" s="10">
        <v>0</v>
      </c>
      <c r="M25" s="10">
        <v>21375</v>
      </c>
      <c r="N25" s="10" t="s">
        <v>49</v>
      </c>
      <c r="O25" s="10">
        <v>0</v>
      </c>
      <c r="P25" s="10" t="s">
        <v>49</v>
      </c>
      <c r="Q25" s="10" t="s">
        <v>49</v>
      </c>
      <c r="R25" s="10" t="s">
        <v>49</v>
      </c>
      <c r="S25" s="10">
        <f>T25+V25+W25</f>
        <v>0</v>
      </c>
      <c r="T25" s="10">
        <v>0</v>
      </c>
      <c r="U25" s="10">
        <v>0</v>
      </c>
      <c r="V25" s="10" t="s">
        <v>49</v>
      </c>
      <c r="W25" s="10">
        <v>0</v>
      </c>
    </row>
    <row r="26" spans="1:23" ht="22.5" customHeight="1">
      <c r="A26" s="5"/>
      <c r="B26" s="145"/>
      <c r="C26" s="146"/>
      <c r="D26" s="149"/>
      <c r="E26" s="154"/>
      <c r="F26" s="155"/>
      <c r="G26" s="9" t="s">
        <v>57</v>
      </c>
      <c r="H26" s="135">
        <f>H23-H24+H25</f>
        <v>4433259</v>
      </c>
      <c r="I26" s="136"/>
      <c r="J26" s="11">
        <f aca="true" t="shared" si="3" ref="J26:W26">J23-J24+J25</f>
        <v>4433259</v>
      </c>
      <c r="K26" s="11">
        <f t="shared" si="3"/>
        <v>4433259</v>
      </c>
      <c r="L26" s="10">
        <f t="shared" si="3"/>
        <v>3685869</v>
      </c>
      <c r="M26" s="10">
        <f t="shared" si="3"/>
        <v>747390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</row>
    <row r="27" spans="1:24" ht="18" customHeight="1">
      <c r="A27" s="5"/>
      <c r="B27" s="173" t="s">
        <v>135</v>
      </c>
      <c r="C27" s="174"/>
      <c r="D27" s="138"/>
      <c r="E27" s="141" t="s">
        <v>136</v>
      </c>
      <c r="F27" s="126"/>
      <c r="G27" s="9" t="s">
        <v>54</v>
      </c>
      <c r="H27" s="135">
        <f>J27+S27</f>
        <v>86853</v>
      </c>
      <c r="I27" s="136"/>
      <c r="J27" s="11">
        <f>K27+N27+O27+R27</f>
        <v>86853</v>
      </c>
      <c r="K27" s="10">
        <f>L27+M27</f>
        <v>86853</v>
      </c>
      <c r="L27" s="10">
        <v>0</v>
      </c>
      <c r="M27" s="10">
        <v>86853</v>
      </c>
      <c r="N27" s="10">
        <v>0</v>
      </c>
      <c r="O27" s="10">
        <v>0</v>
      </c>
      <c r="P27" s="10" t="s">
        <v>49</v>
      </c>
      <c r="Q27" s="10" t="s">
        <v>49</v>
      </c>
      <c r="R27" s="10">
        <v>0</v>
      </c>
      <c r="S27" s="10">
        <f>T27+V27+W27</f>
        <v>0</v>
      </c>
      <c r="T27" s="10">
        <v>0</v>
      </c>
      <c r="U27" s="10">
        <v>0</v>
      </c>
      <c r="V27" s="10">
        <v>0</v>
      </c>
      <c r="W27" s="10">
        <v>0</v>
      </c>
      <c r="X27" s="137"/>
    </row>
    <row r="28" spans="1:24" ht="17.25" customHeight="1">
      <c r="A28" s="5"/>
      <c r="B28" s="175"/>
      <c r="C28" s="176"/>
      <c r="D28" s="139"/>
      <c r="E28" s="121"/>
      <c r="F28" s="122"/>
      <c r="G28" s="9" t="s">
        <v>55</v>
      </c>
      <c r="H28" s="135">
        <f>J28+S28</f>
        <v>0</v>
      </c>
      <c r="I28" s="136"/>
      <c r="J28" s="10">
        <f>K28+N28+O28+P28+Q28+R28</f>
        <v>0</v>
      </c>
      <c r="K28" s="10">
        <f>L28+M28</f>
        <v>0</v>
      </c>
      <c r="L28" s="10">
        <v>0</v>
      </c>
      <c r="M28" s="10" t="s">
        <v>49</v>
      </c>
      <c r="N28" s="10" t="s">
        <v>49</v>
      </c>
      <c r="O28" s="10" t="s">
        <v>49</v>
      </c>
      <c r="P28" s="10" t="s">
        <v>49</v>
      </c>
      <c r="Q28" s="10" t="s">
        <v>49</v>
      </c>
      <c r="R28" s="10" t="s">
        <v>49</v>
      </c>
      <c r="S28" s="10">
        <f>T28+V28+W28</f>
        <v>0</v>
      </c>
      <c r="T28" s="10">
        <v>0</v>
      </c>
      <c r="U28" s="10">
        <f>U32</f>
        <v>0</v>
      </c>
      <c r="V28" s="10" t="s">
        <v>49</v>
      </c>
      <c r="W28" s="10">
        <v>0</v>
      </c>
      <c r="X28" s="137"/>
    </row>
    <row r="29" spans="1:24" ht="15.75" customHeight="1">
      <c r="A29" s="5"/>
      <c r="B29" s="175"/>
      <c r="C29" s="176"/>
      <c r="D29" s="139"/>
      <c r="E29" s="121"/>
      <c r="F29" s="122"/>
      <c r="G29" s="9" t="s">
        <v>56</v>
      </c>
      <c r="H29" s="135">
        <f>J29+S29</f>
        <v>5000</v>
      </c>
      <c r="I29" s="136"/>
      <c r="J29" s="10">
        <f>K29+N29+O29+P29+Q29+R29</f>
        <v>5000</v>
      </c>
      <c r="K29" s="10">
        <f>L29+M29</f>
        <v>5000</v>
      </c>
      <c r="L29" s="10">
        <v>0</v>
      </c>
      <c r="M29" s="10">
        <f>M33</f>
        <v>5000</v>
      </c>
      <c r="N29" s="10" t="s">
        <v>49</v>
      </c>
      <c r="O29" s="10">
        <v>0</v>
      </c>
      <c r="P29" s="10" t="s">
        <v>49</v>
      </c>
      <c r="Q29" s="10" t="s">
        <v>49</v>
      </c>
      <c r="R29" s="10" t="s">
        <v>49</v>
      </c>
      <c r="S29" s="10">
        <f>T29+V29+W29</f>
        <v>0</v>
      </c>
      <c r="T29" s="10">
        <v>0</v>
      </c>
      <c r="U29" s="10">
        <f>U33</f>
        <v>0</v>
      </c>
      <c r="V29" s="10" t="s">
        <v>49</v>
      </c>
      <c r="W29" s="10">
        <v>0</v>
      </c>
      <c r="X29" s="137"/>
    </row>
    <row r="30" spans="1:23" ht="21" customHeight="1">
      <c r="A30" s="5"/>
      <c r="B30" s="177"/>
      <c r="C30" s="178"/>
      <c r="D30" s="140"/>
      <c r="E30" s="123"/>
      <c r="F30" s="124"/>
      <c r="G30" s="9" t="s">
        <v>57</v>
      </c>
      <c r="H30" s="135">
        <f>H27-H28+H29</f>
        <v>91853</v>
      </c>
      <c r="I30" s="136"/>
      <c r="J30" s="11">
        <f aca="true" t="shared" si="4" ref="J30:S30">J27-J28+J29</f>
        <v>91853</v>
      </c>
      <c r="K30" s="11">
        <f t="shared" si="4"/>
        <v>91853</v>
      </c>
      <c r="L30" s="10">
        <f t="shared" si="4"/>
        <v>0</v>
      </c>
      <c r="M30" s="10">
        <f t="shared" si="4"/>
        <v>91853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1">
        <f t="shared" si="4"/>
        <v>0</v>
      </c>
      <c r="T30" s="10">
        <v>0</v>
      </c>
      <c r="U30" s="10">
        <f>U27-U28+U29</f>
        <v>0</v>
      </c>
      <c r="V30" s="10">
        <f>V27-V28+V29</f>
        <v>0</v>
      </c>
      <c r="W30" s="10">
        <v>0</v>
      </c>
    </row>
    <row r="31" spans="1:23" ht="19.5" customHeight="1">
      <c r="A31" s="5"/>
      <c r="B31" s="125"/>
      <c r="C31" s="142"/>
      <c r="D31" s="147" t="s">
        <v>4</v>
      </c>
      <c r="E31" s="150" t="s">
        <v>142</v>
      </c>
      <c r="F31" s="151"/>
      <c r="G31" s="9" t="s">
        <v>54</v>
      </c>
      <c r="H31" s="135">
        <f>J31+S31</f>
        <v>55000</v>
      </c>
      <c r="I31" s="136"/>
      <c r="J31" s="10">
        <f>K31+N31+O31+P31+Q31+R31</f>
        <v>55000</v>
      </c>
      <c r="K31" s="10">
        <f>L31+M31</f>
        <v>55000</v>
      </c>
      <c r="L31" s="10">
        <v>0</v>
      </c>
      <c r="M31" s="10">
        <v>55000</v>
      </c>
      <c r="N31" s="10" t="s">
        <v>49</v>
      </c>
      <c r="O31" s="10">
        <v>0</v>
      </c>
      <c r="P31" s="10" t="s">
        <v>49</v>
      </c>
      <c r="Q31" s="10" t="s">
        <v>49</v>
      </c>
      <c r="R31" s="10" t="s">
        <v>49</v>
      </c>
      <c r="S31" s="10">
        <f>T31+V31+W31</f>
        <v>0</v>
      </c>
      <c r="T31" s="10">
        <v>0</v>
      </c>
      <c r="U31" s="10">
        <v>0</v>
      </c>
      <c r="V31" s="10" t="s">
        <v>49</v>
      </c>
      <c r="W31" s="10">
        <v>0</v>
      </c>
    </row>
    <row r="32" spans="1:23" ht="19.5" customHeight="1">
      <c r="A32" s="5"/>
      <c r="B32" s="143"/>
      <c r="C32" s="144"/>
      <c r="D32" s="148"/>
      <c r="E32" s="152"/>
      <c r="F32" s="153"/>
      <c r="G32" s="9" t="s">
        <v>55</v>
      </c>
      <c r="H32" s="135">
        <f>J32+S32</f>
        <v>0</v>
      </c>
      <c r="I32" s="136"/>
      <c r="J32" s="10">
        <f>K32+N32+O32+P32+Q32+R32</f>
        <v>0</v>
      </c>
      <c r="K32" s="10">
        <f>L32+M32</f>
        <v>0</v>
      </c>
      <c r="L32" s="10" t="s">
        <v>49</v>
      </c>
      <c r="M32" s="10" t="s">
        <v>49</v>
      </c>
      <c r="N32" s="10" t="s">
        <v>49</v>
      </c>
      <c r="O32" s="10" t="s">
        <v>49</v>
      </c>
      <c r="P32" s="10" t="s">
        <v>49</v>
      </c>
      <c r="Q32" s="10" t="s">
        <v>49</v>
      </c>
      <c r="R32" s="10" t="s">
        <v>49</v>
      </c>
      <c r="S32" s="10">
        <f>T32+V32+W32</f>
        <v>0</v>
      </c>
      <c r="T32" s="10">
        <v>0</v>
      </c>
      <c r="U32" s="10">
        <v>0</v>
      </c>
      <c r="V32" s="10" t="s">
        <v>49</v>
      </c>
      <c r="W32" s="10">
        <v>0</v>
      </c>
    </row>
    <row r="33" spans="1:23" ht="17.25" customHeight="1">
      <c r="A33" s="5"/>
      <c r="B33" s="143"/>
      <c r="C33" s="144"/>
      <c r="D33" s="148"/>
      <c r="E33" s="152"/>
      <c r="F33" s="153"/>
      <c r="G33" s="9" t="s">
        <v>56</v>
      </c>
      <c r="H33" s="135">
        <f>J33+S33</f>
        <v>5000</v>
      </c>
      <c r="I33" s="136"/>
      <c r="J33" s="10">
        <f>K33+N33+O33+P33+Q33+R33</f>
        <v>5000</v>
      </c>
      <c r="K33" s="10">
        <f>L33+M33</f>
        <v>5000</v>
      </c>
      <c r="L33" s="10">
        <v>0</v>
      </c>
      <c r="M33" s="10">
        <v>5000</v>
      </c>
      <c r="N33" s="10" t="s">
        <v>49</v>
      </c>
      <c r="O33" s="10">
        <v>0</v>
      </c>
      <c r="P33" s="10" t="s">
        <v>49</v>
      </c>
      <c r="Q33" s="10" t="s">
        <v>49</v>
      </c>
      <c r="R33" s="10" t="s">
        <v>49</v>
      </c>
      <c r="S33" s="10">
        <f>T33+V33+W33</f>
        <v>0</v>
      </c>
      <c r="T33" s="10">
        <v>0</v>
      </c>
      <c r="U33" s="10">
        <v>0</v>
      </c>
      <c r="V33" s="10" t="s">
        <v>49</v>
      </c>
      <c r="W33" s="10">
        <v>0</v>
      </c>
    </row>
    <row r="34" spans="1:23" ht="22.5" customHeight="1">
      <c r="A34" s="5"/>
      <c r="B34" s="145"/>
      <c r="C34" s="146"/>
      <c r="D34" s="149"/>
      <c r="E34" s="154"/>
      <c r="F34" s="155"/>
      <c r="G34" s="9" t="s">
        <v>57</v>
      </c>
      <c r="H34" s="135">
        <f>H31-H32+H33</f>
        <v>60000</v>
      </c>
      <c r="I34" s="136"/>
      <c r="J34" s="11">
        <f aca="true" t="shared" si="5" ref="J34:W34">J31-J32+J33</f>
        <v>60000</v>
      </c>
      <c r="K34" s="11">
        <f t="shared" si="5"/>
        <v>60000</v>
      </c>
      <c r="L34" s="10">
        <f t="shared" si="5"/>
        <v>0</v>
      </c>
      <c r="M34" s="10">
        <f t="shared" si="5"/>
        <v>60000</v>
      </c>
      <c r="N34" s="10">
        <f t="shared" si="5"/>
        <v>0</v>
      </c>
      <c r="O34" s="10">
        <f t="shared" si="5"/>
        <v>0</v>
      </c>
      <c r="P34" s="10">
        <f t="shared" si="5"/>
        <v>0</v>
      </c>
      <c r="Q34" s="10">
        <f t="shared" si="5"/>
        <v>0</v>
      </c>
      <c r="R34" s="10">
        <f t="shared" si="5"/>
        <v>0</v>
      </c>
      <c r="S34" s="11">
        <f t="shared" si="5"/>
        <v>0</v>
      </c>
      <c r="T34" s="10">
        <f t="shared" si="5"/>
        <v>0</v>
      </c>
      <c r="U34" s="10">
        <f t="shared" si="5"/>
        <v>0</v>
      </c>
      <c r="V34" s="10">
        <f t="shared" si="5"/>
        <v>0</v>
      </c>
      <c r="W34" s="10">
        <f t="shared" si="5"/>
        <v>0</v>
      </c>
    </row>
    <row r="35" spans="1:23" ht="19.5" customHeight="1">
      <c r="A35" s="5"/>
      <c r="B35" s="171" t="s">
        <v>51</v>
      </c>
      <c r="C35" s="171"/>
      <c r="D35" s="171"/>
      <c r="E35" s="171"/>
      <c r="F35" s="171"/>
      <c r="G35" s="12" t="s">
        <v>54</v>
      </c>
      <c r="H35" s="179">
        <f>J35+S35</f>
        <v>45509786.45</v>
      </c>
      <c r="I35" s="180"/>
      <c r="J35" s="13">
        <f>K35+N35+O35+P35+R35</f>
        <v>29861176.29</v>
      </c>
      <c r="K35" s="13">
        <f>L35+M35</f>
        <v>23714070.65</v>
      </c>
      <c r="L35" s="13">
        <v>15229164.77</v>
      </c>
      <c r="M35" s="13">
        <v>8484905.88</v>
      </c>
      <c r="N35" s="13">
        <v>950790</v>
      </c>
      <c r="O35" s="13">
        <v>4110669</v>
      </c>
      <c r="P35" s="13">
        <v>94825.64</v>
      </c>
      <c r="Q35" s="13" t="s">
        <v>49</v>
      </c>
      <c r="R35" s="13">
        <v>990821</v>
      </c>
      <c r="S35" s="13">
        <f>T35+V35+W35</f>
        <v>15648610.16</v>
      </c>
      <c r="T35" s="13">
        <v>15120747.16</v>
      </c>
      <c r="U35" s="13">
        <v>9375973.88</v>
      </c>
      <c r="V35" s="14" t="s">
        <v>50</v>
      </c>
      <c r="W35" s="13">
        <v>27863</v>
      </c>
    </row>
    <row r="36" spans="1:23" ht="21.75" customHeight="1">
      <c r="A36" s="5"/>
      <c r="B36" s="171"/>
      <c r="C36" s="171"/>
      <c r="D36" s="171"/>
      <c r="E36" s="171"/>
      <c r="F36" s="171"/>
      <c r="G36" s="12" t="s">
        <v>55</v>
      </c>
      <c r="H36" s="179">
        <f>J36+S36</f>
        <v>500000</v>
      </c>
      <c r="I36" s="180"/>
      <c r="J36" s="13">
        <f>K36+N36+O36+P36+Q36+R36</f>
        <v>0</v>
      </c>
      <c r="K36" s="13">
        <f>L36+M36</f>
        <v>0</v>
      </c>
      <c r="L36" s="13">
        <v>0</v>
      </c>
      <c r="M36" s="13">
        <v>0</v>
      </c>
      <c r="N36" s="13" t="s">
        <v>49</v>
      </c>
      <c r="O36" s="13">
        <v>0</v>
      </c>
      <c r="P36" s="13" t="s">
        <v>49</v>
      </c>
      <c r="Q36" s="13" t="s">
        <v>49</v>
      </c>
      <c r="R36" s="13" t="s">
        <v>49</v>
      </c>
      <c r="S36" s="13">
        <f>T36+V36+W36</f>
        <v>500000</v>
      </c>
      <c r="T36" s="13">
        <v>0</v>
      </c>
      <c r="U36" s="13">
        <v>0</v>
      </c>
      <c r="V36" s="14">
        <f>V12</f>
        <v>500000</v>
      </c>
      <c r="W36" s="10">
        <v>0</v>
      </c>
    </row>
    <row r="37" spans="1:23" ht="18" customHeight="1">
      <c r="A37" s="5"/>
      <c r="B37" s="171"/>
      <c r="C37" s="171"/>
      <c r="D37" s="171"/>
      <c r="E37" s="171"/>
      <c r="F37" s="171"/>
      <c r="G37" s="12" t="s">
        <v>56</v>
      </c>
      <c r="H37" s="179">
        <f>J37+S37</f>
        <v>556975</v>
      </c>
      <c r="I37" s="180"/>
      <c r="J37" s="13">
        <f>K37+N37+O37+R37</f>
        <v>26375</v>
      </c>
      <c r="K37" s="13">
        <f>L37+M37</f>
        <v>26375</v>
      </c>
      <c r="L37" s="13">
        <v>0</v>
      </c>
      <c r="M37" s="10">
        <f>M21+M29</f>
        <v>26375</v>
      </c>
      <c r="N37" s="13">
        <v>0</v>
      </c>
      <c r="O37" s="13">
        <v>0</v>
      </c>
      <c r="P37" s="13">
        <v>0</v>
      </c>
      <c r="Q37" s="13" t="s">
        <v>49</v>
      </c>
      <c r="R37" s="13">
        <v>0</v>
      </c>
      <c r="S37" s="13">
        <f>T37</f>
        <v>530600</v>
      </c>
      <c r="T37" s="13">
        <f>T13</f>
        <v>530600</v>
      </c>
      <c r="U37" s="13">
        <v>0</v>
      </c>
      <c r="V37" s="14" t="s">
        <v>49</v>
      </c>
      <c r="W37" s="10">
        <v>0</v>
      </c>
    </row>
    <row r="38" spans="1:23" s="17" customFormat="1" ht="19.5" customHeight="1">
      <c r="A38" s="15"/>
      <c r="B38" s="171"/>
      <c r="C38" s="171"/>
      <c r="D38" s="171"/>
      <c r="E38" s="171"/>
      <c r="F38" s="171"/>
      <c r="G38" s="16" t="s">
        <v>57</v>
      </c>
      <c r="H38" s="179">
        <f>H35-H36+H37</f>
        <v>45566761.45</v>
      </c>
      <c r="I38" s="180"/>
      <c r="J38" s="13">
        <f>J35-J36+J37</f>
        <v>29887551.29</v>
      </c>
      <c r="K38" s="13">
        <f>K35-K36+K37</f>
        <v>23740445.65</v>
      </c>
      <c r="L38" s="13">
        <f aca="true" t="shared" si="6" ref="L38:W38">L35-L36+L37</f>
        <v>15229164.77</v>
      </c>
      <c r="M38" s="13">
        <f t="shared" si="6"/>
        <v>8511280.88</v>
      </c>
      <c r="N38" s="13">
        <f t="shared" si="6"/>
        <v>950790</v>
      </c>
      <c r="O38" s="13">
        <f>O35-O36+O37</f>
        <v>4110669</v>
      </c>
      <c r="P38" s="13">
        <f t="shared" si="6"/>
        <v>94825.64</v>
      </c>
      <c r="Q38" s="13">
        <f t="shared" si="6"/>
        <v>0</v>
      </c>
      <c r="R38" s="13">
        <f t="shared" si="6"/>
        <v>990821</v>
      </c>
      <c r="S38" s="13">
        <f>S35-S36+S37</f>
        <v>15679210.16</v>
      </c>
      <c r="T38" s="13">
        <f t="shared" si="6"/>
        <v>15651347.16</v>
      </c>
      <c r="U38" s="13">
        <f t="shared" si="6"/>
        <v>9375973.88</v>
      </c>
      <c r="V38" s="13">
        <f t="shared" si="6"/>
        <v>0</v>
      </c>
      <c r="W38" s="13">
        <f t="shared" si="6"/>
        <v>27863</v>
      </c>
    </row>
    <row r="39" spans="1:23" s="17" customFormat="1" ht="18" customHeight="1">
      <c r="A39" s="15"/>
      <c r="B39" s="169" t="s">
        <v>58</v>
      </c>
      <c r="C39" s="169"/>
      <c r="D39" s="169"/>
      <c r="E39" s="169"/>
      <c r="F39" s="169"/>
      <c r="G39" s="16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s="17" customFormat="1" ht="18.75" customHeight="1">
      <c r="A40" s="15"/>
      <c r="B40" s="186" t="s">
        <v>6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</row>
    <row r="41" spans="1:23" s="17" customFormat="1" ht="120.75" customHeight="1">
      <c r="A41" s="15"/>
      <c r="B41" s="167" t="s">
        <v>139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4:22" ht="24" customHeight="1"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T42" s="156" t="s">
        <v>52</v>
      </c>
      <c r="U42" s="156"/>
      <c r="V42" s="156"/>
    </row>
    <row r="43" ht="11.25" customHeight="1"/>
    <row r="44" spans="20:22" ht="19.5" customHeight="1">
      <c r="T44" s="156" t="s">
        <v>53</v>
      </c>
      <c r="U44" s="156"/>
      <c r="V44" s="156"/>
    </row>
  </sheetData>
  <mergeCells count="86">
    <mergeCell ref="H31:I31"/>
    <mergeCell ref="H32:I32"/>
    <mergeCell ref="H33:I33"/>
    <mergeCell ref="H34:I34"/>
    <mergeCell ref="H22:I22"/>
    <mergeCell ref="B23:C26"/>
    <mergeCell ref="D23:D26"/>
    <mergeCell ref="E23:F26"/>
    <mergeCell ref="H23:I23"/>
    <mergeCell ref="H24:I24"/>
    <mergeCell ref="H25:I25"/>
    <mergeCell ref="H26:I26"/>
    <mergeCell ref="H19:I19"/>
    <mergeCell ref="X19:X21"/>
    <mergeCell ref="H20:I20"/>
    <mergeCell ref="H21:I21"/>
    <mergeCell ref="D42:M42"/>
    <mergeCell ref="E15:F18"/>
    <mergeCell ref="H15:I15"/>
    <mergeCell ref="H16:I16"/>
    <mergeCell ref="H17:I17"/>
    <mergeCell ref="H18:I18"/>
    <mergeCell ref="B40:W40"/>
    <mergeCell ref="B35:F38"/>
    <mergeCell ref="H35:I35"/>
    <mergeCell ref="H36:I36"/>
    <mergeCell ref="X11:X13"/>
    <mergeCell ref="H12:I12"/>
    <mergeCell ref="H13:I13"/>
    <mergeCell ref="H14:I14"/>
    <mergeCell ref="H37:I37"/>
    <mergeCell ref="H38:I38"/>
    <mergeCell ref="H4:I9"/>
    <mergeCell ref="J4:W4"/>
    <mergeCell ref="J5:J9"/>
    <mergeCell ref="H11:I11"/>
    <mergeCell ref="V6:V9"/>
    <mergeCell ref="W6:W9"/>
    <mergeCell ref="K7:K9"/>
    <mergeCell ref="Q7:Q9"/>
    <mergeCell ref="B39:G39"/>
    <mergeCell ref="B11:C14"/>
    <mergeCell ref="D11:D14"/>
    <mergeCell ref="E11:F14"/>
    <mergeCell ref="B15:C18"/>
    <mergeCell ref="D15:D18"/>
    <mergeCell ref="B19:C22"/>
    <mergeCell ref="D19:D22"/>
    <mergeCell ref="E19:F22"/>
    <mergeCell ref="B27:C30"/>
    <mergeCell ref="B41:W41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R7:R9"/>
    <mergeCell ref="U8:U9"/>
    <mergeCell ref="N7:N9"/>
    <mergeCell ref="O7:O9"/>
    <mergeCell ref="P7:P9"/>
    <mergeCell ref="S5:S9"/>
    <mergeCell ref="T42:V42"/>
    <mergeCell ref="T44:V44"/>
    <mergeCell ref="A1:W1"/>
    <mergeCell ref="B2:W2"/>
    <mergeCell ref="A3:B3"/>
    <mergeCell ref="C3:E3"/>
    <mergeCell ref="F3:H3"/>
    <mergeCell ref="I3:W3"/>
    <mergeCell ref="B4:C9"/>
    <mergeCell ref="T5:W5"/>
    <mergeCell ref="D27:D30"/>
    <mergeCell ref="E27:F30"/>
    <mergeCell ref="B31:C34"/>
    <mergeCell ref="D31:D34"/>
    <mergeCell ref="E31:F34"/>
    <mergeCell ref="H30:I30"/>
    <mergeCell ref="H27:I27"/>
    <mergeCell ref="X27:X29"/>
    <mergeCell ref="H28:I28"/>
    <mergeCell ref="H29:I29"/>
  </mergeCells>
  <printOptions/>
  <pageMargins left="0.31" right="0.17" top="0.49" bottom="0.36" header="0.29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26">
      <selection activeCell="I40" sqref="I40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003906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421875" style="1" customWidth="1"/>
    <col min="11" max="11" width="9.140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204" t="s">
        <v>141</v>
      </c>
      <c r="G1" s="204"/>
      <c r="H1" s="204"/>
      <c r="I1" s="204"/>
      <c r="J1" s="204"/>
      <c r="K1" s="204"/>
      <c r="L1" s="204"/>
    </row>
    <row r="2" spans="5:12" ht="20.25" customHeight="1">
      <c r="E2" s="205" t="s">
        <v>0</v>
      </c>
      <c r="F2" s="205"/>
      <c r="G2" s="205"/>
      <c r="H2" s="205"/>
      <c r="I2" s="205"/>
      <c r="J2" s="205"/>
      <c r="K2" s="205"/>
      <c r="L2" s="205"/>
    </row>
    <row r="3" spans="5:12" ht="9" customHeight="1">
      <c r="E3" s="46"/>
      <c r="F3" s="46"/>
      <c r="G3" s="46"/>
      <c r="H3" s="46"/>
      <c r="I3" s="46"/>
      <c r="J3" s="46"/>
      <c r="K3" s="46"/>
      <c r="L3" s="46"/>
    </row>
    <row r="4" spans="1:12" ht="18.75" customHeight="1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47" customFormat="1" ht="14.25" customHeight="1">
      <c r="A5" s="207" t="s">
        <v>74</v>
      </c>
      <c r="B5" s="207" t="s">
        <v>9</v>
      </c>
      <c r="C5" s="207" t="s">
        <v>76</v>
      </c>
      <c r="D5" s="202" t="s">
        <v>77</v>
      </c>
      <c r="E5" s="202" t="s">
        <v>78</v>
      </c>
      <c r="F5" s="202" t="s">
        <v>79</v>
      </c>
      <c r="G5" s="202"/>
      <c r="H5" s="202"/>
      <c r="I5" s="202"/>
      <c r="J5" s="202"/>
      <c r="K5" s="208" t="s">
        <v>80</v>
      </c>
      <c r="L5" s="200" t="s">
        <v>81</v>
      </c>
    </row>
    <row r="6" spans="1:12" s="47" customFormat="1" ht="15" customHeight="1">
      <c r="A6" s="207"/>
      <c r="B6" s="207"/>
      <c r="C6" s="207"/>
      <c r="D6" s="202"/>
      <c r="E6" s="202"/>
      <c r="F6" s="202" t="s">
        <v>82</v>
      </c>
      <c r="G6" s="202" t="s">
        <v>83</v>
      </c>
      <c r="H6" s="202"/>
      <c r="I6" s="202"/>
      <c r="J6" s="202"/>
      <c r="K6" s="209"/>
      <c r="L6" s="201"/>
    </row>
    <row r="7" spans="1:12" s="47" customFormat="1" ht="29.25" customHeight="1">
      <c r="A7" s="207"/>
      <c r="B7" s="207"/>
      <c r="C7" s="207"/>
      <c r="D7" s="202"/>
      <c r="E7" s="202"/>
      <c r="F7" s="202"/>
      <c r="G7" s="202" t="s">
        <v>84</v>
      </c>
      <c r="H7" s="203" t="s">
        <v>85</v>
      </c>
      <c r="I7" s="202" t="s">
        <v>86</v>
      </c>
      <c r="J7" s="203" t="s">
        <v>87</v>
      </c>
      <c r="K7" s="209"/>
      <c r="L7" s="201"/>
    </row>
    <row r="8" spans="1:12" s="47" customFormat="1" ht="19.5" customHeight="1">
      <c r="A8" s="207"/>
      <c r="B8" s="207"/>
      <c r="C8" s="207"/>
      <c r="D8" s="202"/>
      <c r="E8" s="202"/>
      <c r="F8" s="202"/>
      <c r="G8" s="202"/>
      <c r="H8" s="203"/>
      <c r="I8" s="202"/>
      <c r="J8" s="203"/>
      <c r="K8" s="209"/>
      <c r="L8" s="201"/>
    </row>
    <row r="9" spans="1:12" s="49" customFormat="1" ht="13.5" customHeight="1">
      <c r="A9" s="48">
        <v>1</v>
      </c>
      <c r="B9" s="48">
        <v>2</v>
      </c>
      <c r="C9" s="48">
        <v>3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>
        <v>11</v>
      </c>
      <c r="K9" s="48">
        <v>12</v>
      </c>
      <c r="L9" s="48">
        <v>13</v>
      </c>
    </row>
    <row r="10" spans="1:12" s="49" customFormat="1" ht="53.25" customHeight="1">
      <c r="A10" s="48">
        <v>1</v>
      </c>
      <c r="B10" s="50" t="s">
        <v>72</v>
      </c>
      <c r="C10" s="50" t="s">
        <v>88</v>
      </c>
      <c r="D10" s="51" t="s">
        <v>127</v>
      </c>
      <c r="E10" s="52">
        <f>F10</f>
        <v>748000</v>
      </c>
      <c r="F10" s="52">
        <f>G10+H10+I10</f>
        <v>748000</v>
      </c>
      <c r="G10" s="52">
        <v>517000</v>
      </c>
      <c r="H10" s="52">
        <v>150000</v>
      </c>
      <c r="I10" s="52">
        <v>81000</v>
      </c>
      <c r="J10" s="48"/>
      <c r="K10" s="48"/>
      <c r="L10" s="53" t="s">
        <v>89</v>
      </c>
    </row>
    <row r="11" spans="1:12" s="49" customFormat="1" ht="77.25" customHeight="1">
      <c r="A11" s="48">
        <v>2</v>
      </c>
      <c r="B11" s="50" t="s">
        <v>72</v>
      </c>
      <c r="C11" s="50" t="s">
        <v>88</v>
      </c>
      <c r="D11" s="51" t="s">
        <v>90</v>
      </c>
      <c r="E11" s="54">
        <f>F11</f>
        <v>196800</v>
      </c>
      <c r="F11" s="54">
        <f>G11</f>
        <v>196800</v>
      </c>
      <c r="G11" s="54">
        <v>196800</v>
      </c>
      <c r="H11" s="52"/>
      <c r="I11" s="52"/>
      <c r="J11" s="48"/>
      <c r="K11" s="48"/>
      <c r="L11" s="53" t="s">
        <v>89</v>
      </c>
    </row>
    <row r="12" spans="1:12" s="49" customFormat="1" ht="51.75" customHeight="1">
      <c r="A12" s="48">
        <v>3</v>
      </c>
      <c r="B12" s="50" t="s">
        <v>72</v>
      </c>
      <c r="C12" s="50" t="s">
        <v>88</v>
      </c>
      <c r="D12" s="51" t="s">
        <v>113</v>
      </c>
      <c r="E12" s="91">
        <f>F12</f>
        <v>16000</v>
      </c>
      <c r="F12" s="54">
        <f>G12+H12+I12+J12</f>
        <v>16000</v>
      </c>
      <c r="G12" s="54">
        <v>16000</v>
      </c>
      <c r="H12" s="52"/>
      <c r="I12" s="52"/>
      <c r="J12" s="48"/>
      <c r="K12" s="48"/>
      <c r="L12" s="53" t="s">
        <v>89</v>
      </c>
    </row>
    <row r="13" spans="1:12" ht="21.75" customHeight="1">
      <c r="A13" s="196" t="s">
        <v>91</v>
      </c>
      <c r="B13" s="196"/>
      <c r="C13" s="196"/>
      <c r="D13" s="196"/>
      <c r="E13" s="55">
        <f>F13+K13</f>
        <v>960800</v>
      </c>
      <c r="F13" s="56">
        <f>SUM(F10:F12)</f>
        <v>960800</v>
      </c>
      <c r="G13" s="56">
        <f>SUM(G10:G12)</f>
        <v>729800</v>
      </c>
      <c r="H13" s="56">
        <f>H10</f>
        <v>150000</v>
      </c>
      <c r="I13" s="56">
        <f>SUM(I10)</f>
        <v>81000</v>
      </c>
      <c r="J13" s="57">
        <f>SUM(J10)</f>
        <v>0</v>
      </c>
      <c r="K13" s="58"/>
      <c r="L13" s="59"/>
    </row>
    <row r="14" spans="1:12" s="66" customFormat="1" ht="27" customHeight="1">
      <c r="A14" s="60">
        <v>4</v>
      </c>
      <c r="B14" s="60">
        <v>400</v>
      </c>
      <c r="C14" s="61">
        <v>40002</v>
      </c>
      <c r="D14" s="62" t="s">
        <v>92</v>
      </c>
      <c r="E14" s="52">
        <f>F14</f>
        <v>16100</v>
      </c>
      <c r="F14" s="52">
        <f>G14</f>
        <v>16100</v>
      </c>
      <c r="G14" s="52">
        <v>16100</v>
      </c>
      <c r="H14" s="63"/>
      <c r="I14" s="63"/>
      <c r="J14" s="64"/>
      <c r="K14" s="65"/>
      <c r="L14" s="53" t="s">
        <v>89</v>
      </c>
    </row>
    <row r="15" spans="1:12" s="69" customFormat="1" ht="24" customHeight="1">
      <c r="A15" s="197" t="s">
        <v>93</v>
      </c>
      <c r="B15" s="198"/>
      <c r="C15" s="198"/>
      <c r="D15" s="199"/>
      <c r="E15" s="67">
        <f>SUM(E14)</f>
        <v>16100</v>
      </c>
      <c r="F15" s="67">
        <f>SUM(F14)</f>
        <v>16100</v>
      </c>
      <c r="G15" s="67">
        <f>SUM(G14)</f>
        <v>16100</v>
      </c>
      <c r="H15" s="63"/>
      <c r="I15" s="63"/>
      <c r="J15" s="64"/>
      <c r="K15" s="65"/>
      <c r="L15" s="68"/>
    </row>
    <row r="16" spans="1:12" s="66" customFormat="1" ht="126.75" customHeight="1">
      <c r="A16" s="60">
        <v>5</v>
      </c>
      <c r="B16" s="60">
        <v>600</v>
      </c>
      <c r="C16" s="61">
        <v>60013</v>
      </c>
      <c r="D16" s="51" t="s">
        <v>94</v>
      </c>
      <c r="E16" s="54">
        <f>F16</f>
        <v>50020</v>
      </c>
      <c r="F16" s="54">
        <f>G16</f>
        <v>50020</v>
      </c>
      <c r="G16" s="54">
        <v>50020</v>
      </c>
      <c r="H16" s="70"/>
      <c r="I16" s="63"/>
      <c r="J16" s="64"/>
      <c r="K16" s="65"/>
      <c r="L16" s="53" t="s">
        <v>89</v>
      </c>
    </row>
    <row r="17" spans="1:12" s="66" customFormat="1" ht="63.75" customHeight="1">
      <c r="A17" s="60">
        <v>6</v>
      </c>
      <c r="B17" s="60">
        <v>600</v>
      </c>
      <c r="C17" s="61">
        <v>60016</v>
      </c>
      <c r="D17" s="51" t="s">
        <v>95</v>
      </c>
      <c r="E17" s="52">
        <f>F17</f>
        <v>141123.66</v>
      </c>
      <c r="F17" s="52">
        <f>G17</f>
        <v>141123.66</v>
      </c>
      <c r="G17" s="52">
        <v>141123.66</v>
      </c>
      <c r="H17" s="63"/>
      <c r="I17" s="63"/>
      <c r="J17" s="64"/>
      <c r="K17" s="65"/>
      <c r="L17" s="53" t="s">
        <v>89</v>
      </c>
    </row>
    <row r="18" spans="1:12" ht="38.25" customHeight="1">
      <c r="A18" s="71">
        <v>7</v>
      </c>
      <c r="B18" s="71">
        <v>600</v>
      </c>
      <c r="C18" s="72">
        <v>60016</v>
      </c>
      <c r="D18" s="51" t="s">
        <v>96</v>
      </c>
      <c r="E18" s="54">
        <f aca="true" t="shared" si="0" ref="E18:E25">F18</f>
        <v>400000</v>
      </c>
      <c r="F18" s="54">
        <f>G18+H18+I18+J18</f>
        <v>400000</v>
      </c>
      <c r="G18" s="54">
        <v>0</v>
      </c>
      <c r="H18" s="54">
        <v>400000</v>
      </c>
      <c r="I18" s="73"/>
      <c r="J18" s="74"/>
      <c r="K18" s="75"/>
      <c r="L18" s="53" t="s">
        <v>89</v>
      </c>
    </row>
    <row r="19" spans="1:12" ht="88.5" customHeight="1">
      <c r="A19" s="76">
        <v>8</v>
      </c>
      <c r="B19" s="71">
        <v>600</v>
      </c>
      <c r="C19" s="72">
        <v>60016</v>
      </c>
      <c r="D19" s="51" t="s">
        <v>97</v>
      </c>
      <c r="E19" s="54">
        <f t="shared" si="0"/>
        <v>1768524.96</v>
      </c>
      <c r="F19" s="54">
        <f>G19+J19</f>
        <v>1768524.96</v>
      </c>
      <c r="G19" s="54">
        <v>267278.75</v>
      </c>
      <c r="H19" s="54"/>
      <c r="I19" s="54"/>
      <c r="J19" s="54">
        <v>1501246.21</v>
      </c>
      <c r="K19" s="75"/>
      <c r="L19" s="53" t="s">
        <v>89</v>
      </c>
    </row>
    <row r="20" spans="1:12" ht="29.25" customHeight="1">
      <c r="A20" s="76">
        <v>9</v>
      </c>
      <c r="B20" s="71">
        <v>600</v>
      </c>
      <c r="C20" s="72">
        <v>60016</v>
      </c>
      <c r="D20" s="51" t="s">
        <v>98</v>
      </c>
      <c r="E20" s="52">
        <f t="shared" si="0"/>
        <v>143055.62</v>
      </c>
      <c r="F20" s="52">
        <f>G20</f>
        <v>143055.62</v>
      </c>
      <c r="G20" s="52">
        <v>143055.62</v>
      </c>
      <c r="H20" s="77"/>
      <c r="I20" s="73"/>
      <c r="J20" s="52"/>
      <c r="K20" s="75"/>
      <c r="L20" s="53" t="s">
        <v>89</v>
      </c>
    </row>
    <row r="21" spans="1:12" ht="128.25" customHeight="1">
      <c r="A21" s="76">
        <v>10</v>
      </c>
      <c r="B21" s="71">
        <v>600</v>
      </c>
      <c r="C21" s="72">
        <v>60016</v>
      </c>
      <c r="D21" s="51" t="s">
        <v>99</v>
      </c>
      <c r="E21" s="54">
        <f t="shared" si="0"/>
        <v>2620000</v>
      </c>
      <c r="F21" s="54">
        <f>G21+H21</f>
        <v>2620000</v>
      </c>
      <c r="G21" s="54">
        <v>1850000</v>
      </c>
      <c r="H21" s="54">
        <v>770000</v>
      </c>
      <c r="I21" s="73"/>
      <c r="J21" s="52"/>
      <c r="K21" s="75"/>
      <c r="L21" s="53" t="s">
        <v>89</v>
      </c>
    </row>
    <row r="22" spans="1:21" ht="61.5" customHeight="1">
      <c r="A22" s="76">
        <v>11</v>
      </c>
      <c r="B22" s="71">
        <v>600</v>
      </c>
      <c r="C22" s="72">
        <v>60016</v>
      </c>
      <c r="D22" s="78" t="s">
        <v>100</v>
      </c>
      <c r="E22" s="54">
        <f t="shared" si="0"/>
        <v>150000</v>
      </c>
      <c r="F22" s="54">
        <f>G22</f>
        <v>150000</v>
      </c>
      <c r="G22" s="54">
        <v>150000</v>
      </c>
      <c r="H22" s="79"/>
      <c r="I22" s="79"/>
      <c r="J22" s="79"/>
      <c r="K22" s="79"/>
      <c r="L22" s="53" t="s">
        <v>89</v>
      </c>
      <c r="M22" s="80"/>
      <c r="N22" s="80"/>
      <c r="O22" s="80"/>
      <c r="P22" s="80"/>
      <c r="Q22" s="80"/>
      <c r="R22" s="80"/>
      <c r="S22" s="80"/>
      <c r="T22" s="80"/>
      <c r="U22" s="80"/>
    </row>
    <row r="23" spans="1:12" ht="66" customHeight="1">
      <c r="A23" s="71">
        <v>12</v>
      </c>
      <c r="B23" s="71">
        <v>600</v>
      </c>
      <c r="C23" s="72">
        <v>60016</v>
      </c>
      <c r="D23" s="51" t="s">
        <v>101</v>
      </c>
      <c r="E23" s="54">
        <f t="shared" si="0"/>
        <v>680000</v>
      </c>
      <c r="F23" s="54">
        <f>G23+H23</f>
        <v>680000</v>
      </c>
      <c r="G23" s="54">
        <v>0</v>
      </c>
      <c r="H23" s="54">
        <v>680000</v>
      </c>
      <c r="I23" s="73"/>
      <c r="J23" s="52"/>
      <c r="K23" s="75"/>
      <c r="L23" s="53" t="s">
        <v>89</v>
      </c>
    </row>
    <row r="24" spans="1:12" s="49" customFormat="1" ht="52.5" customHeight="1">
      <c r="A24" s="71">
        <v>13</v>
      </c>
      <c r="B24" s="50" t="s">
        <v>117</v>
      </c>
      <c r="C24" s="50" t="s">
        <v>118</v>
      </c>
      <c r="D24" s="51" t="s">
        <v>112</v>
      </c>
      <c r="E24" s="91">
        <f t="shared" si="0"/>
        <v>35000</v>
      </c>
      <c r="F24" s="54">
        <f>G24+H24+I24+J24</f>
        <v>35000</v>
      </c>
      <c r="G24" s="54">
        <v>35000</v>
      </c>
      <c r="H24" s="52"/>
      <c r="I24" s="52"/>
      <c r="J24" s="48"/>
      <c r="K24" s="48"/>
      <c r="L24" s="53" t="s">
        <v>89</v>
      </c>
    </row>
    <row r="25" spans="1:12" ht="39" customHeight="1">
      <c r="A25" s="71">
        <v>14</v>
      </c>
      <c r="B25" s="71">
        <v>600</v>
      </c>
      <c r="C25" s="72">
        <v>60016</v>
      </c>
      <c r="D25" s="81" t="s">
        <v>102</v>
      </c>
      <c r="E25" s="52">
        <f t="shared" si="0"/>
        <v>228000</v>
      </c>
      <c r="F25" s="52">
        <f>G25+I25</f>
        <v>228000</v>
      </c>
      <c r="G25" s="52">
        <v>170000</v>
      </c>
      <c r="H25" s="52"/>
      <c r="I25" s="52">
        <v>58000</v>
      </c>
      <c r="J25" s="52"/>
      <c r="K25" s="75"/>
      <c r="L25" s="53" t="s">
        <v>89</v>
      </c>
    </row>
    <row r="26" spans="1:12" s="83" customFormat="1" ht="23.25" customHeight="1">
      <c r="A26" s="187" t="s">
        <v>103</v>
      </c>
      <c r="B26" s="188"/>
      <c r="C26" s="188"/>
      <c r="D26" s="189"/>
      <c r="E26" s="82">
        <f>F26+K26</f>
        <v>6215724.24</v>
      </c>
      <c r="F26" s="82">
        <f>G26+H26+I26+J26+K26</f>
        <v>6215724.24</v>
      </c>
      <c r="G26" s="82">
        <f>SUM(G16:G25)</f>
        <v>2806478.0300000003</v>
      </c>
      <c r="H26" s="45">
        <f>H18+H21+H23</f>
        <v>1850000</v>
      </c>
      <c r="I26" s="82">
        <f>I25</f>
        <v>58000</v>
      </c>
      <c r="J26" s="82">
        <f>J19</f>
        <v>1501246.21</v>
      </c>
      <c r="K26" s="82">
        <v>0</v>
      </c>
      <c r="L26" s="58"/>
    </row>
    <row r="27" spans="1:12" ht="26.25" customHeight="1">
      <c r="A27" s="71">
        <v>15</v>
      </c>
      <c r="B27" s="71">
        <v>700</v>
      </c>
      <c r="C27" s="72">
        <v>70005</v>
      </c>
      <c r="D27" s="51" t="s">
        <v>104</v>
      </c>
      <c r="E27" s="52">
        <f>F27</f>
        <v>184725</v>
      </c>
      <c r="F27" s="52">
        <f>G27</f>
        <v>184725</v>
      </c>
      <c r="G27" s="52">
        <v>184725</v>
      </c>
      <c r="H27" s="77"/>
      <c r="I27" s="73"/>
      <c r="J27" s="52"/>
      <c r="K27" s="75"/>
      <c r="L27" s="53" t="s">
        <v>89</v>
      </c>
    </row>
    <row r="28" spans="1:12" s="83" customFormat="1" ht="23.25" customHeight="1">
      <c r="A28" s="187" t="s">
        <v>105</v>
      </c>
      <c r="B28" s="188"/>
      <c r="C28" s="188"/>
      <c r="D28" s="189"/>
      <c r="E28" s="82">
        <f>E27</f>
        <v>184725</v>
      </c>
      <c r="F28" s="82">
        <f>F27</f>
        <v>184725</v>
      </c>
      <c r="G28" s="82">
        <f>G27</f>
        <v>184725</v>
      </c>
      <c r="H28" s="58"/>
      <c r="I28" s="82">
        <v>0</v>
      </c>
      <c r="J28" s="82">
        <f>J19</f>
        <v>1501246.21</v>
      </c>
      <c r="K28" s="82">
        <v>0</v>
      </c>
      <c r="L28" s="58"/>
    </row>
    <row r="29" spans="1:12" s="83" customFormat="1" ht="27.75" customHeight="1">
      <c r="A29" s="71">
        <v>16</v>
      </c>
      <c r="B29" s="71">
        <v>754</v>
      </c>
      <c r="C29" s="72">
        <v>75412</v>
      </c>
      <c r="D29" s="51" t="s">
        <v>106</v>
      </c>
      <c r="E29" s="84">
        <f>F29</f>
        <v>4350</v>
      </c>
      <c r="F29" s="84">
        <f>G29</f>
        <v>4350</v>
      </c>
      <c r="G29" s="84">
        <v>4350</v>
      </c>
      <c r="H29" s="58"/>
      <c r="I29" s="82"/>
      <c r="J29" s="82"/>
      <c r="K29" s="82"/>
      <c r="L29" s="53" t="s">
        <v>89</v>
      </c>
    </row>
    <row r="30" spans="1:12" s="83" customFormat="1" ht="80.25" customHeight="1">
      <c r="A30" s="71">
        <v>17</v>
      </c>
      <c r="B30" s="71">
        <v>754</v>
      </c>
      <c r="C30" s="72">
        <v>75412</v>
      </c>
      <c r="D30" s="81" t="s">
        <v>114</v>
      </c>
      <c r="E30" s="84">
        <f aca="true" t="shared" si="1" ref="E30:E36">F30</f>
        <v>18000</v>
      </c>
      <c r="F30" s="84">
        <f>G30+H30+I30</f>
        <v>18000</v>
      </c>
      <c r="G30" s="84"/>
      <c r="H30" s="58"/>
      <c r="I30" s="84">
        <v>18000</v>
      </c>
      <c r="J30" s="82"/>
      <c r="K30" s="82"/>
      <c r="L30" s="53" t="s">
        <v>89</v>
      </c>
    </row>
    <row r="31" spans="1:12" s="83" customFormat="1" ht="27" customHeight="1">
      <c r="A31" s="187" t="s">
        <v>107</v>
      </c>
      <c r="B31" s="188"/>
      <c r="C31" s="188"/>
      <c r="D31" s="189"/>
      <c r="E31" s="82">
        <f t="shared" si="1"/>
        <v>22350</v>
      </c>
      <c r="F31" s="82">
        <f>SUM(F29:F30)</f>
        <v>22350</v>
      </c>
      <c r="G31" s="82">
        <f>G29</f>
        <v>4350</v>
      </c>
      <c r="H31" s="58"/>
      <c r="I31" s="82">
        <f>SUM(I30)</f>
        <v>18000</v>
      </c>
      <c r="J31" s="82"/>
      <c r="K31" s="82"/>
      <c r="L31" s="58"/>
    </row>
    <row r="32" spans="1:12" s="83" customFormat="1" ht="39.75" customHeight="1">
      <c r="A32" s="85">
        <v>18</v>
      </c>
      <c r="B32" s="85">
        <v>801</v>
      </c>
      <c r="C32" s="85">
        <v>80101</v>
      </c>
      <c r="D32" s="51" t="s">
        <v>119</v>
      </c>
      <c r="E32" s="84">
        <f t="shared" si="1"/>
        <v>4601</v>
      </c>
      <c r="F32" s="84">
        <f>G32</f>
        <v>4601</v>
      </c>
      <c r="G32" s="84">
        <v>4601</v>
      </c>
      <c r="H32" s="58"/>
      <c r="I32" s="82"/>
      <c r="J32" s="82"/>
      <c r="K32" s="82"/>
      <c r="L32" s="53" t="s">
        <v>108</v>
      </c>
    </row>
    <row r="33" spans="1:12" s="83" customFormat="1" ht="39.75" customHeight="1">
      <c r="A33" s="85">
        <v>19</v>
      </c>
      <c r="B33" s="85">
        <v>801</v>
      </c>
      <c r="C33" s="85">
        <v>80101</v>
      </c>
      <c r="D33" s="51" t="s">
        <v>125</v>
      </c>
      <c r="E33" s="84">
        <f t="shared" si="1"/>
        <v>7832</v>
      </c>
      <c r="F33" s="84">
        <f>G33</f>
        <v>7832</v>
      </c>
      <c r="G33" s="84">
        <v>7832</v>
      </c>
      <c r="H33" s="58"/>
      <c r="I33" s="82"/>
      <c r="J33" s="82"/>
      <c r="K33" s="82"/>
      <c r="L33" s="53" t="s">
        <v>108</v>
      </c>
    </row>
    <row r="34" spans="1:12" s="83" customFormat="1" ht="39.75" customHeight="1">
      <c r="A34" s="85">
        <v>20</v>
      </c>
      <c r="B34" s="85">
        <v>801</v>
      </c>
      <c r="C34" s="85">
        <v>80110</v>
      </c>
      <c r="D34" s="81" t="s">
        <v>115</v>
      </c>
      <c r="E34" s="84">
        <f t="shared" si="1"/>
        <v>16766</v>
      </c>
      <c r="F34" s="84">
        <f>G34</f>
        <v>16766</v>
      </c>
      <c r="G34" s="84">
        <v>16766</v>
      </c>
      <c r="H34" s="58"/>
      <c r="I34" s="82"/>
      <c r="J34" s="82"/>
      <c r="K34" s="82"/>
      <c r="L34" s="53" t="s">
        <v>116</v>
      </c>
    </row>
    <row r="35" spans="1:12" s="83" customFormat="1" ht="43.5" customHeight="1">
      <c r="A35" s="85">
        <v>21</v>
      </c>
      <c r="B35" s="85">
        <v>801</v>
      </c>
      <c r="C35" s="85">
        <v>80195</v>
      </c>
      <c r="D35" s="81" t="s">
        <v>5</v>
      </c>
      <c r="E35" s="84">
        <f>F35</f>
        <v>550000</v>
      </c>
      <c r="F35" s="84">
        <f>G35</f>
        <v>550000</v>
      </c>
      <c r="G35" s="84">
        <v>550000</v>
      </c>
      <c r="H35" s="58"/>
      <c r="I35" s="82"/>
      <c r="J35" s="82"/>
      <c r="K35" s="82"/>
      <c r="L35" s="53" t="s">
        <v>89</v>
      </c>
    </row>
    <row r="36" spans="1:12" s="83" customFormat="1" ht="39.75" customHeight="1">
      <c r="A36" s="85">
        <v>22</v>
      </c>
      <c r="B36" s="85">
        <v>801</v>
      </c>
      <c r="C36" s="85">
        <v>80195</v>
      </c>
      <c r="D36" s="81" t="s">
        <v>109</v>
      </c>
      <c r="E36" s="84">
        <f t="shared" si="1"/>
        <v>30000</v>
      </c>
      <c r="F36" s="84">
        <f>G36</f>
        <v>30000</v>
      </c>
      <c r="G36" s="84">
        <v>30000</v>
      </c>
      <c r="H36" s="58"/>
      <c r="I36" s="82"/>
      <c r="J36" s="82"/>
      <c r="K36" s="82"/>
      <c r="L36" s="53" t="s">
        <v>89</v>
      </c>
    </row>
    <row r="37" spans="1:12" s="83" customFormat="1" ht="23.25" customHeight="1">
      <c r="A37" s="187" t="s">
        <v>110</v>
      </c>
      <c r="B37" s="188"/>
      <c r="C37" s="188"/>
      <c r="D37" s="189"/>
      <c r="E37" s="86">
        <f>E32+E33+E34+E36</f>
        <v>59199</v>
      </c>
      <c r="F37" s="86">
        <f>SUM(F32:F36)</f>
        <v>609199</v>
      </c>
      <c r="G37" s="86">
        <f>SUM(G32:G36)</f>
        <v>609199</v>
      </c>
      <c r="H37" s="58"/>
      <c r="I37" s="82"/>
      <c r="J37" s="82"/>
      <c r="K37" s="82"/>
      <c r="L37" s="58"/>
    </row>
    <row r="38" spans="1:12" ht="39.75" customHeight="1">
      <c r="A38" s="71">
        <v>23</v>
      </c>
      <c r="B38" s="71">
        <v>852</v>
      </c>
      <c r="C38" s="72">
        <v>85219</v>
      </c>
      <c r="D38" s="51" t="s">
        <v>7</v>
      </c>
      <c r="E38" s="52">
        <f>F38</f>
        <v>35000</v>
      </c>
      <c r="F38" s="52">
        <f>G38</f>
        <v>35000</v>
      </c>
      <c r="G38" s="52">
        <v>35000</v>
      </c>
      <c r="H38" s="77"/>
      <c r="I38" s="73"/>
      <c r="J38" s="52"/>
      <c r="K38" s="75"/>
      <c r="L38" s="53" t="s">
        <v>8</v>
      </c>
    </row>
    <row r="39" spans="1:12" s="83" customFormat="1" ht="23.25" customHeight="1">
      <c r="A39" s="187" t="s">
        <v>126</v>
      </c>
      <c r="B39" s="188"/>
      <c r="C39" s="188"/>
      <c r="D39" s="189"/>
      <c r="E39" s="82">
        <f>E38</f>
        <v>35000</v>
      </c>
      <c r="F39" s="82">
        <f>F38</f>
        <v>35000</v>
      </c>
      <c r="G39" s="82">
        <f>G38</f>
        <v>35000</v>
      </c>
      <c r="H39" s="58"/>
      <c r="I39" s="82">
        <v>0</v>
      </c>
      <c r="J39" s="82"/>
      <c r="K39" s="82">
        <v>0</v>
      </c>
      <c r="L39" s="58"/>
    </row>
    <row r="40" spans="1:12" s="99" customFormat="1" ht="27" customHeight="1">
      <c r="A40" s="191" t="s">
        <v>10</v>
      </c>
      <c r="B40" s="192"/>
      <c r="C40" s="192"/>
      <c r="D40" s="193"/>
      <c r="E40" s="86">
        <f>F40+K40</f>
        <v>8043898.24</v>
      </c>
      <c r="F40" s="86">
        <f>G40+H40+I40+J40</f>
        <v>8043898.24</v>
      </c>
      <c r="G40" s="86">
        <f>G13+G15+G26+G28+G31+G37+G39</f>
        <v>4385652.03</v>
      </c>
      <c r="H40" s="56">
        <f>H13+H26</f>
        <v>2000000</v>
      </c>
      <c r="I40" s="56">
        <f>I13+I26+I31</f>
        <v>157000</v>
      </c>
      <c r="J40" s="86">
        <f>J28</f>
        <v>1501246.21</v>
      </c>
      <c r="K40" s="97">
        <f>SUM(K28)</f>
        <v>0</v>
      </c>
      <c r="L40" s="98" t="s">
        <v>111</v>
      </c>
    </row>
    <row r="41" spans="1:12" s="87" customFormat="1" ht="20.25" customHeight="1">
      <c r="A41" s="195" t="s">
        <v>1</v>
      </c>
      <c r="B41" s="195"/>
      <c r="C41" s="195"/>
      <c r="D41" s="195"/>
      <c r="E41" s="92"/>
      <c r="F41" s="92"/>
      <c r="G41" s="93"/>
      <c r="H41" s="94"/>
      <c r="I41" s="94"/>
      <c r="J41" s="93"/>
      <c r="K41" s="95"/>
      <c r="L41" s="96"/>
    </row>
    <row r="42" spans="2:11" ht="21.75" customHeight="1">
      <c r="B42" s="194" t="s">
        <v>143</v>
      </c>
      <c r="C42" s="194"/>
      <c r="D42" s="194"/>
      <c r="E42" s="194"/>
      <c r="F42" s="194"/>
      <c r="H42" s="190" t="s">
        <v>52</v>
      </c>
      <c r="I42" s="190"/>
      <c r="J42" s="190"/>
      <c r="K42" s="88"/>
    </row>
    <row r="43" spans="8:11" ht="36" customHeight="1">
      <c r="H43" s="190" t="s">
        <v>53</v>
      </c>
      <c r="I43" s="190"/>
      <c r="J43" s="190"/>
      <c r="K43" s="88"/>
    </row>
    <row r="46" ht="14.25">
      <c r="D46" s="89"/>
    </row>
    <row r="47" ht="14.25">
      <c r="D47" s="89"/>
    </row>
    <row r="48" ht="14.25">
      <c r="D48" s="89"/>
    </row>
    <row r="49" ht="14.25">
      <c r="D49" s="89"/>
    </row>
    <row r="50" ht="14.25">
      <c r="D50" s="90"/>
    </row>
  </sheetData>
  <mergeCells count="29">
    <mergeCell ref="F1:L1"/>
    <mergeCell ref="E2:L2"/>
    <mergeCell ref="A4:L4"/>
    <mergeCell ref="A5:A8"/>
    <mergeCell ref="B5:B8"/>
    <mergeCell ref="C5:C8"/>
    <mergeCell ref="D5:D8"/>
    <mergeCell ref="E5:E8"/>
    <mergeCell ref="F5:J5"/>
    <mergeCell ref="K5:K8"/>
    <mergeCell ref="L5:L8"/>
    <mergeCell ref="F6:F8"/>
    <mergeCell ref="G6:J6"/>
    <mergeCell ref="G7:G8"/>
    <mergeCell ref="H7:H8"/>
    <mergeCell ref="I7:I8"/>
    <mergeCell ref="J7:J8"/>
    <mergeCell ref="A13:D13"/>
    <mergeCell ref="A15:D15"/>
    <mergeCell ref="A26:D26"/>
    <mergeCell ref="A28:D28"/>
    <mergeCell ref="A39:D39"/>
    <mergeCell ref="H42:J42"/>
    <mergeCell ref="H43:J43"/>
    <mergeCell ref="A31:D31"/>
    <mergeCell ref="A37:D37"/>
    <mergeCell ref="A40:D40"/>
    <mergeCell ref="B42:F42"/>
    <mergeCell ref="A41:D41"/>
  </mergeCells>
  <printOptions/>
  <pageMargins left="0.41" right="0.29" top="0.45" bottom="0.48" header="0.31" footer="0.31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2011-11-29T10:24:37Z</cp:lastPrinted>
  <dcterms:created xsi:type="dcterms:W3CDTF">2009-10-15T10:17:39Z</dcterms:created>
  <dcterms:modified xsi:type="dcterms:W3CDTF">2011-11-29T11:00:16Z</dcterms:modified>
  <cp:category/>
  <cp:version/>
  <cp:contentType/>
  <cp:contentStatus/>
</cp:coreProperties>
</file>