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ł 1 do Nr 92" sheetId="1" r:id="rId1"/>
    <sheet name="zał 2 do Nr 92" sheetId="2" r:id="rId2"/>
    <sheet name="zał 3do Nr 92" sheetId="3" r:id="rId3"/>
  </sheets>
  <definedNames>
    <definedName name="_xlnm.Print_Area" localSheetId="1">'zał 2 do Nr 92'!$A$1:$F$37</definedName>
  </definedNames>
  <calcPr fullCalcOnLoad="1"/>
</workbook>
</file>

<file path=xl/sharedStrings.xml><?xml version="1.0" encoding="utf-8"?>
<sst xmlns="http://schemas.openxmlformats.org/spreadsheetml/2006/main" count="158" uniqueCount="130">
  <si>
    <t>Budowa sieci kanalizacyjnej w gminie</t>
  </si>
  <si>
    <t>Zestawienie zmian w planie przychodów i rozchodów budżetu Gminy Jaktorów</t>
  </si>
  <si>
    <t>Lp</t>
  </si>
  <si>
    <t>Przychody</t>
  </si>
  <si>
    <t>Klasyfikacja przychodów i rozchodów</t>
  </si>
  <si>
    <t>Plan</t>
  </si>
  <si>
    <t>Plan po zmianie</t>
  </si>
  <si>
    <t>N a z w a</t>
  </si>
  <si>
    <t>I</t>
  </si>
  <si>
    <t>Nadwyżki z lat ubiegłych</t>
  </si>
  <si>
    <t>§957</t>
  </si>
  <si>
    <t>Razem przychody</t>
  </si>
  <si>
    <t>II</t>
  </si>
  <si>
    <t>Rozchody</t>
  </si>
  <si>
    <t>Spłata kredytów i pożyczek</t>
  </si>
  <si>
    <t>§ 992</t>
  </si>
  <si>
    <t>Razem rozchody</t>
  </si>
  <si>
    <t>Informacje uzupełniające:</t>
  </si>
  <si>
    <t>Planowane wydatki</t>
  </si>
  <si>
    <t>Wynik</t>
  </si>
  <si>
    <t>I.</t>
  </si>
  <si>
    <t>Nadwyżką budżetową z lat ubiegłych</t>
  </si>
  <si>
    <t>- różnica między 1 i 2 (+)</t>
  </si>
  <si>
    <t>- różnica między 2 i 1 (-)</t>
  </si>
  <si>
    <t>Planowane dochody</t>
  </si>
  <si>
    <t>§952</t>
  </si>
  <si>
    <t>Przychody z zaciągniętych pożyczek i kredytów na rynku krajowym</t>
  </si>
  <si>
    <t>Kredytem (pożyczką) długoterminowym</t>
  </si>
  <si>
    <t>Przewodniczący Rady Gminy</t>
  </si>
  <si>
    <t>Inne źródła, w tym:                    środki na pokrycie deficytu</t>
  </si>
  <si>
    <t>Wykup papierów wartościowych</t>
  </si>
  <si>
    <t>§ 982</t>
  </si>
  <si>
    <t>Udzielone z budżetu pożyczki</t>
  </si>
  <si>
    <t>§ 991</t>
  </si>
  <si>
    <t xml:space="preserve">Pokrycie deficytu  budżetu                     </t>
  </si>
  <si>
    <t>Inne źródła (środki jako nadwyżka środków pieniężnych na rachunku bieżącym wynikająca z rozliczeń kredytów i pożyczek z lat ubiegłych)</t>
  </si>
  <si>
    <t>Dział</t>
  </si>
  <si>
    <t>Rozdział</t>
  </si>
  <si>
    <t>§</t>
  </si>
  <si>
    <t>Uzasadnienie:</t>
  </si>
  <si>
    <t>Mirosław Byczak</t>
  </si>
  <si>
    <t>010</t>
  </si>
  <si>
    <t>01010</t>
  </si>
  <si>
    <t>Ogółem</t>
  </si>
  <si>
    <t>Razem dział 900 - Gospodarka komunalna i ochrona środowiska</t>
  </si>
  <si>
    <t>Zmiany w ciągu roku</t>
  </si>
  <si>
    <t>§931</t>
  </si>
  <si>
    <t>Przychody ze sprzedaży innych papierów wartościowych</t>
  </si>
  <si>
    <t>Przychodem ze sprzedaży papierów wartościowych</t>
  </si>
  <si>
    <t xml:space="preserve">                              Rady Gminy Jaktorów</t>
  </si>
  <si>
    <t>Wydatki  -  zmniejszenie</t>
  </si>
  <si>
    <t>Kwota zmniejszenia</t>
  </si>
  <si>
    <t>Razem zmniejszenie</t>
  </si>
  <si>
    <t xml:space="preserve">                                                  Przewodniczący Rady Gminy</t>
  </si>
  <si>
    <t xml:space="preserve">                                                Mirosław Byczak</t>
  </si>
  <si>
    <t>Zestawienie zmian w planie wydatków budżetowych  na rok 2007</t>
  </si>
  <si>
    <t>Gospodarka komunalna i ochrona środowiska</t>
  </si>
  <si>
    <t>Gospodarka ściekowa i ochrona wód</t>
  </si>
  <si>
    <t>Wydatki na zakup i objęcie akcji oraz wniesienie wkładów do spółek prawa handlowego</t>
  </si>
  <si>
    <t xml:space="preserve">     Rady Gminy Jaktorów</t>
  </si>
  <si>
    <t>Przychody z zaciągniętych pożyczek na finansowanie zadań realizowanych z działem środków Unii Europejskiej</t>
  </si>
  <si>
    <t>§ 903</t>
  </si>
  <si>
    <t>Spłata pożyczek na finansowanie zadań z udziałem środków Unii Europejskiej</t>
  </si>
  <si>
    <t>§963</t>
  </si>
  <si>
    <t>,</t>
  </si>
  <si>
    <t>Zadania inwestycyjne w 2007 r.</t>
  </si>
  <si>
    <t>Lp.</t>
  </si>
  <si>
    <t>Rozdz.</t>
  </si>
  <si>
    <t>Nazwa zadania inwestycyjnego</t>
  </si>
  <si>
    <t>Łączne koszty finansowe</t>
  </si>
  <si>
    <t>Jednostka organizacyjna realizująca program lub koordynująca wykonanie programu</t>
  </si>
  <si>
    <t>rok budżetowy 2007 (8+9+10+11)</t>
  </si>
  <si>
    <t>z tego źródła finansowania</t>
  </si>
  <si>
    <t>kredyty
i pożyczki</t>
  </si>
  <si>
    <t>środki pochodzące
z innych  źródeł*</t>
  </si>
  <si>
    <t>środki wymienione
w art. 5 ust. 1 pkt 2 i 3 u.f.p.</t>
  </si>
  <si>
    <t>Budowa sieci wodociągowej w  Budach Starych, Budach Zosinych,  Budach Grzybek</t>
  </si>
  <si>
    <t>A.    50 000  
B.
C.    59 400
…</t>
  </si>
  <si>
    <t>Urząd Gminy</t>
  </si>
  <si>
    <t>w tym: umorzona część pożyczki Nr 483/2002/GW/P 196.250</t>
  </si>
  <si>
    <t>A.      
B.
C.
…</t>
  </si>
  <si>
    <t>Opracowanie projektu na budowę sieci wodociągowej w ul. Sygietyńskiego w Starych Budach</t>
  </si>
  <si>
    <t>Razem dział 010 - Rolnictwo i łowiectwo</t>
  </si>
  <si>
    <t>Zakup pomp do stacji uzdatniania wody</t>
  </si>
  <si>
    <t>Opracowanie projektu:
a/ ciągu pieszo-jezdnego wraz z przejściem przez rzekę Tuczną w Jaktorowie (II etap) 
b/ ciągu pieszego w Sadych Budach, Budach Starych na odcinku od ul. Ogrodowej do wiaduktu CMK</t>
  </si>
  <si>
    <t>Regulacja stanu prawnego drogi gminnej w Henryszewie(II etap)</t>
  </si>
  <si>
    <t xml:space="preserve">Opracowanie dokumentacji technicznej na przebudowę dróg gminnych: ul. Parkowa w Chylicach Kolonii i ul. Kopernika w Międzyborowie na odcinku od  drogi 719 do cmentarza w Bieganowie  wraz z ul. Staszica oraz  opracowanie dokumentacji geodezyjno- prawnej  </t>
  </si>
  <si>
    <t>Razem dział 600 - Transport i łączność</t>
  </si>
  <si>
    <t>Zakup nieruchomości gruntowej w Bieganowie</t>
  </si>
  <si>
    <t>Zakup działki  Nr 257/2 w Bieganowie (na utrzymanie urządzeń do zaopatrzenia w wodę)</t>
  </si>
  <si>
    <t>razem dział 700 - Gospodarka mieszkaniowa</t>
  </si>
  <si>
    <t xml:space="preserve">Zakup dwóch samochodów osobowych dla Urzędu Gminy Jaktorów </t>
  </si>
  <si>
    <t>razem dział 750 - Administracja publiczna</t>
  </si>
  <si>
    <t>Zakup pieca c.o. do ogrzewania garaży na samochody bojowe OSP Jaktorów</t>
  </si>
  <si>
    <t>Razem dział 754 - Bezpieczeństwo  publiczne i ochrona przeciwpożarowa</t>
  </si>
  <si>
    <t>Nadbudowa  budynku Szkoły Podstawowej w Międzyborowie (rozliczenie inwestycji)</t>
  </si>
  <si>
    <t>C
  678 757</t>
  </si>
  <si>
    <t>Zakup wyposażenia dla  Szkoły Podstawowej w Międzyborowie (części nadbudowanej)</t>
  </si>
  <si>
    <t>Wykonanie, dostawa i montaż ścianki mobilnej działowej pomiędzy stołówką i świetlicą w Szkole Podstawowej w Międzyborowie.</t>
  </si>
  <si>
    <t>a) opracowanie kosztorysów inwestorskich obiektów oświatowych, 
b) dostosowanie dokumentacji technicznej do nowych wymogów sanitarnych oraz zmiany ilości sal dydaktycznych z 3 do 4 spowodowanej dużą ilością dzieci chętnych do korzystania z przedszkola w Międzyborowie</t>
  </si>
  <si>
    <t>Rozliczenie inwestycji "Budowa hali sportowej w Jaktorowie"</t>
  </si>
  <si>
    <t>Zakup kosiarki do trawy dla Zespołu Szkół Publicznych w Jaktorowie</t>
  </si>
  <si>
    <t>Sporządzenie map do wykonania projektu oraz opracowanie dokumentacji projektowo-kosztorysowej na wykonanie ogrodzenia terenu hali widowiskowo-sportowej w Międzyborowie oraz terenu Zespołu Szkolno-Przedszkolnego w Jaktorowie</t>
  </si>
  <si>
    <t>Budowa przedszkola z salą wielofunkcyjną i rozbudową szatni przy Szkole Podstawowej w Jaktorowie</t>
  </si>
  <si>
    <t>C
 1 727 368</t>
  </si>
  <si>
    <t>Zakup mebli do Przedszkola w Jaktorowie</t>
  </si>
  <si>
    <t>Razem dział 801 - Oświata i wychowanie</t>
  </si>
  <si>
    <t>Zakup samochodu osobowego dla Gminnego Ośrodka Pomocy Społecznej w  Jaktorowie</t>
  </si>
  <si>
    <t>GOPS</t>
  </si>
  <si>
    <t>Razem dział 852 - Pomoc społeczna</t>
  </si>
  <si>
    <t>Wydatki na zakup i objęcie akcji, wniesienie wkładów do spółek prawa handlowego</t>
  </si>
  <si>
    <t>C
 700 000</t>
  </si>
  <si>
    <r>
      <t xml:space="preserve">Budowa oświetlenia ulicy Chełmońskiego w  Chylicach i innych ulic w Gminie </t>
    </r>
    <r>
      <rPr>
        <sz val="11"/>
        <color indexed="10"/>
        <rFont val="Arial CE"/>
        <family val="2"/>
      </rPr>
      <t xml:space="preserve"> </t>
    </r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</si>
  <si>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</si>
  <si>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</si>
  <si>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</si>
  <si>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 - emisja papierów wartościowych, środki ludności na budowę przyłączy</t>
  </si>
  <si>
    <t>na rok 2007</t>
  </si>
  <si>
    <t>dochody własne
 jst</t>
  </si>
  <si>
    <t xml:space="preserve">C
 </t>
  </si>
  <si>
    <t xml:space="preserve">Zmniejsza się plan wydatków  na zakup  udziałów w Spółce "Przedsiębiorstwo Gospodarki Komunalnej Żyrardów" sp.z o.o na realizację projektu dofinansowanego z Funduszu Spójności p.n. Budowa kanalizacji Sanitarnej w Gminie Jaktorów z uwagi na przedłużenie się terminu wykonania prac inwestycyjnych i nie dokonaniem  w 2007r emisji obligacji komunalnych  przeznaczonych na zakup tych udziałów - 3.000.000,-zł.
 </t>
  </si>
  <si>
    <t xml:space="preserve">                     z dnia 17 grudnia 2007r</t>
  </si>
  <si>
    <t>Zał. Nr 2 do uchwały Nr XIV/92/2007</t>
  </si>
  <si>
    <t xml:space="preserve">                               z dnia 17 grudnia 2007r</t>
  </si>
  <si>
    <t xml:space="preserve">                        Mirosław Byczak</t>
  </si>
  <si>
    <t xml:space="preserve">               Zał Nr  3 do uchwały Nr XIV/92/2007</t>
  </si>
  <si>
    <t>Rady Gminy Jaktorów z dnia 17 grudnia 2007r</t>
  </si>
  <si>
    <t>Zakup sprzętu specjalistycznego dla Ochotniczej Straży Pożarnej w Międzyborowie</t>
  </si>
  <si>
    <t>Zespół Szkół Publicznych w Międzyborowie</t>
  </si>
  <si>
    <t xml:space="preserve">                              Zał Nr 1  do uchwały Nr XIV/92/2007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</si>
</sst>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b/>
      <sz val="12"/>
      <name val="Arial CE"/>
      <family val="0"/>
    </font>
    <font>
      <sz val="11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wrapText="1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0" fontId="2" fillId="2" borderId="0" xfId="0" applyFont="1" applyFill="1" applyAlignment="1">
      <alignment/>
    </xf>
    <xf numFmtId="3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/>
    </xf>
    <xf numFmtId="0" fontId="6" fillId="2" borderId="0" xfId="0" applyFont="1" applyFill="1" applyAlignment="1">
      <alignment/>
    </xf>
    <xf numFmtId="0" fontId="6" fillId="2" borderId="1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4" fontId="1" fillId="0" borderId="2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1" sqref="D1:E1"/>
    </sheetView>
  </sheetViews>
  <sheetFormatPr defaultColWidth="9.00390625" defaultRowHeight="12.75"/>
  <cols>
    <col min="1" max="1" width="5.875" style="5" customWidth="1"/>
    <col min="2" max="2" width="9.875" style="5" customWidth="1"/>
    <col min="3" max="3" width="7.125" style="5" customWidth="1"/>
    <col min="4" max="4" width="48.25390625" style="5" customWidth="1"/>
    <col min="5" max="5" width="15.25390625" style="5" customWidth="1"/>
    <col min="6" max="16384" width="9.125" style="5" customWidth="1"/>
  </cols>
  <sheetData>
    <row r="1" spans="4:5" ht="22.5" customHeight="1">
      <c r="D1" s="62" t="s">
        <v>129</v>
      </c>
      <c r="E1" s="62"/>
    </row>
    <row r="2" spans="4:5" ht="14.25">
      <c r="D2" s="62" t="s">
        <v>49</v>
      </c>
      <c r="E2" s="62"/>
    </row>
    <row r="3" spans="4:5" ht="14.25">
      <c r="D3" s="62" t="s">
        <v>121</v>
      </c>
      <c r="E3" s="62"/>
    </row>
    <row r="5" spans="2:5" ht="21" customHeight="1">
      <c r="B5" s="63" t="s">
        <v>55</v>
      </c>
      <c r="C5" s="63"/>
      <c r="D5" s="63"/>
      <c r="E5" s="63"/>
    </row>
    <row r="6" spans="2:5" ht="11.25" customHeight="1">
      <c r="B6" s="64"/>
      <c r="C6" s="64"/>
      <c r="D6" s="64"/>
      <c r="E6" s="64"/>
    </row>
    <row r="7" spans="2:4" ht="14.25">
      <c r="B7" s="62"/>
      <c r="C7" s="62"/>
      <c r="D7" s="62"/>
    </row>
    <row r="9" spans="1:4" ht="18.75" customHeight="1">
      <c r="A9" s="65" t="s">
        <v>50</v>
      </c>
      <c r="B9" s="65"/>
      <c r="C9" s="65"/>
      <c r="D9" s="65"/>
    </row>
    <row r="10" spans="1:5" ht="31.5" customHeight="1">
      <c r="A10" s="36" t="s">
        <v>36</v>
      </c>
      <c r="B10" s="36" t="s">
        <v>37</v>
      </c>
      <c r="C10" s="13" t="s">
        <v>38</v>
      </c>
      <c r="D10" s="13" t="s">
        <v>7</v>
      </c>
      <c r="E10" s="29" t="s">
        <v>51</v>
      </c>
    </row>
    <row r="11" spans="1:5" s="26" customFormat="1" ht="21" customHeight="1">
      <c r="A11" s="21">
        <v>900</v>
      </c>
      <c r="B11" s="21"/>
      <c r="C11" s="21"/>
      <c r="D11" s="38" t="s">
        <v>56</v>
      </c>
      <c r="E11" s="19">
        <f>E12</f>
        <v>3000000</v>
      </c>
    </row>
    <row r="12" spans="1:5" s="16" customFormat="1" ht="21" customHeight="1">
      <c r="A12" s="15"/>
      <c r="B12" s="15">
        <v>90001</v>
      </c>
      <c r="C12" s="15"/>
      <c r="D12" s="11" t="s">
        <v>57</v>
      </c>
      <c r="E12" s="18">
        <f>E13</f>
        <v>3000000</v>
      </c>
    </row>
    <row r="13" spans="1:5" s="16" customFormat="1" ht="31.5" customHeight="1">
      <c r="A13" s="15"/>
      <c r="B13" s="15"/>
      <c r="C13" s="25">
        <v>6010</v>
      </c>
      <c r="D13" s="23" t="s">
        <v>58</v>
      </c>
      <c r="E13" s="18">
        <v>3000000</v>
      </c>
    </row>
    <row r="14" spans="1:5" ht="20.25" customHeight="1">
      <c r="A14" s="13"/>
      <c r="B14" s="13"/>
      <c r="C14" s="36"/>
      <c r="D14" s="29" t="s">
        <v>52</v>
      </c>
      <c r="E14" s="3">
        <f>E11</f>
        <v>3000000</v>
      </c>
    </row>
    <row r="15" spans="2:3" ht="33.75" customHeight="1">
      <c r="B15" s="37" t="s">
        <v>39</v>
      </c>
      <c r="C15" s="37"/>
    </row>
    <row r="16" spans="1:5" ht="80.25" customHeight="1">
      <c r="A16" s="66" t="s">
        <v>120</v>
      </c>
      <c r="B16" s="66"/>
      <c r="C16" s="66"/>
      <c r="D16" s="66"/>
      <c r="E16" s="66"/>
    </row>
    <row r="18" spans="4:5" ht="14.25">
      <c r="D18" s="62" t="s">
        <v>53</v>
      </c>
      <c r="E18" s="62"/>
    </row>
    <row r="19" spans="4:5" ht="27" customHeight="1">
      <c r="D19" s="62" t="s">
        <v>54</v>
      </c>
      <c r="E19" s="62"/>
    </row>
  </sheetData>
  <mergeCells count="10">
    <mergeCell ref="D18:E18"/>
    <mergeCell ref="D19:E19"/>
    <mergeCell ref="B6:E6"/>
    <mergeCell ref="B7:D7"/>
    <mergeCell ref="A9:D9"/>
    <mergeCell ref="A16:E16"/>
    <mergeCell ref="D1:E1"/>
    <mergeCell ref="D2:E2"/>
    <mergeCell ref="D3:E3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0">
      <selection activeCell="D37" sqref="D37:F37"/>
    </sheetView>
  </sheetViews>
  <sheetFormatPr defaultColWidth="9.00390625" defaultRowHeight="12.75"/>
  <cols>
    <col min="1" max="1" width="5.25390625" style="5" customWidth="1"/>
    <col min="2" max="2" width="35.75390625" style="5" customWidth="1"/>
    <col min="3" max="3" width="14.00390625" style="5" customWidth="1"/>
    <col min="4" max="4" width="13.875" style="5" customWidth="1"/>
    <col min="5" max="5" width="13.75390625" style="5" customWidth="1"/>
    <col min="6" max="6" width="14.625" style="5" customWidth="1"/>
    <col min="7" max="16384" width="9.125" style="5" customWidth="1"/>
  </cols>
  <sheetData>
    <row r="1" spans="2:6" s="22" customFormat="1" ht="17.25" customHeight="1">
      <c r="B1" s="78" t="s">
        <v>122</v>
      </c>
      <c r="C1" s="78"/>
      <c r="D1" s="78"/>
      <c r="E1" s="78"/>
      <c r="F1" s="78"/>
    </row>
    <row r="2" spans="3:6" ht="14.25">
      <c r="C2" s="22"/>
      <c r="D2" s="62" t="s">
        <v>59</v>
      </c>
      <c r="E2" s="62"/>
      <c r="F2" s="62"/>
    </row>
    <row r="3" spans="3:7" ht="14.25">
      <c r="C3" s="62" t="s">
        <v>123</v>
      </c>
      <c r="D3" s="62"/>
      <c r="E3" s="62"/>
      <c r="F3" s="62"/>
      <c r="G3" s="22"/>
    </row>
    <row r="5" spans="2:6" ht="14.25">
      <c r="B5" s="62" t="s">
        <v>1</v>
      </c>
      <c r="C5" s="62"/>
      <c r="D5" s="62"/>
      <c r="E5" s="62"/>
      <c r="F5" s="62"/>
    </row>
    <row r="6" ht="21.75" customHeight="1">
      <c r="C6" s="61" t="s">
        <v>117</v>
      </c>
    </row>
    <row r="7" ht="14.25" customHeight="1">
      <c r="C7" s="61"/>
    </row>
    <row r="8" spans="1:6" s="39" customFormat="1" ht="45">
      <c r="A8" s="7" t="s">
        <v>2</v>
      </c>
      <c r="B8" s="7" t="s">
        <v>7</v>
      </c>
      <c r="C8" s="8" t="s">
        <v>4</v>
      </c>
      <c r="D8" s="7" t="s">
        <v>5</v>
      </c>
      <c r="E8" s="9" t="s">
        <v>45</v>
      </c>
      <c r="F8" s="9" t="s">
        <v>6</v>
      </c>
    </row>
    <row r="9" spans="1:6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8.75" customHeight="1">
      <c r="A10" s="40" t="s">
        <v>8</v>
      </c>
      <c r="B10" s="3" t="s">
        <v>3</v>
      </c>
      <c r="C10" s="3"/>
      <c r="D10" s="3"/>
      <c r="E10" s="3"/>
      <c r="F10" s="3"/>
    </row>
    <row r="11" spans="1:6" ht="55.5" customHeight="1">
      <c r="A11" s="1">
        <v>1</v>
      </c>
      <c r="B11" s="4" t="s">
        <v>60</v>
      </c>
      <c r="C11" s="2" t="s">
        <v>61</v>
      </c>
      <c r="D11" s="41">
        <v>0</v>
      </c>
      <c r="E11" s="41"/>
      <c r="F11" s="41">
        <f>D11</f>
        <v>0</v>
      </c>
    </row>
    <row r="12" spans="1:6" ht="27.75" customHeight="1">
      <c r="A12" s="1">
        <v>2</v>
      </c>
      <c r="B12" s="4" t="s">
        <v>47</v>
      </c>
      <c r="C12" s="2" t="s">
        <v>46</v>
      </c>
      <c r="D12" s="41">
        <v>6000000</v>
      </c>
      <c r="E12" s="41">
        <v>-3000000</v>
      </c>
      <c r="F12" s="41">
        <f>D12+E12</f>
        <v>3000000</v>
      </c>
    </row>
    <row r="13" spans="1:6" ht="27.75" customHeight="1">
      <c r="A13" s="2">
        <v>3</v>
      </c>
      <c r="B13" s="4" t="s">
        <v>26</v>
      </c>
      <c r="C13" s="1" t="s">
        <v>25</v>
      </c>
      <c r="D13" s="41">
        <v>0</v>
      </c>
      <c r="E13" s="41">
        <v>0</v>
      </c>
      <c r="F13" s="41">
        <f>D13+E13</f>
        <v>0</v>
      </c>
    </row>
    <row r="14" spans="1:6" ht="18" customHeight="1">
      <c r="A14" s="1">
        <v>4</v>
      </c>
      <c r="B14" s="3" t="s">
        <v>9</v>
      </c>
      <c r="C14" s="2" t="s">
        <v>10</v>
      </c>
      <c r="D14" s="41">
        <v>0</v>
      </c>
      <c r="E14" s="41"/>
      <c r="F14" s="41"/>
    </row>
    <row r="15" spans="1:6" ht="28.5">
      <c r="A15" s="2">
        <v>5</v>
      </c>
      <c r="B15" s="10" t="s">
        <v>29</v>
      </c>
      <c r="C15" s="2"/>
      <c r="D15" s="41">
        <v>2713645</v>
      </c>
      <c r="E15" s="41">
        <v>0</v>
      </c>
      <c r="F15" s="41">
        <f>D15+E15</f>
        <v>2713645</v>
      </c>
    </row>
    <row r="16" spans="1:6" s="45" customFormat="1" ht="21" customHeight="1">
      <c r="A16" s="42"/>
      <c r="B16" s="43" t="s">
        <v>11</v>
      </c>
      <c r="C16" s="43"/>
      <c r="D16" s="44">
        <f>D11+D12+D13+D14+D15</f>
        <v>8713645</v>
      </c>
      <c r="E16" s="44">
        <f>SUM(E11:E15)</f>
        <v>-3000000</v>
      </c>
      <c r="F16" s="44">
        <f>F11+F12+F13+F15</f>
        <v>5713645</v>
      </c>
    </row>
    <row r="17" spans="1:6" ht="19.5" customHeight="1">
      <c r="A17" s="40" t="s">
        <v>12</v>
      </c>
      <c r="B17" s="3" t="s">
        <v>13</v>
      </c>
      <c r="C17" s="2"/>
      <c r="D17" s="41"/>
      <c r="E17" s="41"/>
      <c r="F17" s="41"/>
    </row>
    <row r="18" spans="1:6" ht="41.25" customHeight="1">
      <c r="A18" s="1">
        <v>1</v>
      </c>
      <c r="B18" s="4" t="s">
        <v>62</v>
      </c>
      <c r="C18" s="2" t="s">
        <v>63</v>
      </c>
      <c r="D18" s="41">
        <v>1819186.49</v>
      </c>
      <c r="E18" s="41">
        <v>0</v>
      </c>
      <c r="F18" s="41">
        <f>D18+E18</f>
        <v>1819186.49</v>
      </c>
    </row>
    <row r="19" spans="1:6" ht="14.25">
      <c r="A19" s="2">
        <v>2</v>
      </c>
      <c r="B19" s="3" t="s">
        <v>14</v>
      </c>
      <c r="C19" s="2" t="s">
        <v>15</v>
      </c>
      <c r="D19" s="41">
        <v>495875</v>
      </c>
      <c r="E19" s="41">
        <v>0</v>
      </c>
      <c r="F19" s="41">
        <f>D19+E19</f>
        <v>495875</v>
      </c>
    </row>
    <row r="20" spans="1:6" ht="14.25">
      <c r="A20" s="2">
        <v>3</v>
      </c>
      <c r="B20" s="3" t="s">
        <v>30</v>
      </c>
      <c r="C20" s="2" t="s">
        <v>31</v>
      </c>
      <c r="D20" s="41"/>
      <c r="E20" s="41"/>
      <c r="F20" s="41"/>
    </row>
    <row r="21" spans="1:6" ht="14.25">
      <c r="A21" s="2">
        <v>4</v>
      </c>
      <c r="B21" s="3" t="s">
        <v>32</v>
      </c>
      <c r="C21" s="2" t="s">
        <v>33</v>
      </c>
      <c r="D21" s="41"/>
      <c r="E21" s="41"/>
      <c r="F21" s="41"/>
    </row>
    <row r="22" spans="1:6" s="45" customFormat="1" ht="20.25" customHeight="1">
      <c r="A22" s="42"/>
      <c r="B22" s="60" t="s">
        <v>16</v>
      </c>
      <c r="C22" s="46"/>
      <c r="D22" s="44">
        <f>D19+D20+D21</f>
        <v>495875</v>
      </c>
      <c r="E22" s="44">
        <f>E18</f>
        <v>0</v>
      </c>
      <c r="F22" s="44">
        <f>F18+F19</f>
        <v>2315061.49</v>
      </c>
    </row>
    <row r="23" spans="1:6" ht="0.75" customHeight="1">
      <c r="A23" s="3"/>
      <c r="B23" s="3"/>
      <c r="C23" s="3"/>
      <c r="D23" s="3"/>
      <c r="E23" s="3"/>
      <c r="F23" s="3"/>
    </row>
    <row r="24" ht="15">
      <c r="B24" s="6" t="s">
        <v>17</v>
      </c>
    </row>
    <row r="25" spans="1:6" ht="16.5" customHeight="1">
      <c r="A25" s="12">
        <v>1</v>
      </c>
      <c r="B25" s="69" t="s">
        <v>24</v>
      </c>
      <c r="C25" s="70"/>
      <c r="D25" s="71"/>
      <c r="E25" s="67">
        <v>22305561.74</v>
      </c>
      <c r="F25" s="68"/>
    </row>
    <row r="26" spans="1:6" ht="15.75" customHeight="1">
      <c r="A26" s="12">
        <v>2</v>
      </c>
      <c r="B26" s="69" t="s">
        <v>18</v>
      </c>
      <c r="C26" s="70"/>
      <c r="D26" s="71"/>
      <c r="E26" s="67">
        <v>25704145.25</v>
      </c>
      <c r="F26" s="68"/>
    </row>
    <row r="27" spans="1:6" ht="15" customHeight="1">
      <c r="A27" s="12">
        <v>3</v>
      </c>
      <c r="B27" s="69" t="s">
        <v>19</v>
      </c>
      <c r="C27" s="70"/>
      <c r="D27" s="71"/>
      <c r="E27" s="67" t="s">
        <v>64</v>
      </c>
      <c r="F27" s="68"/>
    </row>
    <row r="28" spans="1:6" ht="14.25">
      <c r="A28" s="12"/>
      <c r="B28" s="69" t="s">
        <v>22</v>
      </c>
      <c r="C28" s="70"/>
      <c r="D28" s="71"/>
      <c r="E28" s="67"/>
      <c r="F28" s="68"/>
    </row>
    <row r="29" spans="1:6" ht="14.25">
      <c r="A29" s="12"/>
      <c r="B29" s="69" t="s">
        <v>23</v>
      </c>
      <c r="C29" s="70"/>
      <c r="D29" s="71"/>
      <c r="E29" s="67">
        <f>E25-E26</f>
        <v>-3398583.5100000016</v>
      </c>
      <c r="F29" s="68"/>
    </row>
    <row r="30" spans="1:6" ht="22.5" customHeight="1">
      <c r="A30" s="11" t="s">
        <v>20</v>
      </c>
      <c r="B30" s="72" t="s">
        <v>34</v>
      </c>
      <c r="C30" s="73"/>
      <c r="D30" s="74"/>
      <c r="E30" s="67">
        <f>E31+E32+E33+E34</f>
        <v>5713645</v>
      </c>
      <c r="F30" s="68"/>
    </row>
    <row r="31" spans="1:6" ht="17.25" customHeight="1">
      <c r="A31" s="12">
        <v>1</v>
      </c>
      <c r="B31" s="72" t="s">
        <v>21</v>
      </c>
      <c r="C31" s="73"/>
      <c r="D31" s="74"/>
      <c r="E31" s="67">
        <v>0</v>
      </c>
      <c r="F31" s="68"/>
    </row>
    <row r="32" spans="1:6" ht="14.25">
      <c r="A32" s="12">
        <v>2</v>
      </c>
      <c r="B32" s="69" t="s">
        <v>27</v>
      </c>
      <c r="C32" s="70"/>
      <c r="D32" s="71"/>
      <c r="E32" s="67">
        <v>0</v>
      </c>
      <c r="F32" s="68"/>
    </row>
    <row r="33" spans="1:6" ht="18" customHeight="1">
      <c r="A33" s="12">
        <v>3</v>
      </c>
      <c r="B33" s="69" t="s">
        <v>48</v>
      </c>
      <c r="C33" s="70"/>
      <c r="D33" s="71"/>
      <c r="E33" s="67">
        <v>3000000</v>
      </c>
      <c r="F33" s="68"/>
    </row>
    <row r="34" spans="1:6" ht="38.25" customHeight="1">
      <c r="A34" s="13">
        <v>4</v>
      </c>
      <c r="B34" s="75" t="s">
        <v>35</v>
      </c>
      <c r="C34" s="76"/>
      <c r="D34" s="77"/>
      <c r="E34" s="67">
        <v>2713645</v>
      </c>
      <c r="F34" s="68"/>
    </row>
    <row r="35" spans="1:6" ht="15" customHeight="1">
      <c r="A35" s="30"/>
      <c r="B35" s="47"/>
      <c r="C35" s="47"/>
      <c r="D35" s="47"/>
      <c r="E35" s="48"/>
      <c r="F35" s="48"/>
    </row>
    <row r="36" ht="14.25">
      <c r="E36" s="5" t="s">
        <v>28</v>
      </c>
    </row>
    <row r="37" spans="4:6" ht="29.25" customHeight="1">
      <c r="D37" s="62" t="s">
        <v>124</v>
      </c>
      <c r="E37" s="62"/>
      <c r="F37" s="62"/>
    </row>
    <row r="38" ht="6" customHeight="1"/>
    <row r="39" ht="14.25" hidden="1"/>
  </sheetData>
  <mergeCells count="25">
    <mergeCell ref="B34:D34"/>
    <mergeCell ref="D2:F2"/>
    <mergeCell ref="C3:F3"/>
    <mergeCell ref="B1:F1"/>
    <mergeCell ref="B5:F5"/>
    <mergeCell ref="E25:F25"/>
    <mergeCell ref="E28:F28"/>
    <mergeCell ref="E27:F27"/>
    <mergeCell ref="E26:F26"/>
    <mergeCell ref="E33:F33"/>
    <mergeCell ref="E30:F30"/>
    <mergeCell ref="B33:D33"/>
    <mergeCell ref="B31:D31"/>
    <mergeCell ref="B32:D32"/>
    <mergeCell ref="E32:F32"/>
    <mergeCell ref="E34:F34"/>
    <mergeCell ref="D37:F37"/>
    <mergeCell ref="B25:D25"/>
    <mergeCell ref="B26:D26"/>
    <mergeCell ref="B30:D30"/>
    <mergeCell ref="B27:D27"/>
    <mergeCell ref="B28:D28"/>
    <mergeCell ref="B29:D29"/>
    <mergeCell ref="E29:F29"/>
    <mergeCell ref="E31:F31"/>
  </mergeCells>
  <printOptions/>
  <pageMargins left="0.35" right="0.18" top="0.6" bottom="0.39" header="0.5118110236220472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9">
      <selection activeCell="L30" sqref="L30"/>
    </sheetView>
  </sheetViews>
  <sheetFormatPr defaultColWidth="9.00390625" defaultRowHeight="12.75"/>
  <cols>
    <col min="1" max="1" width="4.25390625" style="14" customWidth="1"/>
    <col min="2" max="2" width="5.25390625" style="14" customWidth="1"/>
    <col min="3" max="3" width="8.25390625" style="14" customWidth="1"/>
    <col min="4" max="4" width="6.375" style="14" customWidth="1"/>
    <col min="5" max="5" width="40.00390625" style="14" customWidth="1"/>
    <col min="6" max="6" width="12.75390625" style="14" customWidth="1"/>
    <col min="7" max="7" width="11.375" style="14" customWidth="1"/>
    <col min="8" max="8" width="10.875" style="14" customWidth="1"/>
    <col min="9" max="9" width="9.00390625" style="14" customWidth="1"/>
    <col min="10" max="10" width="12.75390625" style="14" customWidth="1"/>
    <col min="11" max="11" width="11.75390625" style="14" customWidth="1"/>
    <col min="12" max="12" width="14.75390625" style="14" customWidth="1"/>
    <col min="13" max="16384" width="9.125" style="14" customWidth="1"/>
  </cols>
  <sheetData>
    <row r="1" spans="8:12" ht="14.25">
      <c r="H1" s="95" t="s">
        <v>125</v>
      </c>
      <c r="I1" s="95"/>
      <c r="J1" s="95"/>
      <c r="K1" s="95"/>
      <c r="L1" s="95"/>
    </row>
    <row r="2" spans="8:12" ht="14.25">
      <c r="H2" s="95" t="s">
        <v>126</v>
      </c>
      <c r="I2" s="95"/>
      <c r="J2" s="95"/>
      <c r="K2" s="95"/>
      <c r="L2" s="95"/>
    </row>
    <row r="3" ht="8.25" customHeight="1"/>
    <row r="4" spans="1:12" ht="15.75">
      <c r="A4" s="96" t="s">
        <v>65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5">
      <c r="A5" s="97" t="s">
        <v>66</v>
      </c>
      <c r="B5" s="97" t="s">
        <v>36</v>
      </c>
      <c r="C5" s="97" t="s">
        <v>67</v>
      </c>
      <c r="D5" s="97" t="s">
        <v>38</v>
      </c>
      <c r="E5" s="94" t="s">
        <v>68</v>
      </c>
      <c r="F5" s="94" t="s">
        <v>69</v>
      </c>
      <c r="G5" s="94" t="s">
        <v>18</v>
      </c>
      <c r="H5" s="94"/>
      <c r="I5" s="94"/>
      <c r="J5" s="94"/>
      <c r="K5" s="94"/>
      <c r="L5" s="91" t="s">
        <v>70</v>
      </c>
    </row>
    <row r="6" spans="1:12" ht="15">
      <c r="A6" s="97"/>
      <c r="B6" s="97"/>
      <c r="C6" s="97"/>
      <c r="D6" s="97"/>
      <c r="E6" s="94"/>
      <c r="F6" s="94"/>
      <c r="G6" s="91" t="s">
        <v>71</v>
      </c>
      <c r="H6" s="94" t="s">
        <v>72</v>
      </c>
      <c r="I6" s="94"/>
      <c r="J6" s="94"/>
      <c r="K6" s="94"/>
      <c r="L6" s="92"/>
    </row>
    <row r="7" spans="1:12" ht="14.25">
      <c r="A7" s="97"/>
      <c r="B7" s="97"/>
      <c r="C7" s="97"/>
      <c r="D7" s="97"/>
      <c r="E7" s="94"/>
      <c r="F7" s="94"/>
      <c r="G7" s="92"/>
      <c r="H7" s="94" t="s">
        <v>118</v>
      </c>
      <c r="I7" s="94" t="s">
        <v>73</v>
      </c>
      <c r="J7" s="94" t="s">
        <v>74</v>
      </c>
      <c r="K7" s="94" t="s">
        <v>75</v>
      </c>
      <c r="L7" s="92"/>
    </row>
    <row r="8" spans="1:12" ht="14.25">
      <c r="A8" s="97"/>
      <c r="B8" s="97"/>
      <c r="C8" s="97"/>
      <c r="D8" s="97"/>
      <c r="E8" s="94"/>
      <c r="F8" s="94"/>
      <c r="G8" s="92"/>
      <c r="H8" s="94"/>
      <c r="I8" s="94"/>
      <c r="J8" s="94"/>
      <c r="K8" s="94"/>
      <c r="L8" s="92"/>
    </row>
    <row r="9" spans="1:12" ht="48.75" customHeight="1">
      <c r="A9" s="97"/>
      <c r="B9" s="97"/>
      <c r="C9" s="97"/>
      <c r="D9" s="97"/>
      <c r="E9" s="94"/>
      <c r="F9" s="94"/>
      <c r="G9" s="93"/>
      <c r="H9" s="94"/>
      <c r="I9" s="94"/>
      <c r="J9" s="94"/>
      <c r="K9" s="94"/>
      <c r="L9" s="93"/>
    </row>
    <row r="10" spans="1:12" ht="17.25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2" ht="42" customHeight="1">
      <c r="A11" s="25">
        <v>1</v>
      </c>
      <c r="B11" s="49" t="s">
        <v>41</v>
      </c>
      <c r="C11" s="49" t="s">
        <v>42</v>
      </c>
      <c r="D11" s="25">
        <v>6050</v>
      </c>
      <c r="E11" s="27" t="s">
        <v>76</v>
      </c>
      <c r="F11" s="35">
        <v>1000000</v>
      </c>
      <c r="G11" s="35">
        <v>561900</v>
      </c>
      <c r="H11" s="35">
        <v>452500</v>
      </c>
      <c r="I11" s="50"/>
      <c r="J11" s="51" t="s">
        <v>77</v>
      </c>
      <c r="K11" s="50"/>
      <c r="L11" s="50" t="s">
        <v>78</v>
      </c>
    </row>
    <row r="12" spans="1:12" ht="25.5" customHeight="1">
      <c r="A12" s="25"/>
      <c r="B12" s="49"/>
      <c r="C12" s="49"/>
      <c r="D12" s="25"/>
      <c r="E12" s="20" t="s">
        <v>79</v>
      </c>
      <c r="F12" s="50"/>
      <c r="G12" s="50"/>
      <c r="H12" s="50"/>
      <c r="I12" s="50"/>
      <c r="J12" s="51" t="s">
        <v>80</v>
      </c>
      <c r="K12" s="50"/>
      <c r="L12" s="50"/>
    </row>
    <row r="13" spans="1:12" ht="43.5" customHeight="1">
      <c r="A13" s="25">
        <v>2</v>
      </c>
      <c r="B13" s="49" t="s">
        <v>41</v>
      </c>
      <c r="C13" s="49" t="s">
        <v>42</v>
      </c>
      <c r="D13" s="50">
        <v>6050</v>
      </c>
      <c r="E13" s="20" t="s">
        <v>81</v>
      </c>
      <c r="F13" s="35">
        <v>210000</v>
      </c>
      <c r="G13" s="35">
        <f>H13</f>
        <v>10000</v>
      </c>
      <c r="H13" s="35">
        <v>10000</v>
      </c>
      <c r="I13" s="50"/>
      <c r="J13" s="51" t="s">
        <v>80</v>
      </c>
      <c r="K13" s="50"/>
      <c r="L13" s="50" t="s">
        <v>78</v>
      </c>
    </row>
    <row r="14" spans="1:12" s="17" customFormat="1" ht="20.25" customHeight="1">
      <c r="A14" s="24"/>
      <c r="B14" s="52"/>
      <c r="C14" s="88" t="s">
        <v>82</v>
      </c>
      <c r="D14" s="89"/>
      <c r="E14" s="90"/>
      <c r="F14" s="32">
        <f>SUM(F11:F13)</f>
        <v>1210000</v>
      </c>
      <c r="G14" s="32">
        <f>SUM(G11:G13)</f>
        <v>571900</v>
      </c>
      <c r="H14" s="32">
        <f>SUM(H11:H13)</f>
        <v>462500</v>
      </c>
      <c r="I14" s="53"/>
      <c r="J14" s="54">
        <v>109400</v>
      </c>
      <c r="K14" s="53"/>
      <c r="L14" s="53"/>
    </row>
    <row r="15" spans="1:12" ht="19.5" customHeight="1">
      <c r="A15" s="25">
        <v>3</v>
      </c>
      <c r="B15" s="49">
        <v>400</v>
      </c>
      <c r="C15" s="49">
        <v>40002</v>
      </c>
      <c r="D15" s="49">
        <v>6060</v>
      </c>
      <c r="E15" s="20" t="s">
        <v>83</v>
      </c>
      <c r="F15" s="35">
        <f>G15</f>
        <v>22000</v>
      </c>
      <c r="G15" s="35">
        <f>H15</f>
        <v>22000</v>
      </c>
      <c r="H15" s="35">
        <v>22000</v>
      </c>
      <c r="I15" s="50"/>
      <c r="J15" s="51"/>
      <c r="K15" s="50"/>
      <c r="L15" s="50" t="s">
        <v>78</v>
      </c>
    </row>
    <row r="16" spans="1:12" ht="96.75" customHeight="1">
      <c r="A16" s="25">
        <v>4</v>
      </c>
      <c r="B16" s="25">
        <v>600</v>
      </c>
      <c r="C16" s="25">
        <v>60013</v>
      </c>
      <c r="D16" s="25">
        <v>6050</v>
      </c>
      <c r="E16" s="20" t="s">
        <v>84</v>
      </c>
      <c r="F16" s="35">
        <v>1090000</v>
      </c>
      <c r="G16" s="35">
        <f aca="true" t="shared" si="0" ref="G16:G27">H16</f>
        <v>170000</v>
      </c>
      <c r="H16" s="35">
        <v>170000</v>
      </c>
      <c r="I16" s="50"/>
      <c r="J16" s="51"/>
      <c r="K16" s="50"/>
      <c r="L16" s="50" t="s">
        <v>78</v>
      </c>
    </row>
    <row r="17" spans="1:12" ht="30.75" customHeight="1">
      <c r="A17" s="25">
        <v>5</v>
      </c>
      <c r="B17" s="25">
        <v>600</v>
      </c>
      <c r="C17" s="25">
        <v>60016</v>
      </c>
      <c r="D17" s="25">
        <v>6050</v>
      </c>
      <c r="E17" s="20" t="s">
        <v>85</v>
      </c>
      <c r="F17" s="35">
        <f>G17</f>
        <v>7000</v>
      </c>
      <c r="G17" s="35">
        <f t="shared" si="0"/>
        <v>7000</v>
      </c>
      <c r="H17" s="35">
        <v>7000</v>
      </c>
      <c r="I17" s="50"/>
      <c r="J17" s="51"/>
      <c r="K17" s="50"/>
      <c r="L17" s="50" t="s">
        <v>78</v>
      </c>
    </row>
    <row r="18" spans="1:12" ht="99.75" customHeight="1">
      <c r="A18" s="25">
        <v>6</v>
      </c>
      <c r="B18" s="25">
        <v>600</v>
      </c>
      <c r="C18" s="25">
        <v>60016</v>
      </c>
      <c r="D18" s="25">
        <v>6050</v>
      </c>
      <c r="E18" s="20" t="s">
        <v>86</v>
      </c>
      <c r="F18" s="35">
        <f>G18</f>
        <v>161816</v>
      </c>
      <c r="G18" s="35">
        <f t="shared" si="0"/>
        <v>161816</v>
      </c>
      <c r="H18" s="35">
        <v>161816</v>
      </c>
      <c r="I18" s="50"/>
      <c r="J18" s="51"/>
      <c r="K18" s="50"/>
      <c r="L18" s="50" t="s">
        <v>78</v>
      </c>
    </row>
    <row r="19" spans="1:12" s="17" customFormat="1" ht="21.75" customHeight="1">
      <c r="A19" s="24"/>
      <c r="B19" s="24"/>
      <c r="C19" s="88" t="s">
        <v>87</v>
      </c>
      <c r="D19" s="89"/>
      <c r="E19" s="90"/>
      <c r="F19" s="32">
        <f>SUM(F16:F18)</f>
        <v>1258816</v>
      </c>
      <c r="G19" s="32">
        <f t="shared" si="0"/>
        <v>338816</v>
      </c>
      <c r="H19" s="32">
        <f>SUM(H16:H18)</f>
        <v>338816</v>
      </c>
      <c r="I19" s="53"/>
      <c r="J19" s="55"/>
      <c r="K19" s="53"/>
      <c r="L19" s="53"/>
    </row>
    <row r="20" spans="1:12" s="17" customFormat="1" ht="28.5" customHeight="1">
      <c r="A20" s="25">
        <v>7</v>
      </c>
      <c r="B20" s="25">
        <v>700</v>
      </c>
      <c r="C20" s="25">
        <v>70005</v>
      </c>
      <c r="D20" s="25">
        <v>6060</v>
      </c>
      <c r="E20" s="34" t="s">
        <v>88</v>
      </c>
      <c r="F20" s="35">
        <f>G20</f>
        <v>84000</v>
      </c>
      <c r="G20" s="35">
        <f t="shared" si="0"/>
        <v>84000</v>
      </c>
      <c r="H20" s="35">
        <v>84000</v>
      </c>
      <c r="I20" s="53"/>
      <c r="J20" s="55"/>
      <c r="K20" s="53"/>
      <c r="L20" s="50" t="s">
        <v>78</v>
      </c>
    </row>
    <row r="21" spans="1:12" s="17" customFormat="1" ht="42" customHeight="1">
      <c r="A21" s="25">
        <v>8</v>
      </c>
      <c r="B21" s="25">
        <v>700</v>
      </c>
      <c r="C21" s="25">
        <v>70005</v>
      </c>
      <c r="D21" s="25">
        <v>6060</v>
      </c>
      <c r="E21" s="34" t="s">
        <v>89</v>
      </c>
      <c r="F21" s="35">
        <f>G21</f>
        <v>73000</v>
      </c>
      <c r="G21" s="35">
        <f t="shared" si="0"/>
        <v>73000</v>
      </c>
      <c r="H21" s="35">
        <v>73000</v>
      </c>
      <c r="I21" s="53"/>
      <c r="J21" s="55"/>
      <c r="K21" s="53"/>
      <c r="L21" s="50" t="s">
        <v>78</v>
      </c>
    </row>
    <row r="22" spans="1:12" s="17" customFormat="1" ht="18.75" customHeight="1">
      <c r="A22" s="24"/>
      <c r="B22" s="24"/>
      <c r="C22" s="82" t="s">
        <v>90</v>
      </c>
      <c r="D22" s="83"/>
      <c r="E22" s="84"/>
      <c r="F22" s="32">
        <f>SUM(F20:F21)</f>
        <v>157000</v>
      </c>
      <c r="G22" s="32">
        <f t="shared" si="0"/>
        <v>157000</v>
      </c>
      <c r="H22" s="32">
        <f>SUM(H20:H21)</f>
        <v>157000</v>
      </c>
      <c r="I22" s="53"/>
      <c r="J22" s="55"/>
      <c r="K22" s="53"/>
      <c r="L22" s="53"/>
    </row>
    <row r="23" spans="1:12" s="17" customFormat="1" ht="27" customHeight="1">
      <c r="A23" s="25">
        <v>9</v>
      </c>
      <c r="B23" s="24">
        <v>750</v>
      </c>
      <c r="C23" s="31">
        <v>75023</v>
      </c>
      <c r="D23" s="31">
        <v>6060</v>
      </c>
      <c r="E23" s="34" t="s">
        <v>91</v>
      </c>
      <c r="F23" s="35">
        <f>G23</f>
        <v>103400</v>
      </c>
      <c r="G23" s="35">
        <f t="shared" si="0"/>
        <v>103400</v>
      </c>
      <c r="H23" s="35">
        <v>103400</v>
      </c>
      <c r="I23" s="53"/>
      <c r="J23" s="55"/>
      <c r="K23" s="53"/>
      <c r="L23" s="50" t="s">
        <v>78</v>
      </c>
    </row>
    <row r="24" spans="1:12" s="17" customFormat="1" ht="20.25" customHeight="1">
      <c r="A24" s="24"/>
      <c r="B24" s="24"/>
      <c r="C24" s="82" t="s">
        <v>92</v>
      </c>
      <c r="D24" s="83"/>
      <c r="E24" s="84"/>
      <c r="F24" s="32">
        <f>G24</f>
        <v>103400</v>
      </c>
      <c r="G24" s="32">
        <f t="shared" si="0"/>
        <v>103400</v>
      </c>
      <c r="H24" s="32">
        <f>SUM(H23)</f>
        <v>103400</v>
      </c>
      <c r="I24" s="53"/>
      <c r="J24" s="55"/>
      <c r="K24" s="53"/>
      <c r="L24" s="53"/>
    </row>
    <row r="25" spans="1:12" s="17" customFormat="1" ht="29.25" customHeight="1">
      <c r="A25" s="25">
        <v>10</v>
      </c>
      <c r="B25" s="33">
        <v>754</v>
      </c>
      <c r="C25" s="25">
        <v>75412</v>
      </c>
      <c r="D25" s="25">
        <v>6060</v>
      </c>
      <c r="E25" s="34" t="s">
        <v>93</v>
      </c>
      <c r="F25" s="35">
        <f>G25</f>
        <v>25000</v>
      </c>
      <c r="G25" s="35">
        <f t="shared" si="0"/>
        <v>25000</v>
      </c>
      <c r="H25" s="35">
        <v>25000</v>
      </c>
      <c r="I25" s="53"/>
      <c r="J25" s="55"/>
      <c r="K25" s="53"/>
      <c r="L25" s="50" t="s">
        <v>78</v>
      </c>
    </row>
    <row r="26" spans="1:12" s="17" customFormat="1" ht="41.25" customHeight="1">
      <c r="A26" s="25">
        <v>11</v>
      </c>
      <c r="B26" s="33">
        <v>754</v>
      </c>
      <c r="C26" s="25">
        <v>75412</v>
      </c>
      <c r="D26" s="25">
        <v>6060</v>
      </c>
      <c r="E26" s="34" t="s">
        <v>127</v>
      </c>
      <c r="F26" s="35">
        <f>G26</f>
        <v>19430</v>
      </c>
      <c r="G26" s="35">
        <f t="shared" si="0"/>
        <v>19430</v>
      </c>
      <c r="H26" s="35">
        <v>19430</v>
      </c>
      <c r="I26" s="53"/>
      <c r="J26" s="55"/>
      <c r="K26" s="53"/>
      <c r="L26" s="50" t="s">
        <v>78</v>
      </c>
    </row>
    <row r="27" spans="1:12" s="17" customFormat="1" ht="29.25" customHeight="1">
      <c r="A27" s="24"/>
      <c r="B27" s="24"/>
      <c r="C27" s="82" t="s">
        <v>94</v>
      </c>
      <c r="D27" s="83"/>
      <c r="E27" s="84"/>
      <c r="F27" s="32">
        <f>G27</f>
        <v>44430</v>
      </c>
      <c r="G27" s="32">
        <f t="shared" si="0"/>
        <v>44430</v>
      </c>
      <c r="H27" s="32">
        <f>SUM(H25:H26)</f>
        <v>44430</v>
      </c>
      <c r="I27" s="53"/>
      <c r="J27" s="55"/>
      <c r="K27" s="53"/>
      <c r="L27" s="53"/>
    </row>
    <row r="28" spans="1:12" ht="30" customHeight="1">
      <c r="A28" s="25">
        <v>12</v>
      </c>
      <c r="B28" s="25">
        <v>801</v>
      </c>
      <c r="C28" s="25">
        <v>80101</v>
      </c>
      <c r="D28" s="25">
        <v>6050</v>
      </c>
      <c r="E28" s="20" t="s">
        <v>95</v>
      </c>
      <c r="F28" s="35">
        <v>820257</v>
      </c>
      <c r="G28" s="35">
        <v>820257</v>
      </c>
      <c r="H28" s="35">
        <v>141500</v>
      </c>
      <c r="I28" s="50"/>
      <c r="J28" s="51" t="s">
        <v>96</v>
      </c>
      <c r="K28" s="50"/>
      <c r="L28" s="50" t="s">
        <v>78</v>
      </c>
    </row>
    <row r="29" spans="1:12" ht="42.75">
      <c r="A29" s="25">
        <v>13</v>
      </c>
      <c r="B29" s="25">
        <v>801</v>
      </c>
      <c r="C29" s="25">
        <v>80101</v>
      </c>
      <c r="D29" s="25">
        <v>6060</v>
      </c>
      <c r="E29" s="20" t="s">
        <v>97</v>
      </c>
      <c r="F29" s="35">
        <f aca="true" t="shared" si="1" ref="F29:G42">G29</f>
        <v>300000</v>
      </c>
      <c r="G29" s="35">
        <f t="shared" si="1"/>
        <v>300000</v>
      </c>
      <c r="H29" s="35">
        <v>300000</v>
      </c>
      <c r="I29" s="50"/>
      <c r="J29" s="51"/>
      <c r="K29" s="50"/>
      <c r="L29" s="50" t="s">
        <v>78</v>
      </c>
    </row>
    <row r="30" spans="1:12" ht="54" customHeight="1">
      <c r="A30" s="25">
        <v>14</v>
      </c>
      <c r="B30" s="25">
        <v>801</v>
      </c>
      <c r="C30" s="13">
        <v>80101</v>
      </c>
      <c r="D30" s="13">
        <v>6050</v>
      </c>
      <c r="E30" s="28" t="s">
        <v>98</v>
      </c>
      <c r="F30" s="35">
        <f t="shared" si="1"/>
        <v>31000</v>
      </c>
      <c r="G30" s="35">
        <f t="shared" si="1"/>
        <v>31000</v>
      </c>
      <c r="H30" s="35">
        <v>31000</v>
      </c>
      <c r="I30" s="50"/>
      <c r="J30" s="51"/>
      <c r="K30" s="50"/>
      <c r="L30" s="28" t="s">
        <v>128</v>
      </c>
    </row>
    <row r="31" spans="1:12" ht="114" customHeight="1">
      <c r="A31" s="25">
        <v>15</v>
      </c>
      <c r="B31" s="25">
        <v>801</v>
      </c>
      <c r="C31" s="13">
        <v>80101</v>
      </c>
      <c r="D31" s="13">
        <v>6050</v>
      </c>
      <c r="E31" s="20" t="s">
        <v>99</v>
      </c>
      <c r="F31" s="35">
        <f t="shared" si="1"/>
        <v>34000</v>
      </c>
      <c r="G31" s="35">
        <f t="shared" si="1"/>
        <v>34000</v>
      </c>
      <c r="H31" s="35">
        <v>34000</v>
      </c>
      <c r="I31" s="50"/>
      <c r="J31" s="51"/>
      <c r="K31" s="50"/>
      <c r="L31" s="50" t="s">
        <v>78</v>
      </c>
    </row>
    <row r="32" spans="1:12" ht="27.75" customHeight="1">
      <c r="A32" s="25">
        <v>16</v>
      </c>
      <c r="B32" s="25">
        <v>801</v>
      </c>
      <c r="C32" s="13">
        <v>80101</v>
      </c>
      <c r="D32" s="13">
        <v>6050</v>
      </c>
      <c r="E32" s="20" t="s">
        <v>100</v>
      </c>
      <c r="F32" s="35">
        <f t="shared" si="1"/>
        <v>9700</v>
      </c>
      <c r="G32" s="35">
        <f t="shared" si="1"/>
        <v>9700</v>
      </c>
      <c r="H32" s="35">
        <v>9700</v>
      </c>
      <c r="I32" s="50"/>
      <c r="J32" s="51"/>
      <c r="K32" s="50"/>
      <c r="L32" s="50" t="s">
        <v>78</v>
      </c>
    </row>
    <row r="33" spans="1:12" ht="27.75" customHeight="1">
      <c r="A33" s="25">
        <v>17</v>
      </c>
      <c r="B33" s="25">
        <v>801</v>
      </c>
      <c r="C33" s="13">
        <v>80101</v>
      </c>
      <c r="D33" s="13">
        <v>6060</v>
      </c>
      <c r="E33" s="20" t="s">
        <v>101</v>
      </c>
      <c r="F33" s="35">
        <f t="shared" si="1"/>
        <v>16730</v>
      </c>
      <c r="G33" s="35">
        <f t="shared" si="1"/>
        <v>16730</v>
      </c>
      <c r="H33" s="35">
        <v>16730</v>
      </c>
      <c r="I33" s="50"/>
      <c r="J33" s="51"/>
      <c r="K33" s="50"/>
      <c r="L33" s="50"/>
    </row>
    <row r="34" spans="1:12" ht="84.75" customHeight="1">
      <c r="A34" s="25">
        <v>18</v>
      </c>
      <c r="B34" s="25">
        <v>801</v>
      </c>
      <c r="C34" s="13">
        <v>80101</v>
      </c>
      <c r="D34" s="13">
        <v>6050</v>
      </c>
      <c r="E34" s="20" t="s">
        <v>102</v>
      </c>
      <c r="F34" s="35">
        <f t="shared" si="1"/>
        <v>22000</v>
      </c>
      <c r="G34" s="35">
        <f t="shared" si="1"/>
        <v>22000</v>
      </c>
      <c r="H34" s="35">
        <v>22000</v>
      </c>
      <c r="I34" s="50"/>
      <c r="J34" s="51"/>
      <c r="K34" s="50"/>
      <c r="L34" s="50" t="s">
        <v>78</v>
      </c>
    </row>
    <row r="35" spans="1:12" ht="43.5" customHeight="1">
      <c r="A35" s="25">
        <v>19</v>
      </c>
      <c r="B35" s="25">
        <v>801</v>
      </c>
      <c r="C35" s="25">
        <v>80104</v>
      </c>
      <c r="D35" s="25">
        <v>6050</v>
      </c>
      <c r="E35" s="20" t="s">
        <v>103</v>
      </c>
      <c r="F35" s="35">
        <f t="shared" si="1"/>
        <v>2615210</v>
      </c>
      <c r="G35" s="35">
        <v>2615210</v>
      </c>
      <c r="H35" s="35">
        <v>887842</v>
      </c>
      <c r="I35" s="50"/>
      <c r="J35" s="51" t="s">
        <v>104</v>
      </c>
      <c r="K35" s="50"/>
      <c r="L35" s="50" t="s">
        <v>78</v>
      </c>
    </row>
    <row r="36" spans="1:12" ht="19.5" customHeight="1">
      <c r="A36" s="25">
        <v>20</v>
      </c>
      <c r="B36" s="25">
        <v>801</v>
      </c>
      <c r="C36" s="13">
        <v>80104</v>
      </c>
      <c r="D36" s="13">
        <v>6060</v>
      </c>
      <c r="E36" s="20" t="s">
        <v>105</v>
      </c>
      <c r="F36" s="35">
        <f>G36</f>
        <v>197000</v>
      </c>
      <c r="G36" s="35">
        <f>H36</f>
        <v>197000</v>
      </c>
      <c r="H36" s="35">
        <v>197000</v>
      </c>
      <c r="I36" s="50"/>
      <c r="J36" s="51"/>
      <c r="K36" s="50"/>
      <c r="L36" s="50" t="s">
        <v>78</v>
      </c>
    </row>
    <row r="37" spans="1:12" s="17" customFormat="1" ht="20.25" customHeight="1">
      <c r="A37" s="24"/>
      <c r="B37" s="24"/>
      <c r="C37" s="85" t="s">
        <v>106</v>
      </c>
      <c r="D37" s="86"/>
      <c r="E37" s="87"/>
      <c r="F37" s="32">
        <f>G37</f>
        <v>4045897</v>
      </c>
      <c r="G37" s="32">
        <f>SUM(G28:G36)</f>
        <v>4045897</v>
      </c>
      <c r="H37" s="32">
        <f>SUM(H28:H36)</f>
        <v>1639772</v>
      </c>
      <c r="I37" s="53"/>
      <c r="J37" s="54">
        <v>2406125</v>
      </c>
      <c r="K37" s="53"/>
      <c r="L37" s="53"/>
    </row>
    <row r="38" spans="1:12" ht="42.75">
      <c r="A38" s="25">
        <v>21</v>
      </c>
      <c r="B38" s="25">
        <v>852</v>
      </c>
      <c r="C38" s="25">
        <v>85219</v>
      </c>
      <c r="D38" s="25">
        <v>6060</v>
      </c>
      <c r="E38" s="34" t="s">
        <v>107</v>
      </c>
      <c r="F38" s="35">
        <f t="shared" si="1"/>
        <v>30350</v>
      </c>
      <c r="G38" s="35">
        <f>H38</f>
        <v>30350</v>
      </c>
      <c r="H38" s="35">
        <v>30350</v>
      </c>
      <c r="I38" s="50"/>
      <c r="J38" s="51"/>
      <c r="K38" s="50"/>
      <c r="L38" s="50" t="s">
        <v>108</v>
      </c>
    </row>
    <row r="39" spans="1:12" s="17" customFormat="1" ht="21.75" customHeight="1">
      <c r="A39" s="24"/>
      <c r="B39" s="24"/>
      <c r="C39" s="85" t="s">
        <v>109</v>
      </c>
      <c r="D39" s="86"/>
      <c r="E39" s="87"/>
      <c r="F39" s="32">
        <f>G39</f>
        <v>30350</v>
      </c>
      <c r="G39" s="32">
        <f>H39</f>
        <v>30350</v>
      </c>
      <c r="H39" s="32">
        <f>SUM(H38)</f>
        <v>30350</v>
      </c>
      <c r="I39" s="53"/>
      <c r="J39" s="55"/>
      <c r="K39" s="53"/>
      <c r="L39" s="53"/>
    </row>
    <row r="40" spans="1:12" ht="27.75" customHeight="1">
      <c r="A40" s="25">
        <v>22</v>
      </c>
      <c r="B40" s="25">
        <v>900</v>
      </c>
      <c r="C40" s="33">
        <v>90001</v>
      </c>
      <c r="D40" s="56">
        <v>6010</v>
      </c>
      <c r="E40" s="20" t="s">
        <v>110</v>
      </c>
      <c r="F40" s="35">
        <f>G40</f>
        <v>1768000</v>
      </c>
      <c r="G40" s="35">
        <v>1768000</v>
      </c>
      <c r="H40" s="35">
        <v>1768000</v>
      </c>
      <c r="I40" s="50"/>
      <c r="J40" s="51" t="s">
        <v>119</v>
      </c>
      <c r="K40" s="50"/>
      <c r="L40" s="50" t="s">
        <v>78</v>
      </c>
    </row>
    <row r="41" spans="1:12" ht="24.75" customHeight="1">
      <c r="A41" s="25">
        <v>23</v>
      </c>
      <c r="B41" s="25">
        <v>900</v>
      </c>
      <c r="C41" s="25">
        <v>90001</v>
      </c>
      <c r="D41" s="13">
        <v>6050</v>
      </c>
      <c r="E41" s="20" t="s">
        <v>0</v>
      </c>
      <c r="F41" s="35">
        <v>8377026</v>
      </c>
      <c r="G41" s="35">
        <v>700000</v>
      </c>
      <c r="H41" s="35">
        <v>0</v>
      </c>
      <c r="I41" s="50"/>
      <c r="J41" s="51" t="s">
        <v>111</v>
      </c>
      <c r="K41" s="35"/>
      <c r="L41" s="50" t="s">
        <v>78</v>
      </c>
    </row>
    <row r="42" spans="1:12" ht="30.75" customHeight="1">
      <c r="A42" s="25">
        <v>24</v>
      </c>
      <c r="B42" s="25">
        <v>900</v>
      </c>
      <c r="C42" s="25">
        <v>90015</v>
      </c>
      <c r="D42" s="25">
        <v>6050</v>
      </c>
      <c r="E42" s="20" t="s">
        <v>112</v>
      </c>
      <c r="F42" s="35">
        <f t="shared" si="1"/>
        <v>100000</v>
      </c>
      <c r="G42" s="35">
        <f>H42</f>
        <v>100000</v>
      </c>
      <c r="H42" s="35">
        <v>100000</v>
      </c>
      <c r="I42" s="50"/>
      <c r="J42" s="51"/>
      <c r="K42" s="50"/>
      <c r="L42" s="50" t="s">
        <v>78</v>
      </c>
    </row>
    <row r="43" spans="1:12" ht="29.25" customHeight="1">
      <c r="A43" s="25"/>
      <c r="B43" s="25"/>
      <c r="C43" s="82" t="s">
        <v>44</v>
      </c>
      <c r="D43" s="83"/>
      <c r="E43" s="84"/>
      <c r="F43" s="32">
        <f>F40+F41+F42</f>
        <v>10245026</v>
      </c>
      <c r="G43" s="32">
        <f>G40+G41+G42</f>
        <v>2568000</v>
      </c>
      <c r="H43" s="32">
        <f>H40+H41+H42</f>
        <v>1868000</v>
      </c>
      <c r="I43" s="53"/>
      <c r="J43" s="55"/>
      <c r="K43" s="53"/>
      <c r="L43" s="53"/>
    </row>
    <row r="44" spans="1:12" ht="24" customHeight="1">
      <c r="A44" s="79" t="s">
        <v>43</v>
      </c>
      <c r="B44" s="79"/>
      <c r="C44" s="79"/>
      <c r="D44" s="79"/>
      <c r="E44" s="79"/>
      <c r="F44" s="35">
        <f>F14+F15+F19+F22+F24+F27+F37+F39+F43</f>
        <v>17116919</v>
      </c>
      <c r="G44" s="58">
        <f>G14+G15+G19+G22+G24+G27+G37+G39+G43</f>
        <v>7881793</v>
      </c>
      <c r="H44" s="35">
        <f>H14+H15+H19+H22+H24+H27+H37+H39+H43</f>
        <v>4666268</v>
      </c>
      <c r="I44" s="35">
        <f>I11+I13+I15+I16+I28+I29+I35+I38+I41+I42</f>
        <v>0</v>
      </c>
      <c r="J44" s="35">
        <v>3215525</v>
      </c>
      <c r="K44" s="35">
        <f>K11+K13+K15+K16+K28+K29+K35+K38+K41+K42</f>
        <v>0</v>
      </c>
      <c r="L44" s="57" t="s">
        <v>113</v>
      </c>
    </row>
    <row r="45" spans="1:12" ht="14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6" spans="1:12" ht="14.25">
      <c r="A46" s="59" t="s">
        <v>114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2" ht="14.25">
      <c r="A47" s="59" t="s">
        <v>115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10" ht="14.25">
      <c r="A48" s="80" t="s">
        <v>116</v>
      </c>
      <c r="B48" s="80"/>
      <c r="C48" s="80"/>
      <c r="D48" s="80"/>
      <c r="E48" s="80"/>
      <c r="F48" s="80"/>
      <c r="G48" s="80"/>
      <c r="H48" s="80"/>
      <c r="I48" s="80"/>
      <c r="J48" s="80"/>
    </row>
    <row r="49" spans="9:12" ht="14.25">
      <c r="I49" s="81" t="s">
        <v>28</v>
      </c>
      <c r="J49" s="81"/>
      <c r="K49" s="81"/>
      <c r="L49" s="81"/>
    </row>
    <row r="50" spans="10:11" ht="28.5" customHeight="1">
      <c r="J50" s="81" t="s">
        <v>40</v>
      </c>
      <c r="K50" s="81"/>
    </row>
  </sheetData>
  <mergeCells count="29">
    <mergeCell ref="H1:L1"/>
    <mergeCell ref="H2:L2"/>
    <mergeCell ref="A4:L4"/>
    <mergeCell ref="A5:A9"/>
    <mergeCell ref="B5:B9"/>
    <mergeCell ref="C5:C9"/>
    <mergeCell ref="D5:D9"/>
    <mergeCell ref="E5:E9"/>
    <mergeCell ref="F5:F9"/>
    <mergeCell ref="G5:K5"/>
    <mergeCell ref="L5:L9"/>
    <mergeCell ref="G6:G9"/>
    <mergeCell ref="H6:K6"/>
    <mergeCell ref="H7:H9"/>
    <mergeCell ref="I7:I9"/>
    <mergeCell ref="J7:J9"/>
    <mergeCell ref="K7:K9"/>
    <mergeCell ref="C14:E14"/>
    <mergeCell ref="C19:E19"/>
    <mergeCell ref="C22:E22"/>
    <mergeCell ref="C24:E24"/>
    <mergeCell ref="C27:E27"/>
    <mergeCell ref="C37:E37"/>
    <mergeCell ref="C39:E39"/>
    <mergeCell ref="C43:E43"/>
    <mergeCell ref="A44:E44"/>
    <mergeCell ref="A48:J48"/>
    <mergeCell ref="I49:L49"/>
    <mergeCell ref="J50:K50"/>
  </mergeCells>
  <printOptions/>
  <pageMargins left="0.17" right="0.17" top="0.53" bottom="0.23" header="0.31" footer="0.16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2007-12-18T09:50:49Z</cp:lastPrinted>
  <dcterms:created xsi:type="dcterms:W3CDTF">2001-03-21T13:01:08Z</dcterms:created>
  <dcterms:modified xsi:type="dcterms:W3CDTF">2007-12-18T09:51:45Z</dcterms:modified>
  <cp:category/>
  <cp:version/>
  <cp:contentType/>
  <cp:contentStatus/>
</cp:coreProperties>
</file>