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 nr 1" sheetId="1" r:id="rId1"/>
    <sheet name="zal nr 2" sheetId="2" r:id="rId2"/>
    <sheet name="zal nr 3" sheetId="3" r:id="rId3"/>
  </sheets>
  <definedNames>
    <definedName name="_xlnm.Print_Area" localSheetId="1">'zal nr 2'!$A$1:$W$76</definedName>
  </definedNames>
  <calcPr fullCalcOnLoad="1"/>
</workbook>
</file>

<file path=xl/sharedStrings.xml><?xml version="1.0" encoding="utf-8"?>
<sst xmlns="http://schemas.openxmlformats.org/spreadsheetml/2006/main" count="507" uniqueCount="164">
  <si>
    <r>
      <t xml:space="preserve">W planie dochodów  Gminy wprowadza się następujące zmiany:
   1) </t>
    </r>
    <r>
      <rPr>
        <u val="single"/>
        <sz val="10"/>
        <rFont val="Arial"/>
        <family val="2"/>
      </rPr>
      <t>dział 600 - Transport i łączność</t>
    </r>
    <r>
      <rPr>
        <sz val="10"/>
        <rFont val="Arial"/>
        <family val="0"/>
      </rPr>
      <t xml:space="preserve"> - zmniejsza się dochody  majątkowe o kwotę  99 354,23 zł  w związku z ostatecznym rozliczeniem projektu  "Przebudowa układu  komunikacyjnego w Gminie Jaktorów dla zwiększenia dostępności terenów przeznaczonych na cele inwestycyjne, edukacyjne i społeczne", zgodnie z Aneksem Nr UDA-RPMA.03.01.00-14/301/08-03, 
   </t>
    </r>
    <r>
      <rPr>
        <u val="single"/>
        <sz val="10"/>
        <rFont val="Arial"/>
        <family val="2"/>
      </rPr>
      <t>2) Dział 700 - Gospodarka mieszkaniowa</t>
    </r>
    <r>
      <rPr>
        <sz val="10"/>
        <rFont val="Arial"/>
        <family val="0"/>
      </rPr>
      <t xml:space="preserve">:  zwiększa się dochody majątkowe o 12.413 zł z uwagi na  wpływy z przekształcenia prawa użytkowania wieczystego w prawo własności,. Ponadto zmniejsza sie o 10.000 zł dochody bieżące z uwagi na niższe, niż zakładano zwroty należności za ogrzewanie budynków komunalnych.
   3) </t>
    </r>
    <r>
      <rPr>
        <u val="single"/>
        <sz val="10"/>
        <rFont val="Arial"/>
        <family val="0"/>
      </rPr>
      <t xml:space="preserve">dział  756 - Dochody od osób prawnych, od osób fizycznych i od innych jednostek nie posiadających osobowości prawnej oraz wydatki związane z ich poborem - </t>
    </r>
    <r>
      <rPr>
        <sz val="10"/>
        <rFont val="Arial"/>
        <family val="2"/>
      </rPr>
      <t>zwiększa się dochody o kwotę     43 387 zł w związku z uzyskaniem ponadplanowych dochodów  z     podatku od nieruchomości, odsetek za zwłokę  oraz opłaty planistycznej</t>
    </r>
    <r>
      <rPr>
        <sz val="10"/>
        <rFont val="Arial"/>
        <family val="0"/>
      </rPr>
      <t xml:space="preserve">.
   4) 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0"/>
      </rPr>
      <t xml:space="preserve">: zwiększa się dochody majątkowe o 650.000 zł w związku z pozyskaniem dofinansowania zadania inwestycyjnego  "Budowa hali sportowej z łącznikiem przy        
Zespole Szkół Publicznych w Międzyborowie" ze środków Funduszu Rozwoju Kultury Fizycznej, zgodnie z umową Nr 2011/0082/1843/SubA/DIS/T, zawartą pomiędzy Ministrem Sportu i Turystyki, 
a Gminą Jaktorów w dniu 17.10.2011r. 
Jednocześnie  zwiększa się o 774 zł  dochody bieżące, pozyskane przez Zespół Szkolno-Przedszkolny w Jaktorowie, z tytułu darowizny i innych opłat.
</t>
    </r>
  </si>
  <si>
    <r>
      <t xml:space="preserve"> 1) 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>dział 600 - Transport i łączność</t>
    </r>
    <r>
      <rPr>
        <sz val="10"/>
        <rFont val="Arial CE"/>
        <family val="0"/>
      </rPr>
      <t xml:space="preserve"> - zmniejsza się wydatki majatkowe o kwotę 180.113,02 zł w związku z ostatecznym rozliczeniem projektu "Przebudowa układu komunikacyjnego w Gminie Jaktorów dla zwiększenia dostępności terenów przeznaczonych na cele inwestycyjne, edukacyjne i społeczne" zgodnie z  aneksem Nr UDA-RPMA.03.01.00-14/301/08-03. Z nadwyżki środków wynikającej z refundacji wydatków poniesionych na opracowanie dokumentacji projektowo-kosztorysowej kwotę 45.758,79 zł  przeznacza się na bieżące utrzymanie dróg w Gminie, m.in. na odśnieżanie dróg i ulic.
 2)  </t>
    </r>
    <r>
      <rPr>
        <u val="single"/>
        <sz val="10"/>
        <rFont val="Arial CE"/>
        <family val="0"/>
      </rPr>
      <t>dział 750 - Administracja publiczna</t>
    </r>
    <r>
      <rPr>
        <sz val="10"/>
        <rFont val="Arial CE"/>
        <family val="0"/>
      </rPr>
      <t xml:space="preserve"> - zwiększa się o kwotę  15.000 zł wydatki bieżące na  dofinansowanie przeglądów okresowych instalacji w budynku Urzędu, koszty przesyłek listowych i serwisu programowego,
 3)  </t>
    </r>
    <r>
      <rPr>
        <u val="single"/>
        <sz val="10"/>
        <rFont val="Arial CE"/>
        <family val="0"/>
      </rPr>
      <t>dział 801 - Oświata i wychowanie  -  z</t>
    </r>
    <r>
      <rPr>
        <sz val="10"/>
        <rFont val="Arial CE"/>
        <family val="0"/>
      </rPr>
      <t xml:space="preserve">mniejsza się wydatki bieżące  Zespolu Szkolno-Przedszkolnego w Jaktorowie o kwotę 7.832 zł oraz zwiększa się wydatki majątkowe o  kwotę 7.832 zł z uwagi na konieczność zakupu kontenera na śmieci Kp-7 oraz  kserokopiarki do biblioteki multimedialnej w Szkole Podstawowej w Jaktorowie. Ponadto  na wniosek Dyrektora Zespołu zwiększa się wydatki bieżące  o kwotę 19.744 zł, z tego z dochodów ponadplanowych  kwota 774 zł  jest przeznaczona na zakup sprzętu sportowego oraz z przeniesienia  
z działu  854 - Edukacyjna opieka wychowawcza kwota 19.000 zł  - jest przeznaczona   na opracowanie koncepcji   nadbudowy przedszkola w Jaktorowie. Ponadto zabezpiecza się 
kwotę 30.800 zł na wypłatę odprawy emerytalnej dla pracownika dowożącego dzieci do szkół (wydatek realizuje Urząd Gminy). 
    W zakresie wydatków majątkowych wprowadza się następujące zmiany: zwiększa się  o kwotę 650.000 zł wydatki własne na realizację projektu Nr.RPMA.07.02.00-14-274/09 
"Poprawa jakości nauczania i wyrównywania szans edukacyjnych dzieci i młodzieży wiejskiej przez budowę przedszkola, organizację klas "O", biblioteki, hali sportowej wraz 
 łącznikiem przy Zespole Szkół Publicznych w Międzyborowie"  w związku z pozyskaniem na ten cel dotacji z  Funduszu Rozwoju Kultury Fizycznej (Umowa Nr 
2011/00822/1843/SubA/DIS/T , oraz zmniejsza się o kwotę 550.000zł  środki własne zabezpieczone na realizację  powyższego projektu.  Jednocześnie kwotę 550.000 zł przeznacza się na
 wydatki majątkowe  niekwalifikowane - poza projektem  (poz 22 zał. nr 3 do uchwały).
  4) </t>
    </r>
    <r>
      <rPr>
        <u val="single"/>
        <sz val="10"/>
        <rFont val="Arial CE"/>
        <family val="0"/>
      </rPr>
      <t>dział 852 - Pomoc społeczna</t>
    </r>
    <r>
      <rPr>
        <sz val="10"/>
        <rFont val="Arial CE"/>
        <family val="0"/>
      </rPr>
      <t xml:space="preserve"> - zwiększa się wydatki majątkowe jednostki o 35.000 zł na zakup samochodu osobowego na potrzeby Gminnego Ośrodka Pomocy 
Społecznej w Jaktorowie.
</t>
    </r>
  </si>
  <si>
    <t xml:space="preserve">Wykonanie robót dodatkowych i zamówień uzupełniających - wydatki niekwalifikowane, poza projektem </t>
  </si>
  <si>
    <t xml:space="preserve">W planie wydatków  w budżecie  Gminy  wprowadza się następujące zmiany: 
 </t>
  </si>
  <si>
    <t>Zakup  samochodu osobowego na potrzeby Gminnego Ośrodka Pomocy Społecznej w  Jaktorowie</t>
  </si>
  <si>
    <t>GOPS w Jaktorowie</t>
  </si>
  <si>
    <t>z dnia 27 października 2011r  zmieniającej Uchwałę Budżetową  na rok 2011</t>
  </si>
  <si>
    <t>Dział</t>
  </si>
  <si>
    <t>Ogółem</t>
  </si>
  <si>
    <t>Rozdział</t>
  </si>
  <si>
    <t>Treść</t>
  </si>
  <si>
    <t>Wydatki</t>
  </si>
  <si>
    <t>w tym:</t>
  </si>
  <si>
    <t>dotacje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</si>
  <si>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</si>
  <si>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</si>
  <si>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</si>
  <si>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</si>
  <si>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</si>
  <si>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</si>
  <si>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</si>
  <si>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</si>
  <si>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</si>
  <si>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</si>
  <si>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</si>
  <si>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</si>
  <si>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</si>
  <si>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</si>
  <si>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</si>
  <si>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</si>
  <si>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</si>
  <si>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</si>
  <si>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</si>
  <si>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</si>
  <si>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</si>
  <si>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</si>
  <si>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</si>
  <si>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</si>
  <si>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</si>
  <si>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</si>
  <si>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</si>
  <si>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</si>
  <si>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</si>
  <si>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</si>
  <si>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</si>
  <si>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</si>
  <si>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</si>
  <si>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</si>
  <si>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500 000,00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</si>
  <si>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</si>
  <si>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</si>
  <si>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</si>
  <si>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</si>
  <si>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</si>
  <si>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</si>
  <si>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</si>
  <si>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</si>
  <si>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zmieniającej Uchwałę Budżetową     na rok 2011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</si>
  <si>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</si>
  <si>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</si>
  <si>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</si>
  <si>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</si>
  <si>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</si>
  <si>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</si>
  <si>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</si>
  <si>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</si>
  <si>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</si>
  <si>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</si>
  <si>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</si>
  <si>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</si>
  <si>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010</t>
  </si>
  <si>
    <t>środki europejskie i inne środki pochodzące ze źródeł zagranicznych niepodlegające zwrotowi</t>
  </si>
  <si>
    <t>Lp.</t>
  </si>
  <si>
    <t xml:space="preserve">Wydatki na zadania inwestycyjne na 2011 rok </t>
  </si>
  <si>
    <t>Rozdz.</t>
  </si>
  <si>
    <t xml:space="preserve">Nazwa zadania inwestycyjnego </t>
  </si>
  <si>
    <t>Łączne koszty finansowe
 (7 + 12)</t>
  </si>
  <si>
    <t>Planowane wydatki</t>
  </si>
  <si>
    <t>Srodki do pozyskania w 2011r</t>
  </si>
  <si>
    <t>Jednostka organizacyjna realizująca program lub koordynująca wykonanie programu</t>
  </si>
  <si>
    <t>rok 2011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</si>
  <si>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</si>
  <si>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</si>
  <si>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</si>
  <si>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</si>
  <si>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</si>
  <si>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01010</t>
  </si>
  <si>
    <t>Budowa sieci wodociągowej wraz z przyłączami we wsi Budy Stare, Henryszew, Jaktorów</t>
  </si>
  <si>
    <t>Urząd Gminy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</si>
  <si>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</si>
  <si>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Razem dział 010 - Rolnictwo i łowiectwo</t>
  </si>
  <si>
    <t>Zakup pompy  głębinowej do SUW w Kozerach oraz zakup wykrywacza metali</t>
  </si>
  <si>
    <t>Razem dział 400  Wytwarzanie i zaopatrywanie w energię elektryczną, gaz i wodę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</si>
  <si>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 (zobowiązanie 2010r)
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</si>
  <si>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</si>
  <si>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</si>
  <si>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</si>
  <si>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Przebudowa drogi gminnej Międzyborów - Bieganów -  wydatki nie objęte projektem</t>
  </si>
  <si>
    <t>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</t>
  </si>
  <si>
    <t>Wykonanie robót geodezyjnych polegających na wznowieniu granic pasów dróg gminnych przewidzianych pod inwestycje oraz określenie spadków rowów wraz z wykonaniem inwentaryzacji powykonawczej</t>
  </si>
  <si>
    <t>Ulepszenie nawierzchni dróg gminnych polegające na utwardzeniu warstwą gruzu betonowego pochodzącego z recyklingu</t>
  </si>
  <si>
    <t>Przebudowa dróg gminnych –  ul. Fabryczna w Jaktorowie wraz z budową chodników i kanalizacji  deszczowej na dł.212 mb  oraz  opracowanie dokumentacji projektowo-kosztorysowej na budowę drogi gminnej we wsi Budy Stare</t>
  </si>
  <si>
    <t>Modernizacja drogi gminnej we wsi Budy Zosine od ul. Armii Krajowej do ul. Żołnierzy Grupy Kampinos</t>
  </si>
  <si>
    <t>Razem dział 600 - Transport i łączność</t>
  </si>
  <si>
    <t>Zakup nieruchomości we wsi Budy Nowe (wyrok sądowy)</t>
  </si>
  <si>
    <t>Razem dział 700 - Gospodarka mieszkaniowa</t>
  </si>
  <si>
    <t>Zakup motopompy do wody brudnej - dla Ochotniczej Straży Pożarnej w Jaktorowie</t>
  </si>
  <si>
    <t>Razem dział 754 - Bezpieczeństwo publiczne i ochrona przeciwpożarowa</t>
  </si>
  <si>
    <t>ZSP w Jaktorowie</t>
  </si>
  <si>
    <t>Wykonanie projektu na zastosowanie rekuperacji w systemie wentylacji w budowanej hali sportowej w Międzyborowie</t>
  </si>
  <si>
    <t>Razem dział 801 - Oświata i wychowanie</t>
  </si>
  <si>
    <t>x</t>
  </si>
  <si>
    <t>Wykonanie dokumentacji projektowo-kosztorysowej na przebudowę mostu położonego nad rz, Pisią w m. Budy Grzybek w ciągu drogi ul.. Stryjeńskiej</t>
  </si>
  <si>
    <t>Wykonanie dokumentacji projektowo-kosztorysowej na budowę sieci wodociągowej łączącej sieć wodociągową  miasta Żyrardów z siecią wodociągową Gminy Jaktorów</t>
  </si>
  <si>
    <t>Zakup sprzętu specjalistycznego dla: Ochotniczej Straży Pożarnej w Jaktorowie - zestaw hydrauliczny narzędzi ratowniczych (9.000zł) oraz dla Ochotniczej Straży Pożarnej w Międzyborowie - zakup agregatu do wytwarzania piany i aparatu powietrznego (9.000 zł)</t>
  </si>
  <si>
    <t>Rozbudowa istniejącego systemu monitoringu wizyjnego w budynku Zespołu Szkół Publicznych w Międzyborowie (Gimnazjum)</t>
  </si>
  <si>
    <t>ZSP w Międzyborowie</t>
  </si>
  <si>
    <t>600</t>
  </si>
  <si>
    <t>Transport i łączność</t>
  </si>
  <si>
    <t>25 000,00</t>
  </si>
  <si>
    <t>60016</t>
  </si>
  <si>
    <t>Drogi publiczne gminne</t>
  </si>
  <si>
    <t>Zakup szorowarki jednotarczowej do czyszczenia podłóg dla Zespołu Szkolno-Przedszkolnego w Jaktorowie</t>
  </si>
  <si>
    <t>Dochody od osób prawnych, od osób fizycznych i od innych jednostek nie posiadających osobowości prawnej oraz wydatki związane z ich poborem</t>
  </si>
  <si>
    <t>Dotacje celowe w ramach programów finansowanych z udziałem środków europejskich  oraz środków, o których mowa w art..5 ust 1 pkt.3 oraz ust.3 pkt.5 ustawy, lub płatnosci w ramach budżetu środków europejskich.</t>
  </si>
  <si>
    <t>Wpływy z usług</t>
  </si>
  <si>
    <t>Podatek od nieruchomości</t>
  </si>
  <si>
    <t>Gospodarka mieszkaniowa</t>
  </si>
  <si>
    <t>Wpływy z innych lokalnych opłat pobieranych przez jst na podstawie odrębnych ustaw</t>
  </si>
  <si>
    <t>Odsetki od nieterminowych wpłat z tytułu podatków i opłat</t>
  </si>
  <si>
    <t>Wpływy z  różnych opłat</t>
  </si>
  <si>
    <t>Oświata i wychowanie</t>
  </si>
  <si>
    <t>Otrzymane spadki, zapisy i darowizny w postaci pieniężnej</t>
  </si>
  <si>
    <t>750</t>
  </si>
  <si>
    <t>Administracja publiczna</t>
  </si>
  <si>
    <t>75023</t>
  </si>
  <si>
    <t>Urzędy gmin</t>
  </si>
  <si>
    <t>z dnia 27 października 2011r  zmieniającej uchwałę budżetową na rok 2011</t>
  </si>
  <si>
    <t>801</t>
  </si>
  <si>
    <t>80101</t>
  </si>
  <si>
    <t>Szkoły podstawowe</t>
  </si>
  <si>
    <t>80110</t>
  </si>
  <si>
    <t>80113</t>
  </si>
  <si>
    <t>80195</t>
  </si>
  <si>
    <t>Pozostała działalność</t>
  </si>
  <si>
    <t>Gimnazja</t>
  </si>
  <si>
    <t>Dotacje otrzymane z państwowych funduszy celowych na finansowanie lub dofinansowanie kosztów realizacji inwestycji i zakupów inwestycyjnych  jednostek sektora finansów publicznych</t>
  </si>
  <si>
    <t>Wplywy z tytułu przekształcenia prawa użytkowania wieczystego przysługującego osobom fizycznym w prawo własności</t>
  </si>
  <si>
    <t>852</t>
  </si>
  <si>
    <t>Pomoc społeczna</t>
  </si>
  <si>
    <t>85219</t>
  </si>
  <si>
    <t>Ośrodki pomocy społecznej</t>
  </si>
  <si>
    <t>854</t>
  </si>
  <si>
    <t>Edukacyjna opieka wychowawcza</t>
  </si>
  <si>
    <t>85401</t>
  </si>
  <si>
    <t>Świetlice szkolne</t>
  </si>
  <si>
    <t>80104</t>
  </si>
  <si>
    <t>Przedszkola</t>
  </si>
  <si>
    <t xml:space="preserve">Zakup kserokopiarki do biblioteki multimedialnej  w  Szkole Podstawowej w Jaktorowie oraz kontenera na śmieci </t>
  </si>
  <si>
    <t>Zał  Nr 1 do uchwały Nr XVIII/ 90 /2011  Rady Gminy Jaktorów z dnia 27 października  2011r</t>
  </si>
  <si>
    <t>Dowożenie uczniów do szkół</t>
  </si>
  <si>
    <t>Zał nr 2 do uchwały Nr XVIII/ 90 /2011 Rady Gminy Jaktorów</t>
  </si>
  <si>
    <t xml:space="preserve">Zał Nr 3  do uchwały Nr XVIII/ 90 /2011 Rady Gminy Jaktorów </t>
  </si>
  <si>
    <t>Razem dział 852 - Pomoc społeczna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</si>
</sst>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0"/>
    </font>
    <font>
      <sz val="11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0"/>
    </font>
    <font>
      <sz val="8"/>
      <name val="Arial CE"/>
      <family val="0"/>
    </font>
    <font>
      <i/>
      <sz val="11"/>
      <name val="Arial"/>
      <family val="0"/>
    </font>
    <font>
      <u val="single"/>
      <sz val="10"/>
      <name val="Arial"/>
      <family val="0"/>
    </font>
    <font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/>
      <protection locked="0"/>
    </xf>
    <xf numFmtId="49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vertical="center" wrapText="1"/>
    </xf>
    <xf numFmtId="49" fontId="31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0" fontId="0" fillId="0" borderId="0" xfId="53" applyFont="1" applyFill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22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/>
    </xf>
    <xf numFmtId="4" fontId="0" fillId="0" borderId="13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top" wrapText="1"/>
    </xf>
    <xf numFmtId="3" fontId="29" fillId="0" borderId="15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14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49" fontId="31" fillId="0" borderId="18" xfId="0" applyFont="1" applyFill="1" applyBorder="1" applyAlignment="1">
      <alignment horizontal="center" vertical="center" wrapText="1"/>
    </xf>
    <xf numFmtId="49" fontId="31" fillId="0" borderId="20" xfId="0" applyFont="1" applyFill="1" applyBorder="1" applyAlignment="1">
      <alignment horizontal="center" vertical="center" wrapText="1"/>
    </xf>
    <xf numFmtId="49" fontId="31" fillId="0" borderId="12" xfId="0" applyFont="1" applyFill="1" applyBorder="1" applyAlignment="1">
      <alignment horizontal="center" vertical="center" wrapText="1"/>
    </xf>
    <xf numFmtId="49" fontId="31" fillId="0" borderId="21" xfId="0" applyFont="1" applyFill="1" applyBorder="1" applyAlignment="1">
      <alignment horizontal="center" vertical="center" wrapText="1"/>
    </xf>
    <xf numFmtId="49" fontId="31" fillId="0" borderId="14" xfId="0" applyFont="1" applyFill="1" applyBorder="1" applyAlignment="1">
      <alignment horizontal="center" vertical="center" wrapText="1"/>
    </xf>
    <xf numFmtId="49" fontId="31" fillId="0" borderId="15" xfId="0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center"/>
      <protection/>
    </xf>
    <xf numFmtId="0" fontId="27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9" fontId="31" fillId="0" borderId="22" xfId="0" applyFont="1" applyFill="1" applyBorder="1" applyAlignment="1">
      <alignment horizontal="center" vertical="center" wrapText="1"/>
    </xf>
    <xf numFmtId="49" fontId="31" fillId="0" borderId="23" xfId="0" applyFont="1" applyFill="1" applyBorder="1" applyAlignment="1">
      <alignment horizontal="center" vertical="center" wrapText="1"/>
    </xf>
    <xf numFmtId="49" fontId="31" fillId="0" borderId="11" xfId="0" applyFont="1" applyFill="1" applyBorder="1" applyAlignment="1">
      <alignment horizontal="center" vertical="center" wrapText="1"/>
    </xf>
    <xf numFmtId="49" fontId="31" fillId="0" borderId="14" xfId="0" applyFont="1" applyFill="1" applyBorder="1" applyAlignment="1">
      <alignment horizontal="left" vertical="center" wrapText="1"/>
    </xf>
    <xf numFmtId="49" fontId="31" fillId="0" borderId="15" xfId="0" applyFont="1" applyFill="1" applyBorder="1" applyAlignment="1">
      <alignment horizontal="left" vertical="center" wrapText="1"/>
    </xf>
    <xf numFmtId="49" fontId="31" fillId="0" borderId="18" xfId="0" applyFont="1" applyFill="1" applyBorder="1" applyAlignment="1">
      <alignment horizontal="left" vertical="center" wrapText="1"/>
    </xf>
    <xf numFmtId="49" fontId="31" fillId="0" borderId="20" xfId="0" applyFont="1" applyFill="1" applyBorder="1" applyAlignment="1">
      <alignment horizontal="left" vertical="center" wrapText="1"/>
    </xf>
    <xf numFmtId="49" fontId="31" fillId="0" borderId="12" xfId="0" applyFont="1" applyFill="1" applyBorder="1" applyAlignment="1">
      <alignment horizontal="left" vertical="center" wrapText="1"/>
    </xf>
    <xf numFmtId="49" fontId="31" fillId="0" borderId="21" xfId="0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right" vertical="center" wrapText="1"/>
    </xf>
    <xf numFmtId="4" fontId="31" fillId="0" borderId="13" xfId="0" applyNumberFormat="1" applyFont="1" applyFill="1" applyBorder="1" applyAlignment="1">
      <alignment horizontal="right" vertical="center" wrapText="1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right"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27" fillId="0" borderId="0" xfId="0" applyFont="1" applyFill="1" applyBorder="1" applyAlignment="1">
      <alignment horizontal="center" vertical="center" wrapText="1"/>
    </xf>
    <xf numFmtId="49" fontId="32" fillId="0" borderId="10" xfId="0" applyFont="1" applyFill="1" applyBorder="1" applyAlignment="1">
      <alignment horizontal="center" vertical="center" wrapText="1"/>
    </xf>
    <xf numFmtId="49" fontId="32" fillId="0" borderId="10" xfId="0" applyFont="1" applyFill="1" applyBorder="1" applyAlignment="1">
      <alignment horizontal="left" vertical="center" wrapText="1"/>
    </xf>
    <xf numFmtId="49" fontId="32" fillId="0" borderId="14" xfId="0" applyFont="1" applyFill="1" applyBorder="1" applyAlignment="1">
      <alignment horizontal="left" vertical="center" wrapText="1"/>
    </xf>
    <xf numFmtId="49" fontId="32" fillId="0" borderId="15" xfId="0" applyFont="1" applyFill="1" applyBorder="1" applyAlignment="1">
      <alignment horizontal="left" vertical="center" wrapText="1"/>
    </xf>
    <xf numFmtId="49" fontId="32" fillId="0" borderId="18" xfId="0" applyFont="1" applyFill="1" applyBorder="1" applyAlignment="1">
      <alignment horizontal="left" vertical="center" wrapText="1"/>
    </xf>
    <xf numFmtId="49" fontId="32" fillId="0" borderId="20" xfId="0" applyFont="1" applyFill="1" applyBorder="1" applyAlignment="1">
      <alignment horizontal="left" vertical="center" wrapText="1"/>
    </xf>
    <xf numFmtId="49" fontId="32" fillId="0" borderId="12" xfId="0" applyFont="1" applyFill="1" applyBorder="1" applyAlignment="1">
      <alignment horizontal="left" vertical="center" wrapText="1"/>
    </xf>
    <xf numFmtId="49" fontId="32" fillId="0" borderId="21" xfId="0" applyFont="1" applyFill="1" applyBorder="1" applyAlignment="1">
      <alignment horizontal="left" vertical="center" wrapText="1"/>
    </xf>
    <xf numFmtId="49" fontId="32" fillId="0" borderId="14" xfId="0" applyFont="1" applyFill="1" applyBorder="1" applyAlignment="1">
      <alignment horizontal="center" vertical="center" wrapText="1"/>
    </xf>
    <xf numFmtId="49" fontId="32" fillId="0" borderId="15" xfId="0" applyFont="1" applyFill="1" applyBorder="1" applyAlignment="1">
      <alignment horizontal="center" vertical="center" wrapText="1"/>
    </xf>
    <xf numFmtId="49" fontId="32" fillId="0" borderId="18" xfId="0" applyFont="1" applyFill="1" applyBorder="1" applyAlignment="1">
      <alignment horizontal="center" vertical="center" wrapText="1"/>
    </xf>
    <xf numFmtId="49" fontId="32" fillId="0" borderId="20" xfId="0" applyFont="1" applyFill="1" applyBorder="1" applyAlignment="1">
      <alignment horizontal="center" vertical="center" wrapText="1"/>
    </xf>
    <xf numFmtId="49" fontId="32" fillId="0" borderId="12" xfId="0" applyFont="1" applyFill="1" applyBorder="1" applyAlignment="1">
      <alignment horizontal="center" vertical="center" wrapText="1"/>
    </xf>
    <xf numFmtId="49" fontId="32" fillId="0" borderId="21" xfId="0" applyFont="1" applyFill="1" applyBorder="1" applyAlignment="1">
      <alignment horizontal="center" vertical="center" wrapText="1"/>
    </xf>
    <xf numFmtId="49" fontId="28" fillId="0" borderId="22" xfId="0" applyFont="1" applyFill="1" applyBorder="1" applyAlignment="1">
      <alignment horizontal="center" vertical="center" wrapText="1"/>
    </xf>
    <xf numFmtId="49" fontId="28" fillId="0" borderId="23" xfId="0" applyFont="1" applyFill="1" applyBorder="1" applyAlignment="1">
      <alignment horizontal="center" vertical="center" wrapText="1"/>
    </xf>
    <xf numFmtId="49" fontId="28" fillId="0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0" fillId="0" borderId="0" xfId="53" applyFont="1" applyFill="1" applyAlignment="1">
      <alignment horizontal="right"/>
      <protection/>
    </xf>
    <xf numFmtId="0" fontId="4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8" fillId="0" borderId="19" xfId="0" applyFont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5.8515625" style="0" customWidth="1"/>
    <col min="2" max="2" width="34.00390625" style="0" customWidth="1"/>
    <col min="3" max="3" width="13.140625" style="0" customWidth="1"/>
    <col min="4" max="4" width="11.421875" style="0" customWidth="1"/>
    <col min="5" max="5" width="11.00390625" style="0" customWidth="1"/>
    <col min="6" max="6" width="13.28125" style="0" customWidth="1"/>
    <col min="7" max="7" width="12.7109375" style="0" customWidth="1"/>
    <col min="8" max="8" width="11.8515625" style="0" customWidth="1"/>
    <col min="9" max="9" width="9.8515625" style="0" customWidth="1"/>
    <col min="10" max="10" width="13.421875" style="0" customWidth="1"/>
    <col min="11" max="11" width="11.7109375" style="0" customWidth="1"/>
    <col min="12" max="12" width="12.140625" style="0" customWidth="1"/>
  </cols>
  <sheetData>
    <row r="1" spans="2:12" ht="16.5" customHeight="1">
      <c r="B1" s="20"/>
      <c r="C1" s="20"/>
      <c r="D1" s="20"/>
      <c r="E1" s="20"/>
      <c r="F1" s="134" t="s">
        <v>159</v>
      </c>
      <c r="G1" s="134"/>
      <c r="H1" s="134"/>
      <c r="I1" s="134"/>
      <c r="J1" s="134"/>
      <c r="K1" s="134"/>
      <c r="L1" s="134"/>
    </row>
    <row r="2" spans="2:12" ht="18" customHeight="1">
      <c r="B2" s="20"/>
      <c r="C2" s="20"/>
      <c r="D2" s="20"/>
      <c r="E2" s="20"/>
      <c r="F2" s="20"/>
      <c r="G2" s="134" t="s">
        <v>57</v>
      </c>
      <c r="H2" s="134"/>
      <c r="I2" s="134"/>
      <c r="J2" s="134"/>
      <c r="K2" s="134"/>
      <c r="L2" s="134"/>
    </row>
    <row r="3" spans="2:6" s="21" customFormat="1" ht="17.25" customHeight="1">
      <c r="B3" s="135" t="s">
        <v>58</v>
      </c>
      <c r="C3" s="135"/>
      <c r="D3" s="135"/>
      <c r="E3" s="22"/>
      <c r="F3" s="23"/>
    </row>
    <row r="4" spans="1:12" s="25" customFormat="1" ht="13.5" customHeight="1">
      <c r="A4" s="136" t="s">
        <v>7</v>
      </c>
      <c r="B4" s="136" t="s">
        <v>59</v>
      </c>
      <c r="C4" s="136" t="s">
        <v>8</v>
      </c>
      <c r="D4" s="136"/>
      <c r="E4" s="136"/>
      <c r="F4" s="136"/>
      <c r="G4" s="136" t="s">
        <v>60</v>
      </c>
      <c r="H4" s="136"/>
      <c r="I4" s="136"/>
      <c r="J4" s="136"/>
      <c r="K4" s="136"/>
      <c r="L4" s="136"/>
    </row>
    <row r="5" spans="1:12" s="25" customFormat="1" ht="13.5" customHeight="1">
      <c r="A5" s="136"/>
      <c r="B5" s="136"/>
      <c r="C5" s="136"/>
      <c r="D5" s="136"/>
      <c r="E5" s="136"/>
      <c r="F5" s="136"/>
      <c r="G5" s="136" t="s">
        <v>61</v>
      </c>
      <c r="H5" s="136" t="s">
        <v>12</v>
      </c>
      <c r="I5" s="136"/>
      <c r="J5" s="136" t="s">
        <v>62</v>
      </c>
      <c r="K5" s="136" t="s">
        <v>12</v>
      </c>
      <c r="L5" s="136"/>
    </row>
    <row r="6" spans="1:12" s="25" customFormat="1" ht="95.25" customHeight="1">
      <c r="A6" s="136"/>
      <c r="B6" s="136"/>
      <c r="C6" s="136"/>
      <c r="D6" s="136"/>
      <c r="E6" s="136"/>
      <c r="F6" s="136"/>
      <c r="G6" s="136"/>
      <c r="H6" s="24" t="s">
        <v>13</v>
      </c>
      <c r="I6" s="26" t="s">
        <v>71</v>
      </c>
      <c r="J6" s="136"/>
      <c r="K6" s="24" t="s">
        <v>13</v>
      </c>
      <c r="L6" s="26" t="s">
        <v>63</v>
      </c>
    </row>
    <row r="7" spans="1:12" s="25" customFormat="1" ht="18.75" customHeight="1">
      <c r="A7" s="24"/>
      <c r="B7" s="27"/>
      <c r="C7" s="28" t="s">
        <v>64</v>
      </c>
      <c r="D7" s="29" t="s">
        <v>65</v>
      </c>
      <c r="E7" s="29" t="s">
        <v>66</v>
      </c>
      <c r="F7" s="28" t="s">
        <v>67</v>
      </c>
      <c r="G7" s="30"/>
      <c r="H7" s="24"/>
      <c r="I7" s="26"/>
      <c r="J7" s="27"/>
      <c r="K7" s="31"/>
      <c r="L7" s="26"/>
    </row>
    <row r="8" spans="1:12" s="33" customFormat="1" ht="14.25" customHeight="1">
      <c r="A8" s="32">
        <v>1</v>
      </c>
      <c r="B8" s="32">
        <v>2</v>
      </c>
      <c r="C8" s="138">
        <v>3</v>
      </c>
      <c r="D8" s="139"/>
      <c r="E8" s="139"/>
      <c r="F8" s="140"/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</row>
    <row r="9" spans="1:12" s="33" customFormat="1" ht="22.5" customHeight="1">
      <c r="A9" s="107">
        <v>600</v>
      </c>
      <c r="B9" s="112" t="s">
        <v>118</v>
      </c>
      <c r="C9" s="34">
        <v>1843122.56</v>
      </c>
      <c r="D9" s="36">
        <f>D10</f>
        <v>99354.23</v>
      </c>
      <c r="E9" s="36">
        <f>E10</f>
        <v>0</v>
      </c>
      <c r="F9" s="36">
        <f>C9-D9+E9</f>
        <v>1743768.33</v>
      </c>
      <c r="G9" s="34">
        <v>117656.62</v>
      </c>
      <c r="H9" s="37"/>
      <c r="I9" s="38"/>
      <c r="J9" s="34">
        <v>1626111.71</v>
      </c>
      <c r="K9" s="34">
        <v>58000</v>
      </c>
      <c r="L9" s="34">
        <v>1568111.71</v>
      </c>
    </row>
    <row r="10" spans="1:12" s="33" customFormat="1" ht="83.25" customHeight="1">
      <c r="A10" s="19"/>
      <c r="B10" s="108" t="s">
        <v>124</v>
      </c>
      <c r="C10" s="39">
        <v>1667465.94</v>
      </c>
      <c r="D10" s="40">
        <v>99354.23</v>
      </c>
      <c r="E10" s="40"/>
      <c r="F10" s="40">
        <f>C10-D10</f>
        <v>1568111.71</v>
      </c>
      <c r="G10" s="40">
        <v>0</v>
      </c>
      <c r="H10" s="41"/>
      <c r="I10" s="42"/>
      <c r="J10" s="40">
        <v>-99354.23</v>
      </c>
      <c r="K10" s="43"/>
      <c r="L10" s="40">
        <v>-99354.23</v>
      </c>
    </row>
    <row r="11" spans="1:12" ht="22.5" customHeight="1">
      <c r="A11" s="102">
        <v>700</v>
      </c>
      <c r="B11" s="112" t="s">
        <v>127</v>
      </c>
      <c r="C11" s="104">
        <v>1125857</v>
      </c>
      <c r="D11" s="104">
        <f>D13</f>
        <v>10000</v>
      </c>
      <c r="E11" s="104">
        <f>E12</f>
        <v>12413</v>
      </c>
      <c r="F11" s="34">
        <f aca="true" t="shared" si="0" ref="F11:F22">C11-D11+E11</f>
        <v>1128270</v>
      </c>
      <c r="G11" s="34">
        <f>F11-J11</f>
        <v>15857</v>
      </c>
      <c r="H11" s="106"/>
      <c r="I11" s="106"/>
      <c r="J11" s="34">
        <v>1112413</v>
      </c>
      <c r="K11" s="104"/>
      <c r="L11" s="34"/>
    </row>
    <row r="12" spans="1:12" s="115" customFormat="1" ht="54.75" customHeight="1">
      <c r="A12" s="109"/>
      <c r="B12" s="114" t="s">
        <v>147</v>
      </c>
      <c r="C12" s="39">
        <v>0</v>
      </c>
      <c r="D12" s="39"/>
      <c r="E12" s="39">
        <v>12413</v>
      </c>
      <c r="F12" s="40">
        <f t="shared" si="0"/>
        <v>12413</v>
      </c>
      <c r="G12" s="40">
        <v>0</v>
      </c>
      <c r="H12" s="110"/>
      <c r="I12" s="110"/>
      <c r="J12" s="116">
        <v>12413</v>
      </c>
      <c r="K12" s="39"/>
      <c r="L12" s="40"/>
    </row>
    <row r="13" spans="1:12" ht="19.5" customHeight="1">
      <c r="A13" s="102"/>
      <c r="B13" s="105" t="s">
        <v>125</v>
      </c>
      <c r="C13" s="39">
        <v>34000</v>
      </c>
      <c r="D13" s="39">
        <v>10000</v>
      </c>
      <c r="E13" s="39">
        <v>0</v>
      </c>
      <c r="F13" s="40">
        <f t="shared" si="0"/>
        <v>24000</v>
      </c>
      <c r="G13" s="40">
        <v>-10000</v>
      </c>
      <c r="H13" s="106"/>
      <c r="I13" s="106"/>
      <c r="J13" s="39"/>
      <c r="K13" s="104"/>
      <c r="L13" s="34"/>
    </row>
    <row r="14" spans="1:12" s="33" customFormat="1" ht="53.25" customHeight="1">
      <c r="A14" s="48">
        <v>756</v>
      </c>
      <c r="B14" s="47" t="s">
        <v>123</v>
      </c>
      <c r="C14" s="34">
        <v>16506980</v>
      </c>
      <c r="D14" s="35">
        <v>0</v>
      </c>
      <c r="E14" s="36">
        <f>E15+E16+E17</f>
        <v>43387</v>
      </c>
      <c r="F14" s="36">
        <f t="shared" si="0"/>
        <v>16550367</v>
      </c>
      <c r="G14" s="34">
        <f>F14</f>
        <v>16550367</v>
      </c>
      <c r="H14" s="37"/>
      <c r="I14" s="38"/>
      <c r="J14" s="34"/>
      <c r="K14" s="38"/>
      <c r="L14" s="38"/>
    </row>
    <row r="15" spans="1:12" s="117" customFormat="1" ht="21" customHeight="1">
      <c r="A15" s="118"/>
      <c r="B15" s="105" t="s">
        <v>126</v>
      </c>
      <c r="C15" s="39">
        <v>2500000</v>
      </c>
      <c r="D15" s="119"/>
      <c r="E15" s="120">
        <v>14000</v>
      </c>
      <c r="F15" s="121">
        <f t="shared" si="0"/>
        <v>2514000</v>
      </c>
      <c r="G15" s="40">
        <v>14000</v>
      </c>
      <c r="H15" s="122"/>
      <c r="I15" s="123"/>
      <c r="J15" s="39"/>
      <c r="K15" s="124"/>
      <c r="L15" s="125"/>
    </row>
    <row r="16" spans="1:12" s="111" customFormat="1" ht="42" customHeight="1">
      <c r="A16" s="109"/>
      <c r="B16" s="105" t="s">
        <v>128</v>
      </c>
      <c r="C16" s="39">
        <v>128633</v>
      </c>
      <c r="D16" s="39"/>
      <c r="E16" s="39">
        <v>25587</v>
      </c>
      <c r="F16" s="40">
        <f t="shared" si="0"/>
        <v>154220</v>
      </c>
      <c r="G16" s="40">
        <v>25587</v>
      </c>
      <c r="H16" s="110"/>
      <c r="I16" s="110"/>
      <c r="J16" s="39"/>
      <c r="K16" s="39"/>
      <c r="L16" s="40"/>
    </row>
    <row r="17" spans="1:12" s="111" customFormat="1" ht="28.5" customHeight="1">
      <c r="A17" s="109"/>
      <c r="B17" s="105" t="s">
        <v>129</v>
      </c>
      <c r="C17" s="40">
        <v>20800</v>
      </c>
      <c r="D17" s="40"/>
      <c r="E17" s="40">
        <v>3800</v>
      </c>
      <c r="F17" s="40">
        <f t="shared" si="0"/>
        <v>24600</v>
      </c>
      <c r="G17" s="40">
        <v>3800</v>
      </c>
      <c r="H17" s="126"/>
      <c r="I17" s="126"/>
      <c r="J17" s="40"/>
      <c r="K17" s="40"/>
      <c r="L17" s="40"/>
    </row>
    <row r="18" spans="1:12" ht="22.5" customHeight="1">
      <c r="A18" s="102">
        <v>801</v>
      </c>
      <c r="B18" s="112" t="s">
        <v>131</v>
      </c>
      <c r="C18" s="104">
        <v>5373651.92</v>
      </c>
      <c r="D18" s="104">
        <f>D19</f>
        <v>0</v>
      </c>
      <c r="E18" s="104">
        <f>E19+E20+E21</f>
        <v>650774</v>
      </c>
      <c r="F18" s="34">
        <f t="shared" si="0"/>
        <v>6024425.92</v>
      </c>
      <c r="G18" s="34">
        <f>F18-J18</f>
        <v>477317</v>
      </c>
      <c r="H18" s="106"/>
      <c r="I18" s="106"/>
      <c r="J18" s="34">
        <v>5547108.92</v>
      </c>
      <c r="K18" s="104">
        <v>650000</v>
      </c>
      <c r="L18" s="34">
        <v>4897108.92</v>
      </c>
    </row>
    <row r="19" spans="1:12" ht="19.5" customHeight="1">
      <c r="A19" s="102"/>
      <c r="B19" s="105" t="s">
        <v>130</v>
      </c>
      <c r="C19" s="40">
        <v>0</v>
      </c>
      <c r="D19" s="40">
        <v>0</v>
      </c>
      <c r="E19" s="40">
        <v>367</v>
      </c>
      <c r="F19" s="40">
        <f t="shared" si="0"/>
        <v>367</v>
      </c>
      <c r="G19" s="40">
        <v>367</v>
      </c>
      <c r="H19" s="127"/>
      <c r="I19" s="127"/>
      <c r="J19" s="40"/>
      <c r="K19" s="34"/>
      <c r="L19" s="34"/>
    </row>
    <row r="20" spans="1:12" ht="27.75" customHeight="1">
      <c r="A20" s="102"/>
      <c r="B20" s="105" t="s">
        <v>132</v>
      </c>
      <c r="C20" s="40">
        <v>1000</v>
      </c>
      <c r="D20" s="40"/>
      <c r="E20" s="40">
        <v>407</v>
      </c>
      <c r="F20" s="40">
        <f t="shared" si="0"/>
        <v>1407</v>
      </c>
      <c r="G20" s="40">
        <v>407</v>
      </c>
      <c r="H20" s="127"/>
      <c r="I20" s="127"/>
      <c r="J20" s="40"/>
      <c r="K20" s="34"/>
      <c r="L20" s="34"/>
    </row>
    <row r="21" spans="1:12" ht="64.5" customHeight="1">
      <c r="A21" s="102"/>
      <c r="B21" s="113" t="s">
        <v>146</v>
      </c>
      <c r="C21" s="40">
        <v>0</v>
      </c>
      <c r="D21" s="40"/>
      <c r="E21" s="40">
        <v>650000</v>
      </c>
      <c r="F21" s="40">
        <f t="shared" si="0"/>
        <v>650000</v>
      </c>
      <c r="G21" s="40"/>
      <c r="H21" s="127"/>
      <c r="I21" s="127"/>
      <c r="J21" s="40">
        <v>650000</v>
      </c>
      <c r="K21" s="40">
        <v>650000</v>
      </c>
      <c r="L21" s="34"/>
    </row>
    <row r="22" spans="1:12" s="46" customFormat="1" ht="25.5" customHeight="1">
      <c r="A22" s="44"/>
      <c r="B22" s="37" t="s">
        <v>68</v>
      </c>
      <c r="C22" s="35">
        <v>38106886.66</v>
      </c>
      <c r="D22" s="34">
        <f>D9+D11+D14</f>
        <v>109354.23</v>
      </c>
      <c r="E22" s="34">
        <f>E9+E11+E14+E18</f>
        <v>706574</v>
      </c>
      <c r="F22" s="34">
        <f t="shared" si="0"/>
        <v>38704106.43</v>
      </c>
      <c r="G22" s="45">
        <f>F22-J22</f>
        <v>30170272.799999997</v>
      </c>
      <c r="H22" s="45">
        <v>3444034.39</v>
      </c>
      <c r="I22" s="45">
        <v>80601.79</v>
      </c>
      <c r="J22" s="34">
        <v>8533833.63</v>
      </c>
      <c r="K22" s="34">
        <v>726000</v>
      </c>
      <c r="L22" s="34">
        <v>6465220.63</v>
      </c>
    </row>
    <row r="23" spans="2:6" ht="14.25" customHeight="1">
      <c r="B23" s="1" t="s">
        <v>69</v>
      </c>
      <c r="C23" s="1"/>
      <c r="D23" s="1"/>
      <c r="E23" s="1"/>
      <c r="F23" s="1"/>
    </row>
    <row r="24" spans="1:12" ht="150.75" customHeight="1">
      <c r="A24" s="141" t="s">
        <v>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2:12" ht="19.5" customHeight="1">
      <c r="B25" s="1"/>
      <c r="C25" s="1"/>
      <c r="D25" s="1"/>
      <c r="E25" s="1"/>
      <c r="F25" s="1"/>
      <c r="I25" s="137" t="s">
        <v>50</v>
      </c>
      <c r="J25" s="137"/>
      <c r="K25" s="137"/>
      <c r="L25" s="137"/>
    </row>
    <row r="26" spans="2:6" ht="12.75">
      <c r="B26" s="1"/>
      <c r="C26" s="1"/>
      <c r="D26" s="1"/>
      <c r="E26" s="1"/>
      <c r="F26" s="1"/>
    </row>
    <row r="27" spans="2:12" ht="20.25" customHeight="1">
      <c r="B27" s="1"/>
      <c r="C27" s="1"/>
      <c r="D27" s="1"/>
      <c r="E27" s="1"/>
      <c r="F27" s="1"/>
      <c r="I27" s="137" t="s">
        <v>51</v>
      </c>
      <c r="J27" s="137"/>
      <c r="K27" s="137"/>
      <c r="L27" s="137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</sheetData>
  <mergeCells count="15">
    <mergeCell ref="I27:L27"/>
    <mergeCell ref="K5:L5"/>
    <mergeCell ref="C8:F8"/>
    <mergeCell ref="A24:L24"/>
    <mergeCell ref="I25:L25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39" right="0.21" top="0.52" bottom="0.46" header="0.25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6"/>
  <sheetViews>
    <sheetView workbookViewId="0" topLeftCell="B1">
      <selection activeCell="A1" sqref="A1:W1"/>
    </sheetView>
  </sheetViews>
  <sheetFormatPr defaultColWidth="9.140625" defaultRowHeight="12.75"/>
  <cols>
    <col min="1" max="1" width="0.13671875" style="4" hidden="1" customWidth="1"/>
    <col min="2" max="2" width="2.140625" style="4" customWidth="1"/>
    <col min="3" max="3" width="1.421875" style="4" customWidth="1"/>
    <col min="4" max="4" width="4.28125" style="4" customWidth="1"/>
    <col min="5" max="5" width="5.28125" style="4" customWidth="1"/>
    <col min="6" max="6" width="4.421875" style="4" customWidth="1"/>
    <col min="7" max="7" width="8.00390625" style="4" customWidth="1"/>
    <col min="8" max="8" width="7.140625" style="4" customWidth="1"/>
    <col min="9" max="9" width="2.421875" style="4" customWidth="1"/>
    <col min="10" max="10" width="9.7109375" style="4" customWidth="1"/>
    <col min="11" max="11" width="9.57421875" style="4" customWidth="1"/>
    <col min="12" max="12" width="9.421875" style="4" bestFit="1" customWidth="1"/>
    <col min="13" max="13" width="8.421875" style="4" customWidth="1"/>
    <col min="14" max="14" width="8.57421875" style="4" customWidth="1"/>
    <col min="15" max="15" width="8.8515625" style="4" customWidth="1"/>
    <col min="16" max="16" width="7.00390625" style="4" customWidth="1"/>
    <col min="17" max="17" width="5.140625" style="4" customWidth="1"/>
    <col min="18" max="18" width="7.8515625" style="4" customWidth="1"/>
    <col min="19" max="19" width="9.57421875" style="4" customWidth="1"/>
    <col min="20" max="21" width="9.28125" style="4" customWidth="1"/>
    <col min="22" max="23" width="7.8515625" style="4" customWidth="1"/>
    <col min="24" max="16384" width="9.140625" style="4" customWidth="1"/>
  </cols>
  <sheetData>
    <row r="1" spans="1:23" s="2" customFormat="1" ht="15" customHeight="1">
      <c r="A1" s="187" t="s">
        <v>161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2:23" s="3" customFormat="1" ht="13.5" customHeight="1">
      <c r="B2" s="188" t="s">
        <v>137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18" customHeight="1">
      <c r="A3" s="189"/>
      <c r="B3" s="190"/>
      <c r="C3" s="191"/>
      <c r="D3" s="192"/>
      <c r="E3" s="193"/>
      <c r="F3" s="191"/>
      <c r="G3" s="192"/>
      <c r="H3" s="193"/>
      <c r="I3" s="194" t="s">
        <v>11</v>
      </c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ht="8.25" customHeight="1">
      <c r="A4" s="5"/>
      <c r="B4" s="153" t="s">
        <v>7</v>
      </c>
      <c r="C4" s="153"/>
      <c r="D4" s="154" t="s">
        <v>9</v>
      </c>
      <c r="E4" s="154" t="s">
        <v>10</v>
      </c>
      <c r="F4" s="154"/>
      <c r="G4" s="154"/>
      <c r="H4" s="153" t="s">
        <v>14</v>
      </c>
      <c r="I4" s="165"/>
      <c r="J4" s="154" t="s">
        <v>15</v>
      </c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23" ht="8.25" customHeight="1">
      <c r="A5" s="5"/>
      <c r="B5" s="153"/>
      <c r="C5" s="153"/>
      <c r="D5" s="154"/>
      <c r="E5" s="154"/>
      <c r="F5" s="154"/>
      <c r="G5" s="154"/>
      <c r="H5" s="165"/>
      <c r="I5" s="165"/>
      <c r="J5" s="153" t="s">
        <v>16</v>
      </c>
      <c r="K5" s="153" t="s">
        <v>17</v>
      </c>
      <c r="L5" s="153"/>
      <c r="M5" s="153"/>
      <c r="N5" s="153"/>
      <c r="O5" s="153"/>
      <c r="P5" s="153"/>
      <c r="Q5" s="153"/>
      <c r="R5" s="153"/>
      <c r="S5" s="153" t="s">
        <v>18</v>
      </c>
      <c r="T5" s="154" t="s">
        <v>17</v>
      </c>
      <c r="U5" s="154"/>
      <c r="V5" s="154"/>
      <c r="W5" s="154"/>
    </row>
    <row r="6" spans="1:23" ht="3" customHeight="1">
      <c r="A6" s="5"/>
      <c r="B6" s="153"/>
      <c r="C6" s="153"/>
      <c r="D6" s="154"/>
      <c r="E6" s="154"/>
      <c r="F6" s="154"/>
      <c r="G6" s="154"/>
      <c r="H6" s="165"/>
      <c r="I6" s="165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 t="s">
        <v>19</v>
      </c>
      <c r="U6" s="153" t="s">
        <v>12</v>
      </c>
      <c r="V6" s="153" t="s">
        <v>20</v>
      </c>
      <c r="W6" s="154" t="s">
        <v>13</v>
      </c>
    </row>
    <row r="7" spans="1:23" ht="5.25" customHeight="1">
      <c r="A7" s="5"/>
      <c r="B7" s="153"/>
      <c r="C7" s="153"/>
      <c r="D7" s="154"/>
      <c r="E7" s="154"/>
      <c r="F7" s="154"/>
      <c r="G7" s="154"/>
      <c r="H7" s="165"/>
      <c r="I7" s="165"/>
      <c r="J7" s="153"/>
      <c r="K7" s="153" t="s">
        <v>21</v>
      </c>
      <c r="L7" s="153" t="s">
        <v>17</v>
      </c>
      <c r="M7" s="153"/>
      <c r="N7" s="153" t="s">
        <v>22</v>
      </c>
      <c r="O7" s="153" t="s">
        <v>23</v>
      </c>
      <c r="P7" s="153" t="s">
        <v>24</v>
      </c>
      <c r="Q7" s="153" t="s">
        <v>25</v>
      </c>
      <c r="R7" s="153" t="s">
        <v>26</v>
      </c>
      <c r="S7" s="153"/>
      <c r="T7" s="153"/>
      <c r="U7" s="153"/>
      <c r="V7" s="153"/>
      <c r="W7" s="154"/>
    </row>
    <row r="8" spans="1:23" ht="11.25" customHeight="1">
      <c r="A8" s="5"/>
      <c r="B8" s="153"/>
      <c r="C8" s="153"/>
      <c r="D8" s="154"/>
      <c r="E8" s="154"/>
      <c r="F8" s="154"/>
      <c r="G8" s="154"/>
      <c r="H8" s="165"/>
      <c r="I8" s="165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 t="s">
        <v>27</v>
      </c>
      <c r="V8" s="153"/>
      <c r="W8" s="154"/>
    </row>
    <row r="9" spans="1:23" ht="94.5" customHeight="1">
      <c r="A9" s="5"/>
      <c r="B9" s="153"/>
      <c r="C9" s="153"/>
      <c r="D9" s="154"/>
      <c r="E9" s="154"/>
      <c r="F9" s="154"/>
      <c r="G9" s="154"/>
      <c r="H9" s="165"/>
      <c r="I9" s="165"/>
      <c r="J9" s="153"/>
      <c r="K9" s="153"/>
      <c r="L9" s="6" t="s">
        <v>28</v>
      </c>
      <c r="M9" s="6" t="s">
        <v>29</v>
      </c>
      <c r="N9" s="153"/>
      <c r="O9" s="153"/>
      <c r="P9" s="153"/>
      <c r="Q9" s="153"/>
      <c r="R9" s="153"/>
      <c r="S9" s="153"/>
      <c r="T9" s="153"/>
      <c r="U9" s="153"/>
      <c r="V9" s="153"/>
      <c r="W9" s="154"/>
    </row>
    <row r="10" spans="1:23" ht="18.75" customHeight="1">
      <c r="A10" s="5"/>
      <c r="B10" s="153" t="s">
        <v>30</v>
      </c>
      <c r="C10" s="153"/>
      <c r="D10" s="7" t="s">
        <v>31</v>
      </c>
      <c r="E10" s="154" t="s">
        <v>32</v>
      </c>
      <c r="F10" s="154"/>
      <c r="G10" s="154"/>
      <c r="H10" s="153" t="s">
        <v>33</v>
      </c>
      <c r="I10" s="165"/>
      <c r="J10" s="6" t="s">
        <v>34</v>
      </c>
      <c r="K10" s="6" t="s">
        <v>35</v>
      </c>
      <c r="L10" s="6" t="s">
        <v>36</v>
      </c>
      <c r="M10" s="6" t="s">
        <v>37</v>
      </c>
      <c r="N10" s="6" t="s">
        <v>38</v>
      </c>
      <c r="O10" s="6" t="s">
        <v>39</v>
      </c>
      <c r="P10" s="6" t="s">
        <v>40</v>
      </c>
      <c r="Q10" s="6" t="s">
        <v>41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  <c r="W10" s="8">
        <v>19</v>
      </c>
    </row>
    <row r="11" spans="1:24" ht="20.25" customHeight="1">
      <c r="A11" s="5"/>
      <c r="B11" s="167" t="s">
        <v>117</v>
      </c>
      <c r="C11" s="167"/>
      <c r="D11" s="161"/>
      <c r="E11" s="168" t="s">
        <v>118</v>
      </c>
      <c r="F11" s="168"/>
      <c r="G11" s="9" t="s">
        <v>52</v>
      </c>
      <c r="H11" s="158">
        <f>J11+S11</f>
        <v>8248302.38</v>
      </c>
      <c r="I11" s="159"/>
      <c r="J11" s="10">
        <f>K11+N11+O11+P11+Q11+R11</f>
        <v>1852465.12</v>
      </c>
      <c r="K11" s="10">
        <f>L11+M11</f>
        <v>1852465.12</v>
      </c>
      <c r="L11" s="10" t="s">
        <v>119</v>
      </c>
      <c r="M11" s="10">
        <v>1827465.12</v>
      </c>
      <c r="N11" s="10" t="s">
        <v>47</v>
      </c>
      <c r="O11" s="10" t="s">
        <v>47</v>
      </c>
      <c r="P11" s="10" t="s">
        <v>47</v>
      </c>
      <c r="Q11" s="10" t="s">
        <v>47</v>
      </c>
      <c r="R11" s="10" t="s">
        <v>47</v>
      </c>
      <c r="S11" s="10">
        <f>T11+W11</f>
        <v>6395837.26</v>
      </c>
      <c r="T11" s="10">
        <v>6395837.26</v>
      </c>
      <c r="U11" s="10">
        <v>1948637.98</v>
      </c>
      <c r="V11" s="10" t="s">
        <v>47</v>
      </c>
      <c r="W11" s="10">
        <v>0</v>
      </c>
      <c r="X11" s="164"/>
    </row>
    <row r="12" spans="1:24" ht="17.25" customHeight="1">
      <c r="A12" s="5"/>
      <c r="B12" s="167"/>
      <c r="C12" s="167"/>
      <c r="D12" s="161"/>
      <c r="E12" s="168"/>
      <c r="F12" s="168"/>
      <c r="G12" s="9" t="s">
        <v>53</v>
      </c>
      <c r="H12" s="158">
        <f>J12+S12</f>
        <v>180113.02</v>
      </c>
      <c r="I12" s="159"/>
      <c r="J12" s="10">
        <f>K12+N12+O12+P12+Q12+R12</f>
        <v>0</v>
      </c>
      <c r="K12" s="10">
        <f>L12+M12</f>
        <v>0</v>
      </c>
      <c r="L12" s="10">
        <v>0</v>
      </c>
      <c r="M12" s="10" t="s">
        <v>47</v>
      </c>
      <c r="N12" s="10" t="s">
        <v>47</v>
      </c>
      <c r="O12" s="10" t="s">
        <v>47</v>
      </c>
      <c r="P12" s="10" t="s">
        <v>47</v>
      </c>
      <c r="Q12" s="10" t="s">
        <v>47</v>
      </c>
      <c r="R12" s="10" t="s">
        <v>47</v>
      </c>
      <c r="S12" s="10">
        <f>T12+V12+W12</f>
        <v>180113.02</v>
      </c>
      <c r="T12" s="10">
        <v>180113.02</v>
      </c>
      <c r="U12" s="10">
        <f>U16</f>
        <v>180113.02</v>
      </c>
      <c r="V12" s="10" t="s">
        <v>47</v>
      </c>
      <c r="W12" s="10">
        <f>W16</f>
        <v>0</v>
      </c>
      <c r="X12" s="164"/>
    </row>
    <row r="13" spans="1:24" ht="15.75" customHeight="1">
      <c r="A13" s="5"/>
      <c r="B13" s="167"/>
      <c r="C13" s="167"/>
      <c r="D13" s="161"/>
      <c r="E13" s="168"/>
      <c r="F13" s="168"/>
      <c r="G13" s="9" t="s">
        <v>54</v>
      </c>
      <c r="H13" s="158">
        <f>J13+S13</f>
        <v>45758.79</v>
      </c>
      <c r="I13" s="159"/>
      <c r="J13" s="10">
        <f>K13+N13+O13+P13+Q13+R13</f>
        <v>45758.79</v>
      </c>
      <c r="K13" s="10">
        <f>L13+M13</f>
        <v>45758.79</v>
      </c>
      <c r="L13" s="10" t="s">
        <v>47</v>
      </c>
      <c r="M13" s="10">
        <f>M17</f>
        <v>45758.79</v>
      </c>
      <c r="N13" s="10" t="s">
        <v>47</v>
      </c>
      <c r="O13" s="10" t="s">
        <v>47</v>
      </c>
      <c r="P13" s="10" t="s">
        <v>47</v>
      </c>
      <c r="Q13" s="10" t="s">
        <v>47</v>
      </c>
      <c r="R13" s="10" t="s">
        <v>47</v>
      </c>
      <c r="S13" s="10">
        <f>T13+V13+W13</f>
        <v>0</v>
      </c>
      <c r="T13" s="10">
        <v>0</v>
      </c>
      <c r="U13" s="10">
        <f>U17</f>
        <v>0</v>
      </c>
      <c r="V13" s="10" t="s">
        <v>47</v>
      </c>
      <c r="W13" s="10">
        <v>0</v>
      </c>
      <c r="X13" s="164"/>
    </row>
    <row r="14" spans="1:23" ht="19.5" customHeight="1">
      <c r="A14" s="5"/>
      <c r="B14" s="167"/>
      <c r="C14" s="167"/>
      <c r="D14" s="161"/>
      <c r="E14" s="168"/>
      <c r="F14" s="168"/>
      <c r="G14" s="9" t="s">
        <v>55</v>
      </c>
      <c r="H14" s="158">
        <f>H11-H12+H13</f>
        <v>8113948.15</v>
      </c>
      <c r="I14" s="159"/>
      <c r="J14" s="11">
        <f aca="true" t="shared" si="0" ref="J14:W14">J11-J12+J13</f>
        <v>1898223.9100000001</v>
      </c>
      <c r="K14" s="11">
        <f t="shared" si="0"/>
        <v>1898223.9100000001</v>
      </c>
      <c r="L14" s="10">
        <f t="shared" si="0"/>
        <v>25000</v>
      </c>
      <c r="M14" s="10">
        <f t="shared" si="0"/>
        <v>1873223.9100000001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1">
        <f t="shared" si="0"/>
        <v>6215724.24</v>
      </c>
      <c r="T14" s="10">
        <f t="shared" si="0"/>
        <v>6215724.24</v>
      </c>
      <c r="U14" s="10">
        <f t="shared" si="0"/>
        <v>1768524.96</v>
      </c>
      <c r="V14" s="10">
        <f t="shared" si="0"/>
        <v>0</v>
      </c>
      <c r="W14" s="10">
        <f t="shared" si="0"/>
        <v>0</v>
      </c>
    </row>
    <row r="15" spans="1:23" ht="19.5">
      <c r="A15" s="5"/>
      <c r="B15" s="153"/>
      <c r="C15" s="153"/>
      <c r="D15" s="142" t="s">
        <v>120</v>
      </c>
      <c r="E15" s="155" t="s">
        <v>121</v>
      </c>
      <c r="F15" s="155"/>
      <c r="G15" s="9" t="s">
        <v>52</v>
      </c>
      <c r="H15" s="158">
        <f>J15+S15</f>
        <v>8184282.38</v>
      </c>
      <c r="I15" s="159"/>
      <c r="J15" s="10">
        <f>K15+N15+O15+P15+Q15+R15</f>
        <v>1838465.12</v>
      </c>
      <c r="K15" s="10">
        <f>L15+M15</f>
        <v>1838465.12</v>
      </c>
      <c r="L15" s="10" t="s">
        <v>119</v>
      </c>
      <c r="M15" s="10">
        <v>1813465.12</v>
      </c>
      <c r="N15" s="10" t="s">
        <v>47</v>
      </c>
      <c r="O15" s="10" t="s">
        <v>47</v>
      </c>
      <c r="P15" s="10" t="s">
        <v>47</v>
      </c>
      <c r="Q15" s="10" t="s">
        <v>47</v>
      </c>
      <c r="R15" s="10" t="s">
        <v>47</v>
      </c>
      <c r="S15" s="10">
        <f>T15+V15+W15</f>
        <v>6345817.26</v>
      </c>
      <c r="T15" s="10">
        <v>6345817.26</v>
      </c>
      <c r="U15" s="10">
        <v>1948637.98</v>
      </c>
      <c r="V15" s="10" t="s">
        <v>47</v>
      </c>
      <c r="W15" s="10">
        <v>0</v>
      </c>
    </row>
    <row r="16" spans="1:23" ht="19.5" customHeight="1">
      <c r="A16" s="5"/>
      <c r="B16" s="153"/>
      <c r="C16" s="153"/>
      <c r="D16" s="143"/>
      <c r="E16" s="155"/>
      <c r="F16" s="155"/>
      <c r="G16" s="9" t="s">
        <v>53</v>
      </c>
      <c r="H16" s="158">
        <f>J16+S16</f>
        <v>180113.02</v>
      </c>
      <c r="I16" s="159"/>
      <c r="J16" s="10">
        <f>K16+N16+O16+P16+Q16+R16</f>
        <v>0</v>
      </c>
      <c r="K16" s="10">
        <f>L16+M16</f>
        <v>0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>
        <f>T16+V16+W16</f>
        <v>180113.02</v>
      </c>
      <c r="T16" s="10">
        <f>U16</f>
        <v>180113.02</v>
      </c>
      <c r="U16" s="10">
        <v>180113.02</v>
      </c>
      <c r="V16" s="10" t="s">
        <v>47</v>
      </c>
      <c r="W16" s="10">
        <v>0</v>
      </c>
    </row>
    <row r="17" spans="1:23" ht="17.25" customHeight="1">
      <c r="A17" s="5"/>
      <c r="B17" s="153"/>
      <c r="C17" s="153"/>
      <c r="D17" s="143"/>
      <c r="E17" s="155"/>
      <c r="F17" s="155"/>
      <c r="G17" s="9" t="s">
        <v>54</v>
      </c>
      <c r="H17" s="158">
        <f>J17+S17</f>
        <v>45758.79</v>
      </c>
      <c r="I17" s="159"/>
      <c r="J17" s="10">
        <f>K17+N17+O17+P17+Q17+R17</f>
        <v>45758.79</v>
      </c>
      <c r="K17" s="10">
        <f>L17+M17</f>
        <v>45758.79</v>
      </c>
      <c r="L17" s="10" t="s">
        <v>47</v>
      </c>
      <c r="M17" s="10">
        <v>45758.79</v>
      </c>
      <c r="N17" s="10" t="s">
        <v>47</v>
      </c>
      <c r="O17" s="10" t="s">
        <v>47</v>
      </c>
      <c r="P17" s="10" t="s">
        <v>47</v>
      </c>
      <c r="Q17" s="10" t="s">
        <v>47</v>
      </c>
      <c r="R17" s="10" t="s">
        <v>47</v>
      </c>
      <c r="S17" s="10">
        <f>T17+V17+W17</f>
        <v>0</v>
      </c>
      <c r="T17" s="10">
        <v>0</v>
      </c>
      <c r="U17" s="10">
        <v>0</v>
      </c>
      <c r="V17" s="10" t="s">
        <v>47</v>
      </c>
      <c r="W17" s="10">
        <v>0</v>
      </c>
    </row>
    <row r="18" spans="1:23" ht="21" customHeight="1">
      <c r="A18" s="5"/>
      <c r="B18" s="153"/>
      <c r="C18" s="153"/>
      <c r="D18" s="144"/>
      <c r="E18" s="155"/>
      <c r="F18" s="155"/>
      <c r="G18" s="9" t="s">
        <v>55</v>
      </c>
      <c r="H18" s="158">
        <f>H15-H16+H17</f>
        <v>8049928.15</v>
      </c>
      <c r="I18" s="159"/>
      <c r="J18" s="11">
        <f>J15-J16+J17</f>
        <v>1884223.9100000001</v>
      </c>
      <c r="K18" s="11">
        <f>K15-K16+K17</f>
        <v>1884223.9100000001</v>
      </c>
      <c r="L18" s="10">
        <f aca="true" t="shared" si="1" ref="L18:W18">L15-L16+L17</f>
        <v>25000</v>
      </c>
      <c r="M18" s="10">
        <f t="shared" si="1"/>
        <v>1859223.9100000001</v>
      </c>
      <c r="N18" s="10">
        <f t="shared" si="1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1">
        <f>S15-S16+S17</f>
        <v>6165704.24</v>
      </c>
      <c r="T18" s="10">
        <f t="shared" si="1"/>
        <v>6165704.24</v>
      </c>
      <c r="U18" s="10">
        <f t="shared" si="1"/>
        <v>1768524.96</v>
      </c>
      <c r="V18" s="10">
        <f t="shared" si="1"/>
        <v>0</v>
      </c>
      <c r="W18" s="10">
        <f t="shared" si="1"/>
        <v>0</v>
      </c>
    </row>
    <row r="19" spans="1:24" ht="18" customHeight="1">
      <c r="A19" s="5"/>
      <c r="B19" s="175" t="s">
        <v>133</v>
      </c>
      <c r="C19" s="176"/>
      <c r="D19" s="181"/>
      <c r="E19" s="169" t="s">
        <v>134</v>
      </c>
      <c r="F19" s="170"/>
      <c r="G19" s="9" t="s">
        <v>52</v>
      </c>
      <c r="H19" s="151">
        <f>J19+S19</f>
        <v>4694586</v>
      </c>
      <c r="I19" s="152"/>
      <c r="J19" s="11">
        <f>K19+O19</f>
        <v>4680943</v>
      </c>
      <c r="K19" s="10">
        <f>L19+M19</f>
        <v>4542023</v>
      </c>
      <c r="L19" s="10">
        <v>3792672</v>
      </c>
      <c r="M19" s="10">
        <v>749351</v>
      </c>
      <c r="N19" s="10" t="s">
        <v>47</v>
      </c>
      <c r="O19" s="10">
        <v>138920</v>
      </c>
      <c r="P19" s="10" t="s">
        <v>47</v>
      </c>
      <c r="Q19" s="10" t="s">
        <v>47</v>
      </c>
      <c r="R19" s="10" t="s">
        <v>47</v>
      </c>
      <c r="S19" s="10">
        <f>T19+V19+W19</f>
        <v>13643</v>
      </c>
      <c r="T19" s="10">
        <f>U19</f>
        <v>13643</v>
      </c>
      <c r="U19" s="10">
        <v>13643</v>
      </c>
      <c r="V19" s="10">
        <v>0</v>
      </c>
      <c r="W19" s="10">
        <v>0</v>
      </c>
      <c r="X19" s="156"/>
    </row>
    <row r="20" spans="1:24" ht="17.25" customHeight="1">
      <c r="A20" s="5"/>
      <c r="B20" s="177"/>
      <c r="C20" s="178"/>
      <c r="D20" s="182"/>
      <c r="E20" s="171"/>
      <c r="F20" s="172"/>
      <c r="G20" s="9" t="s">
        <v>53</v>
      </c>
      <c r="H20" s="151">
        <f>J20+S20</f>
        <v>0</v>
      </c>
      <c r="I20" s="152"/>
      <c r="J20" s="10">
        <f>K20+N20+O20+P20+Q20+R20</f>
        <v>0</v>
      </c>
      <c r="K20" s="10">
        <f>L20+M20</f>
        <v>0</v>
      </c>
      <c r="L20" s="10">
        <v>0</v>
      </c>
      <c r="M20" s="10" t="s">
        <v>47</v>
      </c>
      <c r="N20" s="10" t="s">
        <v>47</v>
      </c>
      <c r="O20" s="10" t="s">
        <v>47</v>
      </c>
      <c r="P20" s="10" t="s">
        <v>47</v>
      </c>
      <c r="Q20" s="10" t="s">
        <v>47</v>
      </c>
      <c r="R20" s="10" t="s">
        <v>47</v>
      </c>
      <c r="S20" s="10">
        <f>T20+V20+W20</f>
        <v>0</v>
      </c>
      <c r="T20" s="10">
        <v>0</v>
      </c>
      <c r="U20" s="10">
        <v>0</v>
      </c>
      <c r="V20" s="10" t="s">
        <v>47</v>
      </c>
      <c r="W20" s="10">
        <v>0</v>
      </c>
      <c r="X20" s="156"/>
    </row>
    <row r="21" spans="1:24" ht="15.75" customHeight="1">
      <c r="A21" s="5"/>
      <c r="B21" s="177"/>
      <c r="C21" s="178"/>
      <c r="D21" s="182"/>
      <c r="E21" s="171"/>
      <c r="F21" s="172"/>
      <c r="G21" s="9" t="s">
        <v>54</v>
      </c>
      <c r="H21" s="151">
        <f>J21+S21</f>
        <v>15000</v>
      </c>
      <c r="I21" s="152"/>
      <c r="J21" s="10">
        <f>K21+N21+O21+P21+Q21+R21</f>
        <v>15000</v>
      </c>
      <c r="K21" s="10">
        <f>L21+M21</f>
        <v>15000</v>
      </c>
      <c r="L21" s="10">
        <f>L25</f>
        <v>0</v>
      </c>
      <c r="M21" s="10">
        <f>M25</f>
        <v>15000</v>
      </c>
      <c r="N21" s="10" t="s">
        <v>47</v>
      </c>
      <c r="O21" s="10">
        <f>O25</f>
        <v>0</v>
      </c>
      <c r="P21" s="10" t="s">
        <v>47</v>
      </c>
      <c r="Q21" s="10" t="s">
        <v>47</v>
      </c>
      <c r="R21" s="10" t="s">
        <v>47</v>
      </c>
      <c r="S21" s="10">
        <f>T21+V21+W21</f>
        <v>0</v>
      </c>
      <c r="T21" s="10">
        <f>T25</f>
        <v>0</v>
      </c>
      <c r="U21" s="10">
        <v>0</v>
      </c>
      <c r="V21" s="10" t="s">
        <v>47</v>
      </c>
      <c r="W21" s="10">
        <v>0</v>
      </c>
      <c r="X21" s="156"/>
    </row>
    <row r="22" spans="1:23" ht="21" customHeight="1">
      <c r="A22" s="5"/>
      <c r="B22" s="179"/>
      <c r="C22" s="180"/>
      <c r="D22" s="183"/>
      <c r="E22" s="173"/>
      <c r="F22" s="174"/>
      <c r="G22" s="9" t="s">
        <v>55</v>
      </c>
      <c r="H22" s="151">
        <f>H19-H20+H21</f>
        <v>4709586</v>
      </c>
      <c r="I22" s="152"/>
      <c r="J22" s="11">
        <f aca="true" t="shared" si="2" ref="J22:S22">J19-J20+J21</f>
        <v>4695943</v>
      </c>
      <c r="K22" s="11">
        <f t="shared" si="2"/>
        <v>4557023</v>
      </c>
      <c r="L22" s="10">
        <f t="shared" si="2"/>
        <v>3792672</v>
      </c>
      <c r="M22" s="10">
        <f t="shared" si="2"/>
        <v>764351</v>
      </c>
      <c r="N22" s="10">
        <f t="shared" si="2"/>
        <v>0</v>
      </c>
      <c r="O22" s="10">
        <f t="shared" si="2"/>
        <v>138920</v>
      </c>
      <c r="P22" s="10">
        <f t="shared" si="2"/>
        <v>0</v>
      </c>
      <c r="Q22" s="10">
        <f t="shared" si="2"/>
        <v>0</v>
      </c>
      <c r="R22" s="10">
        <f t="shared" si="2"/>
        <v>0</v>
      </c>
      <c r="S22" s="11">
        <f t="shared" si="2"/>
        <v>13643</v>
      </c>
      <c r="T22" s="10">
        <f>T19-T20+T21</f>
        <v>13643</v>
      </c>
      <c r="U22" s="10">
        <f>U19-U20+U21</f>
        <v>13643</v>
      </c>
      <c r="V22" s="10">
        <f>V19-V20+V21</f>
        <v>0</v>
      </c>
      <c r="W22" s="10">
        <v>0</v>
      </c>
    </row>
    <row r="23" spans="1:23" ht="19.5" customHeight="1">
      <c r="A23" s="5"/>
      <c r="B23" s="132"/>
      <c r="C23" s="133"/>
      <c r="D23" s="142" t="s">
        <v>135</v>
      </c>
      <c r="E23" s="145" t="s">
        <v>136</v>
      </c>
      <c r="F23" s="146"/>
      <c r="G23" s="9" t="s">
        <v>52</v>
      </c>
      <c r="H23" s="151">
        <f>J23+S23</f>
        <v>4396884</v>
      </c>
      <c r="I23" s="152"/>
      <c r="J23" s="10">
        <f>K23+N23+O23+P23+Q23+R23</f>
        <v>4396884</v>
      </c>
      <c r="K23" s="10">
        <f>L23+M23</f>
        <v>4396884</v>
      </c>
      <c r="L23" s="10">
        <v>3685869</v>
      </c>
      <c r="M23" s="10">
        <v>711015</v>
      </c>
      <c r="N23" s="10" t="s">
        <v>47</v>
      </c>
      <c r="O23" s="10">
        <v>0</v>
      </c>
      <c r="P23" s="10" t="s">
        <v>47</v>
      </c>
      <c r="Q23" s="10" t="s">
        <v>47</v>
      </c>
      <c r="R23" s="10" t="s">
        <v>47</v>
      </c>
      <c r="S23" s="10">
        <f>T23+V23+W23</f>
        <v>0</v>
      </c>
      <c r="T23" s="10">
        <v>0</v>
      </c>
      <c r="U23" s="10">
        <v>0</v>
      </c>
      <c r="V23" s="10" t="s">
        <v>47</v>
      </c>
      <c r="W23" s="10">
        <v>0</v>
      </c>
    </row>
    <row r="24" spans="1:23" ht="19.5" customHeight="1">
      <c r="A24" s="5"/>
      <c r="B24" s="128"/>
      <c r="C24" s="129"/>
      <c r="D24" s="143"/>
      <c r="E24" s="147"/>
      <c r="F24" s="148"/>
      <c r="G24" s="9" t="s">
        <v>53</v>
      </c>
      <c r="H24" s="151">
        <f>J24+S24</f>
        <v>0</v>
      </c>
      <c r="I24" s="152"/>
      <c r="J24" s="10">
        <f>K24+N24+O24+P24+Q24+R24</f>
        <v>0</v>
      </c>
      <c r="K24" s="10">
        <f>L24+M24</f>
        <v>0</v>
      </c>
      <c r="L24" s="10" t="s">
        <v>47</v>
      </c>
      <c r="M24" s="10" t="s">
        <v>47</v>
      </c>
      <c r="N24" s="10" t="s">
        <v>47</v>
      </c>
      <c r="O24" s="10" t="s">
        <v>47</v>
      </c>
      <c r="P24" s="10" t="s">
        <v>47</v>
      </c>
      <c r="Q24" s="10" t="s">
        <v>47</v>
      </c>
      <c r="R24" s="10" t="s">
        <v>47</v>
      </c>
      <c r="S24" s="10">
        <f>T24+V24+W24</f>
        <v>0</v>
      </c>
      <c r="T24" s="10">
        <v>0</v>
      </c>
      <c r="U24" s="10">
        <v>0</v>
      </c>
      <c r="V24" s="10" t="s">
        <v>47</v>
      </c>
      <c r="W24" s="10">
        <v>0</v>
      </c>
    </row>
    <row r="25" spans="1:23" ht="17.25" customHeight="1">
      <c r="A25" s="5"/>
      <c r="B25" s="128"/>
      <c r="C25" s="129"/>
      <c r="D25" s="143"/>
      <c r="E25" s="147"/>
      <c r="F25" s="148"/>
      <c r="G25" s="9" t="s">
        <v>54</v>
      </c>
      <c r="H25" s="151">
        <f>J25+S25</f>
        <v>15000</v>
      </c>
      <c r="I25" s="152"/>
      <c r="J25" s="10">
        <f>K25+N25+O25+P25+Q25+R25</f>
        <v>15000</v>
      </c>
      <c r="K25" s="10">
        <f>L25+M25</f>
        <v>15000</v>
      </c>
      <c r="L25" s="10">
        <v>0</v>
      </c>
      <c r="M25" s="10">
        <v>15000</v>
      </c>
      <c r="N25" s="10" t="s">
        <v>47</v>
      </c>
      <c r="O25" s="10">
        <v>0</v>
      </c>
      <c r="P25" s="10" t="s">
        <v>47</v>
      </c>
      <c r="Q25" s="10" t="s">
        <v>47</v>
      </c>
      <c r="R25" s="10" t="s">
        <v>47</v>
      </c>
      <c r="S25" s="10">
        <f>T25+V25+W25</f>
        <v>0</v>
      </c>
      <c r="T25" s="10">
        <v>0</v>
      </c>
      <c r="U25" s="10">
        <v>0</v>
      </c>
      <c r="V25" s="10" t="s">
        <v>47</v>
      </c>
      <c r="W25" s="10">
        <v>0</v>
      </c>
    </row>
    <row r="26" spans="1:23" ht="22.5" customHeight="1">
      <c r="A26" s="5"/>
      <c r="B26" s="130"/>
      <c r="C26" s="131"/>
      <c r="D26" s="144"/>
      <c r="E26" s="149"/>
      <c r="F26" s="150"/>
      <c r="G26" s="9" t="s">
        <v>55</v>
      </c>
      <c r="H26" s="151">
        <f>H23-H24+H25</f>
        <v>4411884</v>
      </c>
      <c r="I26" s="152"/>
      <c r="J26" s="11">
        <f aca="true" t="shared" si="3" ref="J26:W26">J23-J24+J25</f>
        <v>4411884</v>
      </c>
      <c r="K26" s="11">
        <f t="shared" si="3"/>
        <v>4411884</v>
      </c>
      <c r="L26" s="10">
        <f t="shared" si="3"/>
        <v>3685869</v>
      </c>
      <c r="M26" s="10">
        <f t="shared" si="3"/>
        <v>726015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1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</row>
    <row r="27" spans="1:24" ht="18" customHeight="1">
      <c r="A27" s="5"/>
      <c r="B27" s="175" t="s">
        <v>138</v>
      </c>
      <c r="C27" s="176"/>
      <c r="D27" s="181"/>
      <c r="E27" s="169" t="s">
        <v>131</v>
      </c>
      <c r="F27" s="170"/>
      <c r="G27" s="9" t="s">
        <v>52</v>
      </c>
      <c r="H27" s="151">
        <f>J27+S27</f>
        <v>20308541.92</v>
      </c>
      <c r="I27" s="152"/>
      <c r="J27" s="11">
        <f>K27+N27+O27</f>
        <v>12749726</v>
      </c>
      <c r="K27" s="10">
        <f>L27+M27</f>
        <v>11826017</v>
      </c>
      <c r="L27" s="10">
        <v>9923190</v>
      </c>
      <c r="M27" s="10">
        <v>1902827</v>
      </c>
      <c r="N27" s="10">
        <v>328580</v>
      </c>
      <c r="O27" s="10">
        <v>595129</v>
      </c>
      <c r="P27" s="10" t="s">
        <v>47</v>
      </c>
      <c r="Q27" s="10" t="s">
        <v>47</v>
      </c>
      <c r="R27" s="10" t="s">
        <v>47</v>
      </c>
      <c r="S27" s="10">
        <f>T27+V27+W27</f>
        <v>7558815.92</v>
      </c>
      <c r="T27" s="10">
        <v>7558815.92</v>
      </c>
      <c r="U27" s="10">
        <v>7507448.92</v>
      </c>
      <c r="V27" s="10">
        <v>0</v>
      </c>
      <c r="W27" s="10">
        <v>0</v>
      </c>
      <c r="X27" s="156"/>
    </row>
    <row r="28" spans="1:24" ht="17.25" customHeight="1">
      <c r="A28" s="5"/>
      <c r="B28" s="177"/>
      <c r="C28" s="178"/>
      <c r="D28" s="182"/>
      <c r="E28" s="171"/>
      <c r="F28" s="172"/>
      <c r="G28" s="9" t="s">
        <v>53</v>
      </c>
      <c r="H28" s="151">
        <f>J28+S28</f>
        <v>557832</v>
      </c>
      <c r="I28" s="152"/>
      <c r="J28" s="10">
        <f>K28+N28+O28+P28+Q28+R28</f>
        <v>7832</v>
      </c>
      <c r="K28" s="10">
        <f>L28+M28</f>
        <v>7832</v>
      </c>
      <c r="L28" s="10">
        <f>L40</f>
        <v>7832</v>
      </c>
      <c r="M28" s="10" t="s">
        <v>47</v>
      </c>
      <c r="N28" s="10" t="s">
        <v>47</v>
      </c>
      <c r="O28" s="10" t="s">
        <v>47</v>
      </c>
      <c r="P28" s="10" t="s">
        <v>47</v>
      </c>
      <c r="Q28" s="10" t="s">
        <v>47</v>
      </c>
      <c r="R28" s="10" t="s">
        <v>47</v>
      </c>
      <c r="S28" s="10">
        <f>T28+V28+W28</f>
        <v>550000</v>
      </c>
      <c r="T28" s="10">
        <f>T48</f>
        <v>550000</v>
      </c>
      <c r="U28" s="10">
        <f>U48</f>
        <v>550000</v>
      </c>
      <c r="V28" s="10" t="s">
        <v>47</v>
      </c>
      <c r="W28" s="10">
        <v>0</v>
      </c>
      <c r="X28" s="156"/>
    </row>
    <row r="29" spans="1:24" ht="15.75" customHeight="1">
      <c r="A29" s="5"/>
      <c r="B29" s="177"/>
      <c r="C29" s="178"/>
      <c r="D29" s="182"/>
      <c r="E29" s="171"/>
      <c r="F29" s="172"/>
      <c r="G29" s="9" t="s">
        <v>54</v>
      </c>
      <c r="H29" s="151">
        <f>J29+S29</f>
        <v>1258406</v>
      </c>
      <c r="I29" s="152"/>
      <c r="J29" s="10">
        <f>K29+N29+O29+P29+Q29+R29</f>
        <v>50574</v>
      </c>
      <c r="K29" s="10">
        <f>L29+M29</f>
        <v>50574</v>
      </c>
      <c r="L29" s="10">
        <f>L45</f>
        <v>30800</v>
      </c>
      <c r="M29" s="10">
        <f>M33+M37</f>
        <v>19774</v>
      </c>
      <c r="N29" s="10" t="s">
        <v>47</v>
      </c>
      <c r="O29" s="10">
        <v>0</v>
      </c>
      <c r="P29" s="10" t="s">
        <v>47</v>
      </c>
      <c r="Q29" s="10" t="s">
        <v>47</v>
      </c>
      <c r="R29" s="10" t="s">
        <v>47</v>
      </c>
      <c r="S29" s="10">
        <f>T29+V29+W29</f>
        <v>1207832</v>
      </c>
      <c r="T29" s="10">
        <f>T33+T49</f>
        <v>1207832</v>
      </c>
      <c r="U29" s="10">
        <f>U49</f>
        <v>650000</v>
      </c>
      <c r="V29" s="10" t="s">
        <v>47</v>
      </c>
      <c r="W29" s="10">
        <v>0</v>
      </c>
      <c r="X29" s="156"/>
    </row>
    <row r="30" spans="1:23" ht="21" customHeight="1">
      <c r="A30" s="5"/>
      <c r="B30" s="179"/>
      <c r="C30" s="180"/>
      <c r="D30" s="183"/>
      <c r="E30" s="173"/>
      <c r="F30" s="174"/>
      <c r="G30" s="9" t="s">
        <v>55</v>
      </c>
      <c r="H30" s="151">
        <f>H27-H28+H29</f>
        <v>21009115.92</v>
      </c>
      <c r="I30" s="152"/>
      <c r="J30" s="11">
        <f aca="true" t="shared" si="4" ref="J30:S30">J27-J28+J29</f>
        <v>12792468</v>
      </c>
      <c r="K30" s="11">
        <f t="shared" si="4"/>
        <v>11868759</v>
      </c>
      <c r="L30" s="10">
        <f t="shared" si="4"/>
        <v>9946158</v>
      </c>
      <c r="M30" s="10">
        <f t="shared" si="4"/>
        <v>1922601</v>
      </c>
      <c r="N30" s="10">
        <f t="shared" si="4"/>
        <v>328580</v>
      </c>
      <c r="O30" s="10">
        <f t="shared" si="4"/>
        <v>595129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1">
        <f t="shared" si="4"/>
        <v>8216647.92</v>
      </c>
      <c r="T30" s="10">
        <f>T27-T28+T29</f>
        <v>8216647.92</v>
      </c>
      <c r="U30" s="10">
        <f>U27-U28+U29</f>
        <v>7607448.92</v>
      </c>
      <c r="V30" s="10">
        <f>V27-V28+V29</f>
        <v>0</v>
      </c>
      <c r="W30" s="10">
        <v>0</v>
      </c>
    </row>
    <row r="31" spans="1:23" ht="19.5" customHeight="1">
      <c r="A31" s="5"/>
      <c r="B31" s="153"/>
      <c r="C31" s="153"/>
      <c r="D31" s="154" t="s">
        <v>139</v>
      </c>
      <c r="E31" s="155" t="s">
        <v>140</v>
      </c>
      <c r="F31" s="155"/>
      <c r="G31" s="9" t="s">
        <v>52</v>
      </c>
      <c r="H31" s="151">
        <f>J31+S31</f>
        <v>6251733</v>
      </c>
      <c r="I31" s="152"/>
      <c r="J31" s="10">
        <f>K31+N31+O31+P31+Q31+R31</f>
        <v>6247132</v>
      </c>
      <c r="K31" s="10">
        <f>L31+M31</f>
        <v>5943954</v>
      </c>
      <c r="L31" s="10">
        <v>5153000</v>
      </c>
      <c r="M31" s="10">
        <v>790954</v>
      </c>
      <c r="N31" s="10" t="s">
        <v>47</v>
      </c>
      <c r="O31" s="10">
        <v>303178</v>
      </c>
      <c r="P31" s="10" t="s">
        <v>47</v>
      </c>
      <c r="Q31" s="10" t="s">
        <v>47</v>
      </c>
      <c r="R31" s="10" t="s">
        <v>47</v>
      </c>
      <c r="S31" s="10">
        <f>T31+V31+W31</f>
        <v>4601</v>
      </c>
      <c r="T31" s="10">
        <v>4601</v>
      </c>
      <c r="U31" s="10">
        <v>0</v>
      </c>
      <c r="V31" s="10" t="s">
        <v>47</v>
      </c>
      <c r="W31" s="10">
        <v>0</v>
      </c>
    </row>
    <row r="32" spans="1:23" ht="19.5" customHeight="1">
      <c r="A32" s="5"/>
      <c r="B32" s="153"/>
      <c r="C32" s="153"/>
      <c r="D32" s="154"/>
      <c r="E32" s="155"/>
      <c r="F32" s="155"/>
      <c r="G32" s="9" t="s">
        <v>53</v>
      </c>
      <c r="H32" s="151">
        <f>J32+S32</f>
        <v>0</v>
      </c>
      <c r="I32" s="152"/>
      <c r="J32" s="10">
        <f>K32+N32+O32+P32+Q32+R32</f>
        <v>0</v>
      </c>
      <c r="K32" s="10">
        <f>L32+M32</f>
        <v>0</v>
      </c>
      <c r="L32" s="10">
        <v>0</v>
      </c>
      <c r="M32" s="10" t="s">
        <v>47</v>
      </c>
      <c r="N32" s="10" t="s">
        <v>47</v>
      </c>
      <c r="O32" s="10" t="s">
        <v>47</v>
      </c>
      <c r="P32" s="10" t="s">
        <v>47</v>
      </c>
      <c r="Q32" s="10" t="s">
        <v>47</v>
      </c>
      <c r="R32" s="10" t="s">
        <v>47</v>
      </c>
      <c r="S32" s="10">
        <f>T32+V32+W32</f>
        <v>0</v>
      </c>
      <c r="T32" s="10">
        <v>0</v>
      </c>
      <c r="U32" s="10">
        <v>0</v>
      </c>
      <c r="V32" s="10" t="s">
        <v>47</v>
      </c>
      <c r="W32" s="10">
        <v>0</v>
      </c>
    </row>
    <row r="33" spans="1:23" ht="17.25" customHeight="1">
      <c r="A33" s="5"/>
      <c r="B33" s="153"/>
      <c r="C33" s="153"/>
      <c r="D33" s="154"/>
      <c r="E33" s="155"/>
      <c r="F33" s="155"/>
      <c r="G33" s="9" t="s">
        <v>54</v>
      </c>
      <c r="H33" s="151">
        <f>J33+S33</f>
        <v>8606</v>
      </c>
      <c r="I33" s="152"/>
      <c r="J33" s="10">
        <f>K33+N33+O33+P33+Q33+R33</f>
        <v>774</v>
      </c>
      <c r="K33" s="10">
        <f>L33+M33</f>
        <v>774</v>
      </c>
      <c r="L33" s="10">
        <v>0</v>
      </c>
      <c r="M33" s="10">
        <v>774</v>
      </c>
      <c r="N33" s="10" t="s">
        <v>47</v>
      </c>
      <c r="O33" s="10">
        <v>0</v>
      </c>
      <c r="P33" s="10" t="s">
        <v>47</v>
      </c>
      <c r="Q33" s="10" t="s">
        <v>47</v>
      </c>
      <c r="R33" s="10" t="s">
        <v>47</v>
      </c>
      <c r="S33" s="10">
        <f>T33+V33+W33</f>
        <v>7832</v>
      </c>
      <c r="T33" s="10">
        <v>7832</v>
      </c>
      <c r="U33" s="10">
        <v>0</v>
      </c>
      <c r="V33" s="10" t="s">
        <v>47</v>
      </c>
      <c r="W33" s="10">
        <v>0</v>
      </c>
    </row>
    <row r="34" spans="1:23" ht="20.25" customHeight="1">
      <c r="A34" s="5"/>
      <c r="B34" s="153"/>
      <c r="C34" s="153"/>
      <c r="D34" s="154"/>
      <c r="E34" s="155"/>
      <c r="F34" s="155"/>
      <c r="G34" s="9" t="s">
        <v>55</v>
      </c>
      <c r="H34" s="151">
        <f>H31-H32+H33</f>
        <v>6260339</v>
      </c>
      <c r="I34" s="152"/>
      <c r="J34" s="11">
        <f aca="true" t="shared" si="5" ref="J34:W34">J31-J32+J33</f>
        <v>6247906</v>
      </c>
      <c r="K34" s="11">
        <f t="shared" si="5"/>
        <v>5944728</v>
      </c>
      <c r="L34" s="10">
        <f t="shared" si="5"/>
        <v>5153000</v>
      </c>
      <c r="M34" s="10">
        <f t="shared" si="5"/>
        <v>791728</v>
      </c>
      <c r="N34" s="10">
        <f t="shared" si="5"/>
        <v>0</v>
      </c>
      <c r="O34" s="10">
        <f t="shared" si="5"/>
        <v>303178</v>
      </c>
      <c r="P34" s="10">
        <f t="shared" si="5"/>
        <v>0</v>
      </c>
      <c r="Q34" s="10">
        <f t="shared" si="5"/>
        <v>0</v>
      </c>
      <c r="R34" s="10">
        <f t="shared" si="5"/>
        <v>0</v>
      </c>
      <c r="S34" s="11">
        <f t="shared" si="5"/>
        <v>12433</v>
      </c>
      <c r="T34" s="10">
        <f t="shared" si="5"/>
        <v>12433</v>
      </c>
      <c r="U34" s="10">
        <f t="shared" si="5"/>
        <v>0</v>
      </c>
      <c r="V34" s="10">
        <f t="shared" si="5"/>
        <v>0</v>
      </c>
      <c r="W34" s="10">
        <f t="shared" si="5"/>
        <v>0</v>
      </c>
    </row>
    <row r="35" spans="1:23" ht="19.5" customHeight="1">
      <c r="A35" s="5"/>
      <c r="B35" s="132"/>
      <c r="C35" s="133"/>
      <c r="D35" s="142" t="s">
        <v>156</v>
      </c>
      <c r="E35" s="145" t="s">
        <v>157</v>
      </c>
      <c r="F35" s="146"/>
      <c r="G35" s="9" t="s">
        <v>52</v>
      </c>
      <c r="H35" s="151">
        <f>J35+S35</f>
        <v>1256167</v>
      </c>
      <c r="I35" s="152"/>
      <c r="J35" s="10">
        <f>K35+N35+O35+P35+Q35+R35</f>
        <v>1256167</v>
      </c>
      <c r="K35" s="10">
        <f>L35+M35</f>
        <v>896683</v>
      </c>
      <c r="L35" s="10">
        <v>687904</v>
      </c>
      <c r="M35" s="10">
        <v>208779</v>
      </c>
      <c r="N35" s="10">
        <v>328580</v>
      </c>
      <c r="O35" s="10">
        <v>30904</v>
      </c>
      <c r="P35" s="10" t="s">
        <v>47</v>
      </c>
      <c r="Q35" s="10" t="s">
        <v>47</v>
      </c>
      <c r="R35" s="10" t="s">
        <v>47</v>
      </c>
      <c r="S35" s="10">
        <f>T35+V35+W35</f>
        <v>0</v>
      </c>
      <c r="T35" s="10">
        <v>0</v>
      </c>
      <c r="U35" s="10">
        <v>0</v>
      </c>
      <c r="V35" s="10" t="s">
        <v>47</v>
      </c>
      <c r="W35" s="10">
        <v>0</v>
      </c>
    </row>
    <row r="36" spans="1:23" ht="19.5" customHeight="1">
      <c r="A36" s="5"/>
      <c r="B36" s="128"/>
      <c r="C36" s="129"/>
      <c r="D36" s="143"/>
      <c r="E36" s="147"/>
      <c r="F36" s="148"/>
      <c r="G36" s="9" t="s">
        <v>53</v>
      </c>
      <c r="H36" s="151">
        <f>J36+S36</f>
        <v>0</v>
      </c>
      <c r="I36" s="152"/>
      <c r="J36" s="10">
        <f>K36+N36+O36+P36+Q36+R36</f>
        <v>0</v>
      </c>
      <c r="K36" s="10">
        <f>L36+M36</f>
        <v>0</v>
      </c>
      <c r="L36" s="10">
        <v>0</v>
      </c>
      <c r="M36" s="10" t="s">
        <v>47</v>
      </c>
      <c r="N36" s="10" t="s">
        <v>47</v>
      </c>
      <c r="O36" s="10" t="s">
        <v>47</v>
      </c>
      <c r="P36" s="10" t="s">
        <v>47</v>
      </c>
      <c r="Q36" s="10" t="s">
        <v>47</v>
      </c>
      <c r="R36" s="10" t="s">
        <v>47</v>
      </c>
      <c r="S36" s="10">
        <f>T36+V36+W36</f>
        <v>0</v>
      </c>
      <c r="T36" s="10">
        <v>0</v>
      </c>
      <c r="U36" s="10">
        <v>0</v>
      </c>
      <c r="V36" s="10" t="s">
        <v>47</v>
      </c>
      <c r="W36" s="10">
        <v>0</v>
      </c>
    </row>
    <row r="37" spans="1:23" ht="17.25" customHeight="1">
      <c r="A37" s="5"/>
      <c r="B37" s="128"/>
      <c r="C37" s="129"/>
      <c r="D37" s="143"/>
      <c r="E37" s="147"/>
      <c r="F37" s="148"/>
      <c r="G37" s="9" t="s">
        <v>54</v>
      </c>
      <c r="H37" s="151">
        <f>J37+S37</f>
        <v>19000</v>
      </c>
      <c r="I37" s="152"/>
      <c r="J37" s="10">
        <f>K37+N37+O37+P37+Q37+R37</f>
        <v>19000</v>
      </c>
      <c r="K37" s="10">
        <f>L37+M37</f>
        <v>19000</v>
      </c>
      <c r="L37" s="10">
        <v>0</v>
      </c>
      <c r="M37" s="10">
        <v>19000</v>
      </c>
      <c r="N37" s="10" t="s">
        <v>47</v>
      </c>
      <c r="O37" s="10">
        <v>0</v>
      </c>
      <c r="P37" s="10" t="s">
        <v>47</v>
      </c>
      <c r="Q37" s="10" t="s">
        <v>47</v>
      </c>
      <c r="R37" s="10" t="s">
        <v>47</v>
      </c>
      <c r="S37" s="10">
        <f>T37+V37+W37</f>
        <v>0</v>
      </c>
      <c r="T37" s="10">
        <v>0</v>
      </c>
      <c r="U37" s="10">
        <v>0</v>
      </c>
      <c r="V37" s="10" t="s">
        <v>47</v>
      </c>
      <c r="W37" s="10">
        <v>0</v>
      </c>
    </row>
    <row r="38" spans="1:23" ht="19.5" customHeight="1">
      <c r="A38" s="5"/>
      <c r="B38" s="130"/>
      <c r="C38" s="131"/>
      <c r="D38" s="144"/>
      <c r="E38" s="149"/>
      <c r="F38" s="150"/>
      <c r="G38" s="9" t="s">
        <v>55</v>
      </c>
      <c r="H38" s="151">
        <f>H35-H36+H37</f>
        <v>1275167</v>
      </c>
      <c r="I38" s="152"/>
      <c r="J38" s="11">
        <f aca="true" t="shared" si="6" ref="J38:W38">J35-J36+J37</f>
        <v>1275167</v>
      </c>
      <c r="K38" s="11">
        <f t="shared" si="6"/>
        <v>915683</v>
      </c>
      <c r="L38" s="10">
        <f t="shared" si="6"/>
        <v>687904</v>
      </c>
      <c r="M38" s="10">
        <f t="shared" si="6"/>
        <v>227779</v>
      </c>
      <c r="N38" s="10">
        <f t="shared" si="6"/>
        <v>328580</v>
      </c>
      <c r="O38" s="10">
        <f t="shared" si="6"/>
        <v>30904</v>
      </c>
      <c r="P38" s="10">
        <f t="shared" si="6"/>
        <v>0</v>
      </c>
      <c r="Q38" s="10">
        <f t="shared" si="6"/>
        <v>0</v>
      </c>
      <c r="R38" s="10">
        <f t="shared" si="6"/>
        <v>0</v>
      </c>
      <c r="S38" s="11">
        <f t="shared" si="6"/>
        <v>0</v>
      </c>
      <c r="T38" s="10">
        <f t="shared" si="6"/>
        <v>0</v>
      </c>
      <c r="U38" s="10">
        <f t="shared" si="6"/>
        <v>0</v>
      </c>
      <c r="V38" s="10">
        <f t="shared" si="6"/>
        <v>0</v>
      </c>
      <c r="W38" s="10">
        <f t="shared" si="6"/>
        <v>0</v>
      </c>
    </row>
    <row r="39" spans="1:23" ht="16.5" customHeight="1">
      <c r="A39" s="5"/>
      <c r="B39" s="132"/>
      <c r="C39" s="133"/>
      <c r="D39" s="142" t="s">
        <v>141</v>
      </c>
      <c r="E39" s="145" t="s">
        <v>145</v>
      </c>
      <c r="F39" s="146"/>
      <c r="G39" s="9" t="s">
        <v>52</v>
      </c>
      <c r="H39" s="151">
        <f>J39+S39</f>
        <v>4159590</v>
      </c>
      <c r="I39" s="152"/>
      <c r="J39" s="10">
        <f>K39+N39+O39+P39+Q39+R39</f>
        <v>4142824</v>
      </c>
      <c r="K39" s="10">
        <f>L39+M39</f>
        <v>3909022</v>
      </c>
      <c r="L39" s="10">
        <v>3445757</v>
      </c>
      <c r="M39" s="10">
        <v>463265</v>
      </c>
      <c r="N39" s="10" t="s">
        <v>47</v>
      </c>
      <c r="O39" s="10">
        <v>233802</v>
      </c>
      <c r="P39" s="10" t="s">
        <v>47</v>
      </c>
      <c r="Q39" s="10" t="s">
        <v>47</v>
      </c>
      <c r="R39" s="10" t="s">
        <v>47</v>
      </c>
      <c r="S39" s="10">
        <f>T39+V39+W39</f>
        <v>16766</v>
      </c>
      <c r="T39" s="10">
        <v>16766</v>
      </c>
      <c r="U39" s="10">
        <v>0</v>
      </c>
      <c r="V39" s="10" t="s">
        <v>47</v>
      </c>
      <c r="W39" s="10">
        <v>0</v>
      </c>
    </row>
    <row r="40" spans="1:23" ht="19.5" customHeight="1">
      <c r="A40" s="5"/>
      <c r="B40" s="128"/>
      <c r="C40" s="129"/>
      <c r="D40" s="143"/>
      <c r="E40" s="147"/>
      <c r="F40" s="148"/>
      <c r="G40" s="9" t="s">
        <v>53</v>
      </c>
      <c r="H40" s="151">
        <f>J40+S40</f>
        <v>7832</v>
      </c>
      <c r="I40" s="152"/>
      <c r="J40" s="10">
        <f>K40+N40+O40+P40+Q40+R40</f>
        <v>7832</v>
      </c>
      <c r="K40" s="10">
        <f>L40+M40</f>
        <v>7832</v>
      </c>
      <c r="L40" s="10">
        <v>7832</v>
      </c>
      <c r="M40" s="10" t="s">
        <v>47</v>
      </c>
      <c r="N40" s="10" t="s">
        <v>47</v>
      </c>
      <c r="O40" s="10" t="s">
        <v>47</v>
      </c>
      <c r="P40" s="10" t="s">
        <v>47</v>
      </c>
      <c r="Q40" s="10" t="s">
        <v>47</v>
      </c>
      <c r="R40" s="10" t="s">
        <v>47</v>
      </c>
      <c r="S40" s="10">
        <f>T40+V40+W40</f>
        <v>0</v>
      </c>
      <c r="T40" s="10">
        <v>0</v>
      </c>
      <c r="U40" s="10">
        <v>0</v>
      </c>
      <c r="V40" s="10" t="s">
        <v>47</v>
      </c>
      <c r="W40" s="10">
        <v>0</v>
      </c>
    </row>
    <row r="41" spans="1:23" ht="17.25" customHeight="1">
      <c r="A41" s="5"/>
      <c r="B41" s="128"/>
      <c r="C41" s="129"/>
      <c r="D41" s="143"/>
      <c r="E41" s="147"/>
      <c r="F41" s="148"/>
      <c r="G41" s="9" t="s">
        <v>54</v>
      </c>
      <c r="H41" s="151">
        <f>J41+S41</f>
        <v>0</v>
      </c>
      <c r="I41" s="152"/>
      <c r="J41" s="10">
        <f>K41+N41+O41+P41+Q41+R41</f>
        <v>0</v>
      </c>
      <c r="K41" s="10">
        <f>L41+M41</f>
        <v>0</v>
      </c>
      <c r="L41" s="10">
        <v>0</v>
      </c>
      <c r="M41" s="10">
        <v>0</v>
      </c>
      <c r="N41" s="10" t="s">
        <v>47</v>
      </c>
      <c r="O41" s="10">
        <v>0</v>
      </c>
      <c r="P41" s="10" t="s">
        <v>47</v>
      </c>
      <c r="Q41" s="10" t="s">
        <v>47</v>
      </c>
      <c r="R41" s="10" t="s">
        <v>47</v>
      </c>
      <c r="S41" s="10">
        <f>T41+V41+W41</f>
        <v>0</v>
      </c>
      <c r="T41" s="10">
        <v>0</v>
      </c>
      <c r="U41" s="10">
        <v>0</v>
      </c>
      <c r="V41" s="10" t="s">
        <v>47</v>
      </c>
      <c r="W41" s="10">
        <v>0</v>
      </c>
    </row>
    <row r="42" spans="1:23" ht="22.5" customHeight="1">
      <c r="A42" s="5"/>
      <c r="B42" s="130"/>
      <c r="C42" s="131"/>
      <c r="D42" s="144"/>
      <c r="E42" s="149"/>
      <c r="F42" s="150"/>
      <c r="G42" s="9" t="s">
        <v>55</v>
      </c>
      <c r="H42" s="151">
        <f>H39-H40+H41</f>
        <v>4151758</v>
      </c>
      <c r="I42" s="152"/>
      <c r="J42" s="11">
        <f aca="true" t="shared" si="7" ref="J42:W42">J39-J40+J41</f>
        <v>4134992</v>
      </c>
      <c r="K42" s="11">
        <f t="shared" si="7"/>
        <v>3901190</v>
      </c>
      <c r="L42" s="10">
        <f t="shared" si="7"/>
        <v>3437925</v>
      </c>
      <c r="M42" s="10">
        <f t="shared" si="7"/>
        <v>463265</v>
      </c>
      <c r="N42" s="10">
        <f t="shared" si="7"/>
        <v>0</v>
      </c>
      <c r="O42" s="10">
        <f t="shared" si="7"/>
        <v>233802</v>
      </c>
      <c r="P42" s="10">
        <f t="shared" si="7"/>
        <v>0</v>
      </c>
      <c r="Q42" s="10">
        <f t="shared" si="7"/>
        <v>0</v>
      </c>
      <c r="R42" s="10">
        <f t="shared" si="7"/>
        <v>0</v>
      </c>
      <c r="S42" s="11">
        <f t="shared" si="7"/>
        <v>16766</v>
      </c>
      <c r="T42" s="10">
        <f t="shared" si="7"/>
        <v>16766</v>
      </c>
      <c r="U42" s="10">
        <f t="shared" si="7"/>
        <v>0</v>
      </c>
      <c r="V42" s="10">
        <f t="shared" si="7"/>
        <v>0</v>
      </c>
      <c r="W42" s="10">
        <f t="shared" si="7"/>
        <v>0</v>
      </c>
    </row>
    <row r="43" spans="1:23" ht="19.5" customHeight="1">
      <c r="A43" s="5"/>
      <c r="B43" s="132"/>
      <c r="C43" s="133"/>
      <c r="D43" s="142" t="s">
        <v>142</v>
      </c>
      <c r="E43" s="145" t="s">
        <v>160</v>
      </c>
      <c r="F43" s="146"/>
      <c r="G43" s="9" t="s">
        <v>52</v>
      </c>
      <c r="H43" s="151">
        <f>J43+S43</f>
        <v>551331</v>
      </c>
      <c r="I43" s="152"/>
      <c r="J43" s="10">
        <f>K43+N43+O43+P43+Q43+R43</f>
        <v>551331</v>
      </c>
      <c r="K43" s="10">
        <f>L43+M43</f>
        <v>551331</v>
      </c>
      <c r="L43" s="10">
        <v>240339</v>
      </c>
      <c r="M43" s="10">
        <v>310992</v>
      </c>
      <c r="N43" s="10" t="s">
        <v>47</v>
      </c>
      <c r="O43" s="10">
        <v>0</v>
      </c>
      <c r="P43" s="10" t="s">
        <v>47</v>
      </c>
      <c r="Q43" s="10" t="s">
        <v>47</v>
      </c>
      <c r="R43" s="10" t="s">
        <v>47</v>
      </c>
      <c r="S43" s="10">
        <f>T43+V43+W43</f>
        <v>0</v>
      </c>
      <c r="T43" s="10">
        <v>0</v>
      </c>
      <c r="U43" s="10">
        <v>0</v>
      </c>
      <c r="V43" s="10" t="s">
        <v>47</v>
      </c>
      <c r="W43" s="10">
        <v>0</v>
      </c>
    </row>
    <row r="44" spans="1:23" ht="19.5" customHeight="1">
      <c r="A44" s="5"/>
      <c r="B44" s="128"/>
      <c r="C44" s="129"/>
      <c r="D44" s="143"/>
      <c r="E44" s="147"/>
      <c r="F44" s="148"/>
      <c r="G44" s="9" t="s">
        <v>53</v>
      </c>
      <c r="H44" s="151">
        <f>J44+S44</f>
        <v>0</v>
      </c>
      <c r="I44" s="152"/>
      <c r="J44" s="10">
        <f>K44+N44+O44+P44+Q44+R44</f>
        <v>0</v>
      </c>
      <c r="K44" s="10">
        <f>L44+M44</f>
        <v>0</v>
      </c>
      <c r="L44" s="10" t="s">
        <v>47</v>
      </c>
      <c r="M44" s="10" t="s">
        <v>47</v>
      </c>
      <c r="N44" s="10" t="s">
        <v>47</v>
      </c>
      <c r="O44" s="10" t="s">
        <v>47</v>
      </c>
      <c r="P44" s="10" t="s">
        <v>47</v>
      </c>
      <c r="Q44" s="10" t="s">
        <v>47</v>
      </c>
      <c r="R44" s="10" t="s">
        <v>47</v>
      </c>
      <c r="S44" s="10">
        <f>T44+V44+W44</f>
        <v>0</v>
      </c>
      <c r="T44" s="10">
        <v>0</v>
      </c>
      <c r="U44" s="10">
        <v>0</v>
      </c>
      <c r="V44" s="10" t="s">
        <v>47</v>
      </c>
      <c r="W44" s="10">
        <v>0</v>
      </c>
    </row>
    <row r="45" spans="1:23" ht="17.25" customHeight="1">
      <c r="A45" s="5"/>
      <c r="B45" s="128"/>
      <c r="C45" s="129"/>
      <c r="D45" s="143"/>
      <c r="E45" s="147"/>
      <c r="F45" s="148"/>
      <c r="G45" s="9" t="s">
        <v>54</v>
      </c>
      <c r="H45" s="151">
        <f>J45+S45</f>
        <v>30800</v>
      </c>
      <c r="I45" s="152"/>
      <c r="J45" s="10">
        <f>K45+N45+O45+P45+Q45+R45</f>
        <v>30800</v>
      </c>
      <c r="K45" s="10">
        <f>L45+M45</f>
        <v>30800</v>
      </c>
      <c r="L45" s="10">
        <v>30800</v>
      </c>
      <c r="M45" s="10">
        <v>0</v>
      </c>
      <c r="N45" s="10" t="s">
        <v>47</v>
      </c>
      <c r="O45" s="10">
        <v>0</v>
      </c>
      <c r="P45" s="10" t="s">
        <v>47</v>
      </c>
      <c r="Q45" s="10" t="s">
        <v>47</v>
      </c>
      <c r="R45" s="10" t="s">
        <v>47</v>
      </c>
      <c r="S45" s="10">
        <f>T45+V45+W45</f>
        <v>0</v>
      </c>
      <c r="T45" s="10">
        <v>0</v>
      </c>
      <c r="U45" s="10">
        <v>0</v>
      </c>
      <c r="V45" s="10" t="s">
        <v>47</v>
      </c>
      <c r="W45" s="10">
        <v>0</v>
      </c>
    </row>
    <row r="46" spans="1:23" ht="18.75" customHeight="1">
      <c r="A46" s="5"/>
      <c r="B46" s="130"/>
      <c r="C46" s="131"/>
      <c r="D46" s="144"/>
      <c r="E46" s="149"/>
      <c r="F46" s="150"/>
      <c r="G46" s="9" t="s">
        <v>55</v>
      </c>
      <c r="H46" s="151">
        <f>H43-H44+H45</f>
        <v>582131</v>
      </c>
      <c r="I46" s="152"/>
      <c r="J46" s="11">
        <f aca="true" t="shared" si="8" ref="J46:W46">J43-J44+J45</f>
        <v>582131</v>
      </c>
      <c r="K46" s="11">
        <f t="shared" si="8"/>
        <v>582131</v>
      </c>
      <c r="L46" s="10">
        <f t="shared" si="8"/>
        <v>271139</v>
      </c>
      <c r="M46" s="10">
        <f t="shared" si="8"/>
        <v>310992</v>
      </c>
      <c r="N46" s="10">
        <f t="shared" si="8"/>
        <v>0</v>
      </c>
      <c r="O46" s="10">
        <f t="shared" si="8"/>
        <v>0</v>
      </c>
      <c r="P46" s="10">
        <f t="shared" si="8"/>
        <v>0</v>
      </c>
      <c r="Q46" s="10">
        <f t="shared" si="8"/>
        <v>0</v>
      </c>
      <c r="R46" s="10">
        <f t="shared" si="8"/>
        <v>0</v>
      </c>
      <c r="S46" s="11">
        <f t="shared" si="8"/>
        <v>0</v>
      </c>
      <c r="T46" s="10">
        <f t="shared" si="8"/>
        <v>0</v>
      </c>
      <c r="U46" s="10">
        <f t="shared" si="8"/>
        <v>0</v>
      </c>
      <c r="V46" s="10">
        <f t="shared" si="8"/>
        <v>0</v>
      </c>
      <c r="W46" s="10">
        <f t="shared" si="8"/>
        <v>0</v>
      </c>
    </row>
    <row r="47" spans="1:23" ht="19.5" customHeight="1">
      <c r="A47" s="5"/>
      <c r="B47" s="132"/>
      <c r="C47" s="133"/>
      <c r="D47" s="142" t="s">
        <v>143</v>
      </c>
      <c r="E47" s="145" t="s">
        <v>144</v>
      </c>
      <c r="F47" s="146"/>
      <c r="G47" s="9" t="s">
        <v>52</v>
      </c>
      <c r="H47" s="151">
        <f>J47+S47</f>
        <v>7599861.92</v>
      </c>
      <c r="I47" s="152"/>
      <c r="J47" s="10">
        <f>K47+N47+O47+P47+Q47+R47</f>
        <v>62413</v>
      </c>
      <c r="K47" s="10">
        <f>L47+M47</f>
        <v>62413</v>
      </c>
      <c r="L47" s="10">
        <v>0</v>
      </c>
      <c r="M47" s="10">
        <v>62413</v>
      </c>
      <c r="N47" s="10" t="s">
        <v>47</v>
      </c>
      <c r="O47" s="10">
        <v>0</v>
      </c>
      <c r="P47" s="10" t="s">
        <v>47</v>
      </c>
      <c r="Q47" s="10" t="s">
        <v>47</v>
      </c>
      <c r="R47" s="10" t="s">
        <v>47</v>
      </c>
      <c r="S47" s="10">
        <f>T47+V47+W47</f>
        <v>7537448.92</v>
      </c>
      <c r="T47" s="10">
        <v>7537448.92</v>
      </c>
      <c r="U47" s="10">
        <v>7507448.92</v>
      </c>
      <c r="V47" s="10" t="s">
        <v>47</v>
      </c>
      <c r="W47" s="10">
        <v>0</v>
      </c>
    </row>
    <row r="48" spans="1:23" ht="19.5" customHeight="1">
      <c r="A48" s="5"/>
      <c r="B48" s="128"/>
      <c r="C48" s="129"/>
      <c r="D48" s="143"/>
      <c r="E48" s="147"/>
      <c r="F48" s="148"/>
      <c r="G48" s="9" t="s">
        <v>53</v>
      </c>
      <c r="H48" s="151">
        <f>J48+S48</f>
        <v>550000</v>
      </c>
      <c r="I48" s="152"/>
      <c r="J48" s="10">
        <f>K48+N48+O48+P48+Q48+R48</f>
        <v>0</v>
      </c>
      <c r="K48" s="10">
        <f>L48+M48</f>
        <v>0</v>
      </c>
      <c r="L48" s="10" t="s">
        <v>47</v>
      </c>
      <c r="M48" s="10" t="s">
        <v>47</v>
      </c>
      <c r="N48" s="10" t="s">
        <v>47</v>
      </c>
      <c r="O48" s="10" t="s">
        <v>47</v>
      </c>
      <c r="P48" s="10" t="s">
        <v>47</v>
      </c>
      <c r="Q48" s="10" t="s">
        <v>47</v>
      </c>
      <c r="R48" s="10" t="s">
        <v>47</v>
      </c>
      <c r="S48" s="10">
        <f>T48+V48+W48</f>
        <v>550000</v>
      </c>
      <c r="T48" s="10">
        <v>550000</v>
      </c>
      <c r="U48" s="10">
        <v>550000</v>
      </c>
      <c r="V48" s="10" t="s">
        <v>47</v>
      </c>
      <c r="W48" s="10">
        <v>0</v>
      </c>
    </row>
    <row r="49" spans="1:23" ht="17.25" customHeight="1">
      <c r="A49" s="5"/>
      <c r="B49" s="128"/>
      <c r="C49" s="129"/>
      <c r="D49" s="143"/>
      <c r="E49" s="147"/>
      <c r="F49" s="148"/>
      <c r="G49" s="9" t="s">
        <v>54</v>
      </c>
      <c r="H49" s="151">
        <f>J49+S49</f>
        <v>1200000</v>
      </c>
      <c r="I49" s="152"/>
      <c r="J49" s="10">
        <f>K49+N49+O49+P49+Q49+R49</f>
        <v>0</v>
      </c>
      <c r="K49" s="10">
        <f>L49+M49</f>
        <v>0</v>
      </c>
      <c r="L49" s="10">
        <v>0</v>
      </c>
      <c r="M49" s="10">
        <v>0</v>
      </c>
      <c r="N49" s="10" t="s">
        <v>47</v>
      </c>
      <c r="O49" s="10">
        <v>0</v>
      </c>
      <c r="P49" s="10" t="s">
        <v>47</v>
      </c>
      <c r="Q49" s="10" t="s">
        <v>47</v>
      </c>
      <c r="R49" s="10" t="s">
        <v>47</v>
      </c>
      <c r="S49" s="10">
        <f>T49+V49+W49</f>
        <v>1200000</v>
      </c>
      <c r="T49" s="10">
        <v>1200000</v>
      </c>
      <c r="U49" s="10">
        <v>650000</v>
      </c>
      <c r="V49" s="10" t="s">
        <v>47</v>
      </c>
      <c r="W49" s="10">
        <v>0</v>
      </c>
    </row>
    <row r="50" spans="1:23" ht="22.5" customHeight="1">
      <c r="A50" s="5"/>
      <c r="B50" s="130"/>
      <c r="C50" s="131"/>
      <c r="D50" s="144"/>
      <c r="E50" s="149"/>
      <c r="F50" s="150"/>
      <c r="G50" s="9" t="s">
        <v>55</v>
      </c>
      <c r="H50" s="151">
        <f>H47-H48+H49</f>
        <v>8249861.92</v>
      </c>
      <c r="I50" s="152"/>
      <c r="J50" s="11">
        <f aca="true" t="shared" si="9" ref="J50:W50">J47-J48+J49</f>
        <v>62413</v>
      </c>
      <c r="K50" s="11">
        <f t="shared" si="9"/>
        <v>62413</v>
      </c>
      <c r="L50" s="10">
        <f t="shared" si="9"/>
        <v>0</v>
      </c>
      <c r="M50" s="10">
        <f t="shared" si="9"/>
        <v>62413</v>
      </c>
      <c r="N50" s="10">
        <f t="shared" si="9"/>
        <v>0</v>
      </c>
      <c r="O50" s="10">
        <f t="shared" si="9"/>
        <v>0</v>
      </c>
      <c r="P50" s="10">
        <f t="shared" si="9"/>
        <v>0</v>
      </c>
      <c r="Q50" s="10">
        <f t="shared" si="9"/>
        <v>0</v>
      </c>
      <c r="R50" s="10">
        <f t="shared" si="9"/>
        <v>0</v>
      </c>
      <c r="S50" s="11">
        <f t="shared" si="9"/>
        <v>8187448.92</v>
      </c>
      <c r="T50" s="10">
        <f t="shared" si="9"/>
        <v>8187448.92</v>
      </c>
      <c r="U50" s="10">
        <f t="shared" si="9"/>
        <v>7607448.92</v>
      </c>
      <c r="V50" s="10">
        <f t="shared" si="9"/>
        <v>0</v>
      </c>
      <c r="W50" s="10">
        <f t="shared" si="9"/>
        <v>0</v>
      </c>
    </row>
    <row r="51" spans="1:24" ht="15" customHeight="1">
      <c r="A51" s="5"/>
      <c r="B51" s="167" t="s">
        <v>148</v>
      </c>
      <c r="C51" s="167"/>
      <c r="D51" s="161"/>
      <c r="E51" s="168" t="s">
        <v>149</v>
      </c>
      <c r="F51" s="168"/>
      <c r="G51" s="9" t="s">
        <v>52</v>
      </c>
      <c r="H51" s="158">
        <f>J51+S51</f>
        <v>4908177.3100000005</v>
      </c>
      <c r="I51" s="159"/>
      <c r="J51" s="10">
        <f>K51+N51+O51+P51+Q51+R51</f>
        <v>4908177.3100000005</v>
      </c>
      <c r="K51" s="10">
        <f>L51+M51</f>
        <v>1704572.31</v>
      </c>
      <c r="L51" s="10">
        <v>1154946</v>
      </c>
      <c r="M51" s="10">
        <v>549626.31</v>
      </c>
      <c r="N51" s="10">
        <v>0</v>
      </c>
      <c r="O51" s="10">
        <v>3203605</v>
      </c>
      <c r="P51" s="10" t="s">
        <v>47</v>
      </c>
      <c r="Q51" s="10" t="s">
        <v>47</v>
      </c>
      <c r="R51" s="10" t="s">
        <v>47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64"/>
    </row>
    <row r="52" spans="1:24" ht="18.75" customHeight="1">
      <c r="A52" s="5"/>
      <c r="B52" s="167"/>
      <c r="C52" s="167"/>
      <c r="D52" s="161"/>
      <c r="E52" s="168"/>
      <c r="F52" s="168"/>
      <c r="G52" s="9" t="s">
        <v>53</v>
      </c>
      <c r="H52" s="158">
        <f>J52+S52</f>
        <v>0</v>
      </c>
      <c r="I52" s="159"/>
      <c r="J52" s="10">
        <f>K52+N52+O52+P52+Q52+R52</f>
        <v>0</v>
      </c>
      <c r="K52" s="10">
        <f>L52+M52</f>
        <v>0</v>
      </c>
      <c r="L52" s="10">
        <v>0</v>
      </c>
      <c r="M52" s="10">
        <f>M74</f>
        <v>0</v>
      </c>
      <c r="N52" s="10" t="s">
        <v>47</v>
      </c>
      <c r="O52" s="10">
        <v>0</v>
      </c>
      <c r="P52" s="10" t="s">
        <v>47</v>
      </c>
      <c r="Q52" s="10" t="s">
        <v>47</v>
      </c>
      <c r="R52" s="10" t="s">
        <v>47</v>
      </c>
      <c r="S52" s="10">
        <f>T52+V52+W52</f>
        <v>0</v>
      </c>
      <c r="T52" s="10">
        <v>0</v>
      </c>
      <c r="U52" s="10">
        <v>0</v>
      </c>
      <c r="V52" s="10" t="s">
        <v>47</v>
      </c>
      <c r="W52" s="10">
        <v>0</v>
      </c>
      <c r="X52" s="164"/>
    </row>
    <row r="53" spans="1:24" ht="15.75" customHeight="1">
      <c r="A53" s="5"/>
      <c r="B53" s="167"/>
      <c r="C53" s="167"/>
      <c r="D53" s="161"/>
      <c r="E53" s="168"/>
      <c r="F53" s="168"/>
      <c r="G53" s="9" t="s">
        <v>54</v>
      </c>
      <c r="H53" s="158">
        <f>J53+S53</f>
        <v>35000</v>
      </c>
      <c r="I53" s="159"/>
      <c r="J53" s="10">
        <f>K53+N53+O53+P53+Q53+R53</f>
        <v>0</v>
      </c>
      <c r="K53" s="10">
        <f>L53+M53</f>
        <v>0</v>
      </c>
      <c r="L53" s="10">
        <v>0</v>
      </c>
      <c r="M53" s="10">
        <v>0</v>
      </c>
      <c r="N53" s="10" t="s">
        <v>47</v>
      </c>
      <c r="O53" s="10" t="s">
        <v>47</v>
      </c>
      <c r="P53" s="10" t="s">
        <v>47</v>
      </c>
      <c r="Q53" s="10" t="s">
        <v>47</v>
      </c>
      <c r="R53" s="10" t="s">
        <v>47</v>
      </c>
      <c r="S53" s="10">
        <f>T53+V53+W53</f>
        <v>35000</v>
      </c>
      <c r="T53" s="10">
        <f>T57</f>
        <v>35000</v>
      </c>
      <c r="U53" s="10">
        <v>0</v>
      </c>
      <c r="V53" s="10" t="s">
        <v>47</v>
      </c>
      <c r="W53" s="10">
        <v>0</v>
      </c>
      <c r="X53" s="164"/>
    </row>
    <row r="54" spans="1:23" ht="21" customHeight="1">
      <c r="A54" s="5"/>
      <c r="B54" s="167"/>
      <c r="C54" s="167"/>
      <c r="D54" s="161"/>
      <c r="E54" s="168"/>
      <c r="F54" s="168"/>
      <c r="G54" s="9" t="s">
        <v>55</v>
      </c>
      <c r="H54" s="158">
        <f>H51-H52+H53</f>
        <v>4943177.3100000005</v>
      </c>
      <c r="I54" s="159"/>
      <c r="J54" s="11">
        <f aca="true" t="shared" si="10" ref="J54:T54">J51-J52+J53</f>
        <v>4908177.3100000005</v>
      </c>
      <c r="K54" s="11">
        <f t="shared" si="10"/>
        <v>1704572.31</v>
      </c>
      <c r="L54" s="10">
        <f t="shared" si="10"/>
        <v>1154946</v>
      </c>
      <c r="M54" s="10">
        <f t="shared" si="10"/>
        <v>549626.31</v>
      </c>
      <c r="N54" s="10">
        <f t="shared" si="10"/>
        <v>0</v>
      </c>
      <c r="O54" s="10">
        <f t="shared" si="10"/>
        <v>3203605</v>
      </c>
      <c r="P54" s="10">
        <f t="shared" si="10"/>
        <v>0</v>
      </c>
      <c r="Q54" s="10">
        <f t="shared" si="10"/>
        <v>0</v>
      </c>
      <c r="R54" s="10">
        <f t="shared" si="10"/>
        <v>0</v>
      </c>
      <c r="S54" s="11">
        <f t="shared" si="10"/>
        <v>35000</v>
      </c>
      <c r="T54" s="10">
        <f t="shared" si="10"/>
        <v>35000</v>
      </c>
      <c r="U54" s="10">
        <v>0</v>
      </c>
      <c r="V54" s="10">
        <v>0</v>
      </c>
      <c r="W54" s="10">
        <v>0</v>
      </c>
    </row>
    <row r="55" spans="1:23" ht="15" customHeight="1">
      <c r="A55" s="5"/>
      <c r="B55" s="153"/>
      <c r="C55" s="153"/>
      <c r="D55" s="142" t="s">
        <v>150</v>
      </c>
      <c r="E55" s="155" t="s">
        <v>151</v>
      </c>
      <c r="F55" s="155"/>
      <c r="G55" s="9" t="s">
        <v>52</v>
      </c>
      <c r="H55" s="158">
        <f>J55+S55</f>
        <v>906841.31</v>
      </c>
      <c r="I55" s="159"/>
      <c r="J55" s="10">
        <f>K55+N55+O55+P55+Q55+R55</f>
        <v>906841.31</v>
      </c>
      <c r="K55" s="10">
        <f>L55+M55</f>
        <v>906841.31</v>
      </c>
      <c r="L55" s="10">
        <v>773275</v>
      </c>
      <c r="M55" s="10">
        <v>133566.31</v>
      </c>
      <c r="N55" s="10" t="s">
        <v>47</v>
      </c>
      <c r="O55" s="10" t="s">
        <v>47</v>
      </c>
      <c r="P55" s="10" t="s">
        <v>47</v>
      </c>
      <c r="Q55" s="10" t="s">
        <v>47</v>
      </c>
      <c r="R55" s="10" t="s">
        <v>47</v>
      </c>
      <c r="S55" s="10">
        <f>T55+V55+W55</f>
        <v>0</v>
      </c>
      <c r="T55" s="10">
        <v>0</v>
      </c>
      <c r="U55" s="10">
        <v>0</v>
      </c>
      <c r="V55" s="10" t="s">
        <v>47</v>
      </c>
      <c r="W55" s="10">
        <v>0</v>
      </c>
    </row>
    <row r="56" spans="1:23" ht="15" customHeight="1">
      <c r="A56" s="5"/>
      <c r="B56" s="153"/>
      <c r="C56" s="153"/>
      <c r="D56" s="143"/>
      <c r="E56" s="155"/>
      <c r="F56" s="155"/>
      <c r="G56" s="9" t="s">
        <v>53</v>
      </c>
      <c r="H56" s="158">
        <f>J56+S56</f>
        <v>0</v>
      </c>
      <c r="I56" s="159"/>
      <c r="J56" s="10">
        <f>K56+N56+O56+P56+Q56+R56</f>
        <v>0</v>
      </c>
      <c r="K56" s="10">
        <f>L56+M56</f>
        <v>0</v>
      </c>
      <c r="L56" s="10" t="s">
        <v>47</v>
      </c>
      <c r="M56" s="10">
        <v>0</v>
      </c>
      <c r="N56" s="10" t="s">
        <v>47</v>
      </c>
      <c r="O56" s="10" t="s">
        <v>47</v>
      </c>
      <c r="P56" s="10" t="s">
        <v>47</v>
      </c>
      <c r="Q56" s="10" t="s">
        <v>47</v>
      </c>
      <c r="R56" s="10" t="s">
        <v>47</v>
      </c>
      <c r="S56" s="10">
        <f>T56+V56+W56</f>
        <v>0</v>
      </c>
      <c r="T56" s="10">
        <v>0</v>
      </c>
      <c r="U56" s="10">
        <v>0</v>
      </c>
      <c r="V56" s="10" t="s">
        <v>47</v>
      </c>
      <c r="W56" s="10">
        <v>0</v>
      </c>
    </row>
    <row r="57" spans="1:23" ht="17.25" customHeight="1">
      <c r="A57" s="5"/>
      <c r="B57" s="153"/>
      <c r="C57" s="153"/>
      <c r="D57" s="143"/>
      <c r="E57" s="155"/>
      <c r="F57" s="155"/>
      <c r="G57" s="9" t="s">
        <v>54</v>
      </c>
      <c r="H57" s="158">
        <f>J57+S57</f>
        <v>35000</v>
      </c>
      <c r="I57" s="159"/>
      <c r="J57" s="10">
        <f>K57+N57+O57+P57+Q57+R57</f>
        <v>0</v>
      </c>
      <c r="K57" s="10">
        <f>L57+M57</f>
        <v>0</v>
      </c>
      <c r="L57" s="10">
        <v>0</v>
      </c>
      <c r="M57" s="10">
        <v>0</v>
      </c>
      <c r="N57" s="10" t="s">
        <v>47</v>
      </c>
      <c r="O57" s="10">
        <v>0</v>
      </c>
      <c r="P57" s="10" t="s">
        <v>47</v>
      </c>
      <c r="Q57" s="10" t="s">
        <v>47</v>
      </c>
      <c r="R57" s="10" t="s">
        <v>47</v>
      </c>
      <c r="S57" s="10">
        <f>T57</f>
        <v>35000</v>
      </c>
      <c r="T57" s="10">
        <v>35000</v>
      </c>
      <c r="U57" s="10">
        <v>0</v>
      </c>
      <c r="V57" s="10" t="s">
        <v>47</v>
      </c>
      <c r="W57" s="10">
        <v>0</v>
      </c>
    </row>
    <row r="58" spans="1:23" ht="16.5" customHeight="1">
      <c r="A58" s="5"/>
      <c r="B58" s="153"/>
      <c r="C58" s="153"/>
      <c r="D58" s="144"/>
      <c r="E58" s="155"/>
      <c r="F58" s="155"/>
      <c r="G58" s="9" t="s">
        <v>55</v>
      </c>
      <c r="H58" s="158">
        <f>H55-H56+H57</f>
        <v>941841.31</v>
      </c>
      <c r="I58" s="159"/>
      <c r="J58" s="11">
        <f aca="true" t="shared" si="11" ref="J58:W58">J55-J56+J57</f>
        <v>906841.31</v>
      </c>
      <c r="K58" s="11">
        <f t="shared" si="11"/>
        <v>906841.31</v>
      </c>
      <c r="L58" s="10">
        <f t="shared" si="11"/>
        <v>773275</v>
      </c>
      <c r="M58" s="10">
        <f t="shared" si="11"/>
        <v>133566.31</v>
      </c>
      <c r="N58" s="10">
        <f t="shared" si="11"/>
        <v>0</v>
      </c>
      <c r="O58" s="10">
        <f t="shared" si="11"/>
        <v>0</v>
      </c>
      <c r="P58" s="10">
        <f t="shared" si="11"/>
        <v>0</v>
      </c>
      <c r="Q58" s="10">
        <f t="shared" si="11"/>
        <v>0</v>
      </c>
      <c r="R58" s="10">
        <f t="shared" si="11"/>
        <v>0</v>
      </c>
      <c r="S58" s="11">
        <f t="shared" si="11"/>
        <v>35000</v>
      </c>
      <c r="T58" s="10">
        <f t="shared" si="11"/>
        <v>35000</v>
      </c>
      <c r="U58" s="10">
        <f t="shared" si="11"/>
        <v>0</v>
      </c>
      <c r="V58" s="10">
        <f t="shared" si="11"/>
        <v>0</v>
      </c>
      <c r="W58" s="10">
        <f t="shared" si="11"/>
        <v>0</v>
      </c>
    </row>
    <row r="59" spans="1:24" ht="21" customHeight="1">
      <c r="A59" s="5"/>
      <c r="B59" s="167" t="s">
        <v>152</v>
      </c>
      <c r="C59" s="167"/>
      <c r="D59" s="161"/>
      <c r="E59" s="168" t="s">
        <v>153</v>
      </c>
      <c r="F59" s="168"/>
      <c r="G59" s="9" t="s">
        <v>52</v>
      </c>
      <c r="H59" s="158">
        <f>J59+S59</f>
        <v>361323</v>
      </c>
      <c r="I59" s="159"/>
      <c r="J59" s="10">
        <f>K59+N59+O59+P59+Q59+R59</f>
        <v>361323</v>
      </c>
      <c r="K59" s="10">
        <f>L59+M59</f>
        <v>285508</v>
      </c>
      <c r="L59" s="10">
        <v>262415</v>
      </c>
      <c r="M59" s="10">
        <v>23093</v>
      </c>
      <c r="N59" s="10">
        <v>0</v>
      </c>
      <c r="O59" s="10">
        <v>75815</v>
      </c>
      <c r="P59" s="10" t="s">
        <v>47</v>
      </c>
      <c r="Q59" s="10" t="s">
        <v>47</v>
      </c>
      <c r="R59" s="10" t="s">
        <v>47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64"/>
    </row>
    <row r="60" spans="1:24" ht="21.75" customHeight="1">
      <c r="A60" s="5"/>
      <c r="B60" s="167"/>
      <c r="C60" s="167"/>
      <c r="D60" s="161"/>
      <c r="E60" s="168"/>
      <c r="F60" s="168"/>
      <c r="G60" s="9" t="s">
        <v>53</v>
      </c>
      <c r="H60" s="158">
        <f>J60+S60</f>
        <v>19000</v>
      </c>
      <c r="I60" s="159"/>
      <c r="J60" s="10">
        <f>K60+N60+O60+P60+Q60+R60</f>
        <v>19000</v>
      </c>
      <c r="K60" s="10">
        <f>L60+M60</f>
        <v>19000</v>
      </c>
      <c r="L60" s="10">
        <f>L64</f>
        <v>19000</v>
      </c>
      <c r="M60" s="10">
        <f>M82</f>
        <v>0</v>
      </c>
      <c r="N60" s="10" t="s">
        <v>47</v>
      </c>
      <c r="O60" s="10">
        <f>O78</f>
        <v>0</v>
      </c>
      <c r="P60" s="10" t="s">
        <v>47</v>
      </c>
      <c r="Q60" s="10" t="s">
        <v>47</v>
      </c>
      <c r="R60" s="10" t="s">
        <v>47</v>
      </c>
      <c r="S60" s="10">
        <f>T60+V60+W60</f>
        <v>0</v>
      </c>
      <c r="T60" s="10">
        <v>0</v>
      </c>
      <c r="U60" s="10">
        <v>0</v>
      </c>
      <c r="V60" s="10" t="s">
        <v>47</v>
      </c>
      <c r="W60" s="10">
        <v>0</v>
      </c>
      <c r="X60" s="164"/>
    </row>
    <row r="61" spans="1:24" ht="15.75" customHeight="1">
      <c r="A61" s="5"/>
      <c r="B61" s="167"/>
      <c r="C61" s="167"/>
      <c r="D61" s="161"/>
      <c r="E61" s="168"/>
      <c r="F61" s="168"/>
      <c r="G61" s="9" t="s">
        <v>54</v>
      </c>
      <c r="H61" s="158">
        <f>J61+S61</f>
        <v>0</v>
      </c>
      <c r="I61" s="159"/>
      <c r="J61" s="10">
        <f>K61+N61+O61+P61+Q61+R61</f>
        <v>0</v>
      </c>
      <c r="K61" s="10">
        <f>L61+M61</f>
        <v>0</v>
      </c>
      <c r="L61" s="10">
        <f>L75</f>
        <v>0</v>
      </c>
      <c r="M61" s="10">
        <v>0</v>
      </c>
      <c r="N61" s="10" t="s">
        <v>47</v>
      </c>
      <c r="O61" s="10" t="s">
        <v>47</v>
      </c>
      <c r="P61" s="10" t="s">
        <v>47</v>
      </c>
      <c r="Q61" s="10" t="s">
        <v>47</v>
      </c>
      <c r="R61" s="10" t="s">
        <v>47</v>
      </c>
      <c r="S61" s="10">
        <f>T61+V61+W61</f>
        <v>0</v>
      </c>
      <c r="T61" s="10">
        <f>T65</f>
        <v>0</v>
      </c>
      <c r="U61" s="10">
        <v>0</v>
      </c>
      <c r="V61" s="10" t="s">
        <v>47</v>
      </c>
      <c r="W61" s="10">
        <v>0</v>
      </c>
      <c r="X61" s="164"/>
    </row>
    <row r="62" spans="1:23" ht="18.75" customHeight="1">
      <c r="A62" s="5"/>
      <c r="B62" s="167"/>
      <c r="C62" s="167"/>
      <c r="D62" s="161"/>
      <c r="E62" s="168"/>
      <c r="F62" s="168"/>
      <c r="G62" s="9" t="s">
        <v>55</v>
      </c>
      <c r="H62" s="158">
        <f>H59-H60+H61</f>
        <v>342323</v>
      </c>
      <c r="I62" s="159"/>
      <c r="J62" s="11">
        <f aca="true" t="shared" si="12" ref="J62:T62">J59-J60+J61</f>
        <v>342323</v>
      </c>
      <c r="K62" s="11">
        <f t="shared" si="12"/>
        <v>266508</v>
      </c>
      <c r="L62" s="10">
        <f t="shared" si="12"/>
        <v>243415</v>
      </c>
      <c r="M62" s="10">
        <f t="shared" si="12"/>
        <v>23093</v>
      </c>
      <c r="N62" s="10">
        <f t="shared" si="12"/>
        <v>0</v>
      </c>
      <c r="O62" s="10">
        <f t="shared" si="12"/>
        <v>75815</v>
      </c>
      <c r="P62" s="10">
        <f t="shared" si="12"/>
        <v>0</v>
      </c>
      <c r="Q62" s="10">
        <f t="shared" si="12"/>
        <v>0</v>
      </c>
      <c r="R62" s="10">
        <f t="shared" si="12"/>
        <v>0</v>
      </c>
      <c r="S62" s="11">
        <f t="shared" si="12"/>
        <v>0</v>
      </c>
      <c r="T62" s="10">
        <f t="shared" si="12"/>
        <v>0</v>
      </c>
      <c r="U62" s="10">
        <v>0</v>
      </c>
      <c r="V62" s="10">
        <v>0</v>
      </c>
      <c r="W62" s="10">
        <v>0</v>
      </c>
    </row>
    <row r="63" spans="1:23" ht="15.75" customHeight="1">
      <c r="A63" s="5"/>
      <c r="B63" s="153"/>
      <c r="C63" s="153"/>
      <c r="D63" s="142" t="s">
        <v>154</v>
      </c>
      <c r="E63" s="155" t="s">
        <v>155</v>
      </c>
      <c r="F63" s="155"/>
      <c r="G63" s="9" t="s">
        <v>52</v>
      </c>
      <c r="H63" s="158">
        <f>J63+S63</f>
        <v>308227</v>
      </c>
      <c r="I63" s="159"/>
      <c r="J63" s="10">
        <f>K63+N63+O63+P63+Q63+R63</f>
        <v>308227</v>
      </c>
      <c r="K63" s="10">
        <f>L63+M63</f>
        <v>284874</v>
      </c>
      <c r="L63" s="10">
        <v>262415</v>
      </c>
      <c r="M63" s="10">
        <v>22459</v>
      </c>
      <c r="N63" s="10" t="s">
        <v>47</v>
      </c>
      <c r="O63" s="10">
        <v>23353</v>
      </c>
      <c r="P63" s="10" t="s">
        <v>47</v>
      </c>
      <c r="Q63" s="10" t="s">
        <v>47</v>
      </c>
      <c r="R63" s="10" t="s">
        <v>47</v>
      </c>
      <c r="S63" s="10">
        <f>T63+V63+W63</f>
        <v>0</v>
      </c>
      <c r="T63" s="10">
        <v>0</v>
      </c>
      <c r="U63" s="10">
        <v>0</v>
      </c>
      <c r="V63" s="10" t="s">
        <v>47</v>
      </c>
      <c r="W63" s="10">
        <v>0</v>
      </c>
    </row>
    <row r="64" spans="1:23" ht="15" customHeight="1">
      <c r="A64" s="5"/>
      <c r="B64" s="153"/>
      <c r="C64" s="153"/>
      <c r="D64" s="143"/>
      <c r="E64" s="155"/>
      <c r="F64" s="155"/>
      <c r="G64" s="9" t="s">
        <v>53</v>
      </c>
      <c r="H64" s="158">
        <f>J64+S64</f>
        <v>19000</v>
      </c>
      <c r="I64" s="159"/>
      <c r="J64" s="10">
        <f>K64+N64+O64+P64+Q64+R64</f>
        <v>19000</v>
      </c>
      <c r="K64" s="10">
        <f>L64+M64</f>
        <v>19000</v>
      </c>
      <c r="L64" s="10">
        <v>19000</v>
      </c>
      <c r="M64" s="10">
        <v>0</v>
      </c>
      <c r="N64" s="10" t="s">
        <v>47</v>
      </c>
      <c r="O64" s="10" t="s">
        <v>47</v>
      </c>
      <c r="P64" s="10" t="s">
        <v>47</v>
      </c>
      <c r="Q64" s="10" t="s">
        <v>47</v>
      </c>
      <c r="R64" s="10" t="s">
        <v>47</v>
      </c>
      <c r="S64" s="10">
        <f>T64+V64+W64</f>
        <v>0</v>
      </c>
      <c r="T64" s="10">
        <v>0</v>
      </c>
      <c r="U64" s="10">
        <v>0</v>
      </c>
      <c r="V64" s="10" t="s">
        <v>47</v>
      </c>
      <c r="W64" s="10">
        <v>0</v>
      </c>
    </row>
    <row r="65" spans="1:23" ht="17.25" customHeight="1">
      <c r="A65" s="5"/>
      <c r="B65" s="153"/>
      <c r="C65" s="153"/>
      <c r="D65" s="143"/>
      <c r="E65" s="155"/>
      <c r="F65" s="155"/>
      <c r="G65" s="9" t="s">
        <v>54</v>
      </c>
      <c r="H65" s="158">
        <f>J65+S65</f>
        <v>0</v>
      </c>
      <c r="I65" s="159"/>
      <c r="J65" s="10">
        <f>K65+N65+O65+P65+Q65+R65</f>
        <v>0</v>
      </c>
      <c r="K65" s="10">
        <f>L65+M65</f>
        <v>0</v>
      </c>
      <c r="L65" s="10">
        <v>0</v>
      </c>
      <c r="M65" s="10">
        <v>0</v>
      </c>
      <c r="N65" s="10" t="s">
        <v>47</v>
      </c>
      <c r="O65" s="10">
        <v>0</v>
      </c>
      <c r="P65" s="10" t="s">
        <v>47</v>
      </c>
      <c r="Q65" s="10" t="s">
        <v>47</v>
      </c>
      <c r="R65" s="10" t="s">
        <v>47</v>
      </c>
      <c r="S65" s="10">
        <f>T65</f>
        <v>0</v>
      </c>
      <c r="T65" s="10">
        <v>0</v>
      </c>
      <c r="U65" s="10">
        <v>0</v>
      </c>
      <c r="V65" s="10" t="s">
        <v>47</v>
      </c>
      <c r="W65" s="10">
        <v>0</v>
      </c>
    </row>
    <row r="66" spans="1:23" ht="16.5" customHeight="1">
      <c r="A66" s="5"/>
      <c r="B66" s="153"/>
      <c r="C66" s="153"/>
      <c r="D66" s="144"/>
      <c r="E66" s="155"/>
      <c r="F66" s="155"/>
      <c r="G66" s="9" t="s">
        <v>55</v>
      </c>
      <c r="H66" s="158">
        <f>H63-H64+H65</f>
        <v>289227</v>
      </c>
      <c r="I66" s="159"/>
      <c r="J66" s="11">
        <f aca="true" t="shared" si="13" ref="J66:W66">J63-J64+J65</f>
        <v>289227</v>
      </c>
      <c r="K66" s="11">
        <f t="shared" si="13"/>
        <v>265874</v>
      </c>
      <c r="L66" s="10">
        <f t="shared" si="13"/>
        <v>243415</v>
      </c>
      <c r="M66" s="10">
        <f t="shared" si="13"/>
        <v>22459</v>
      </c>
      <c r="N66" s="10">
        <f t="shared" si="13"/>
        <v>0</v>
      </c>
      <c r="O66" s="10">
        <f t="shared" si="13"/>
        <v>23353</v>
      </c>
      <c r="P66" s="10">
        <f t="shared" si="13"/>
        <v>0</v>
      </c>
      <c r="Q66" s="10">
        <f t="shared" si="13"/>
        <v>0</v>
      </c>
      <c r="R66" s="10">
        <f t="shared" si="13"/>
        <v>0</v>
      </c>
      <c r="S66" s="11">
        <f t="shared" si="13"/>
        <v>0</v>
      </c>
      <c r="T66" s="10">
        <f t="shared" si="13"/>
        <v>0</v>
      </c>
      <c r="U66" s="10">
        <f t="shared" si="13"/>
        <v>0</v>
      </c>
      <c r="V66" s="10">
        <f t="shared" si="13"/>
        <v>0</v>
      </c>
      <c r="W66" s="10">
        <f t="shared" si="13"/>
        <v>0</v>
      </c>
    </row>
    <row r="67" spans="1:23" ht="19.5" customHeight="1">
      <c r="A67" s="5"/>
      <c r="B67" s="161" t="s">
        <v>49</v>
      </c>
      <c r="C67" s="161"/>
      <c r="D67" s="161"/>
      <c r="E67" s="161"/>
      <c r="F67" s="161"/>
      <c r="G67" s="12" t="s">
        <v>52</v>
      </c>
      <c r="H67" s="162">
        <f>J67+S67</f>
        <v>44894408.480000004</v>
      </c>
      <c r="I67" s="163"/>
      <c r="J67" s="13">
        <f>K67+N67+O67+P67+R67</f>
        <v>29758517.3</v>
      </c>
      <c r="K67" s="13">
        <f>L67+M67</f>
        <v>23649751.66</v>
      </c>
      <c r="L67" s="13">
        <v>15304486.57</v>
      </c>
      <c r="M67" s="13">
        <v>8345265.09</v>
      </c>
      <c r="N67" s="13">
        <v>950790</v>
      </c>
      <c r="O67" s="13">
        <v>4072329</v>
      </c>
      <c r="P67" s="13">
        <v>94825.64</v>
      </c>
      <c r="Q67" s="13" t="s">
        <v>47</v>
      </c>
      <c r="R67" s="13">
        <v>990821</v>
      </c>
      <c r="S67" s="13">
        <f>T67+V67+W67</f>
        <v>15135891.18</v>
      </c>
      <c r="T67" s="13">
        <v>14608028.18</v>
      </c>
      <c r="U67" s="13">
        <v>9456086.9</v>
      </c>
      <c r="V67" s="14" t="s">
        <v>48</v>
      </c>
      <c r="W67" s="13">
        <v>27863</v>
      </c>
    </row>
    <row r="68" spans="1:23" ht="21.75" customHeight="1">
      <c r="A68" s="5"/>
      <c r="B68" s="161"/>
      <c r="C68" s="161"/>
      <c r="D68" s="161"/>
      <c r="E68" s="161"/>
      <c r="F68" s="161"/>
      <c r="G68" s="12" t="s">
        <v>53</v>
      </c>
      <c r="H68" s="162">
        <f>J68+S68</f>
        <v>756945.02</v>
      </c>
      <c r="I68" s="163"/>
      <c r="J68" s="13">
        <f>K68+N68+O68+P68+Q68+R68</f>
        <v>26832</v>
      </c>
      <c r="K68" s="13">
        <f>L68+M68</f>
        <v>26832</v>
      </c>
      <c r="L68" s="13">
        <f>L28+L60</f>
        <v>26832</v>
      </c>
      <c r="M68" s="13">
        <v>0</v>
      </c>
      <c r="N68" s="13" t="s">
        <v>47</v>
      </c>
      <c r="O68" s="13">
        <v>0</v>
      </c>
      <c r="P68" s="13" t="s">
        <v>47</v>
      </c>
      <c r="Q68" s="13" t="s">
        <v>47</v>
      </c>
      <c r="R68" s="13" t="s">
        <v>47</v>
      </c>
      <c r="S68" s="13">
        <f>T68+V68+W68</f>
        <v>730113.02</v>
      </c>
      <c r="T68" s="13">
        <f>T12+S28</f>
        <v>730113.02</v>
      </c>
      <c r="U68" s="13">
        <f>U12+U28</f>
        <v>730113.02</v>
      </c>
      <c r="V68" s="14" t="s">
        <v>47</v>
      </c>
      <c r="W68" s="10">
        <v>0</v>
      </c>
    </row>
    <row r="69" spans="1:23" ht="18" customHeight="1">
      <c r="A69" s="5"/>
      <c r="B69" s="161"/>
      <c r="C69" s="161"/>
      <c r="D69" s="161"/>
      <c r="E69" s="161"/>
      <c r="F69" s="161"/>
      <c r="G69" s="12" t="s">
        <v>54</v>
      </c>
      <c r="H69" s="162">
        <f>J69+S69</f>
        <v>1354164.79</v>
      </c>
      <c r="I69" s="163"/>
      <c r="J69" s="13">
        <f>K69+N69+O69+R69</f>
        <v>111332.79000000001</v>
      </c>
      <c r="K69" s="13">
        <f>L69+M69</f>
        <v>111332.79000000001</v>
      </c>
      <c r="L69" s="13">
        <f>L29</f>
        <v>30800</v>
      </c>
      <c r="M69" s="10">
        <f>M13+M21+M29+M53+M65</f>
        <v>80532.79000000001</v>
      </c>
      <c r="N69" s="13">
        <v>0</v>
      </c>
      <c r="O69" s="13">
        <f>O29</f>
        <v>0</v>
      </c>
      <c r="P69" s="13">
        <v>0</v>
      </c>
      <c r="Q69" s="13" t="s">
        <v>47</v>
      </c>
      <c r="R69" s="13">
        <v>0</v>
      </c>
      <c r="S69" s="13">
        <f>S13+S21+S29+S53</f>
        <v>1242832</v>
      </c>
      <c r="T69" s="13">
        <f>T13+T21+T29+T53+T61</f>
        <v>1242832</v>
      </c>
      <c r="U69" s="13">
        <f>U49</f>
        <v>650000</v>
      </c>
      <c r="V69" s="14" t="s">
        <v>47</v>
      </c>
      <c r="W69" s="10">
        <v>0</v>
      </c>
    </row>
    <row r="70" spans="1:23" s="17" customFormat="1" ht="19.5" customHeight="1">
      <c r="A70" s="15"/>
      <c r="B70" s="161"/>
      <c r="C70" s="161"/>
      <c r="D70" s="161"/>
      <c r="E70" s="161"/>
      <c r="F70" s="161"/>
      <c r="G70" s="16" t="s">
        <v>55</v>
      </c>
      <c r="H70" s="162">
        <f>H67-H68+H69</f>
        <v>45491628.25</v>
      </c>
      <c r="I70" s="163"/>
      <c r="J70" s="13">
        <f>J67-J68+J69</f>
        <v>29843018.09</v>
      </c>
      <c r="K70" s="13">
        <f>K67-K68+K69</f>
        <v>23734252.45</v>
      </c>
      <c r="L70" s="13">
        <f aca="true" t="shared" si="14" ref="L70:W70">L67-L68+L69</f>
        <v>15308454.57</v>
      </c>
      <c r="M70" s="13">
        <f t="shared" si="14"/>
        <v>8425797.879999999</v>
      </c>
      <c r="N70" s="13">
        <f t="shared" si="14"/>
        <v>950790</v>
      </c>
      <c r="O70" s="13">
        <f>O67-O68+O69</f>
        <v>4072329</v>
      </c>
      <c r="P70" s="13">
        <f t="shared" si="14"/>
        <v>94825.64</v>
      </c>
      <c r="Q70" s="13">
        <f t="shared" si="14"/>
        <v>0</v>
      </c>
      <c r="R70" s="13">
        <f t="shared" si="14"/>
        <v>990821</v>
      </c>
      <c r="S70" s="13">
        <f>S67-S68+S69</f>
        <v>15648610.16</v>
      </c>
      <c r="T70" s="13">
        <f t="shared" si="14"/>
        <v>15120747.16</v>
      </c>
      <c r="U70" s="13">
        <f t="shared" si="14"/>
        <v>9375973.88</v>
      </c>
      <c r="V70" s="13">
        <f t="shared" si="14"/>
        <v>500000</v>
      </c>
      <c r="W70" s="13">
        <f t="shared" si="14"/>
        <v>27863</v>
      </c>
    </row>
    <row r="71" spans="1:23" s="17" customFormat="1" ht="18" customHeight="1">
      <c r="A71" s="15"/>
      <c r="B71" s="166" t="s">
        <v>56</v>
      </c>
      <c r="C71" s="166"/>
      <c r="D71" s="166"/>
      <c r="E71" s="166"/>
      <c r="F71" s="166"/>
      <c r="G71" s="16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17" customFormat="1" ht="18.75" customHeight="1">
      <c r="A72" s="15"/>
      <c r="B72" s="160" t="s">
        <v>3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</row>
    <row r="73" spans="1:23" s="17" customFormat="1" ht="237" customHeight="1">
      <c r="A73" s="15"/>
      <c r="B73" s="184" t="s">
        <v>1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</row>
    <row r="74" spans="4:22" ht="24" customHeight="1"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T74" s="186" t="s">
        <v>50</v>
      </c>
      <c r="U74" s="186"/>
      <c r="V74" s="186"/>
    </row>
    <row r="75" ht="11.25" customHeight="1"/>
    <row r="76" spans="20:22" ht="19.5" customHeight="1">
      <c r="T76" s="186" t="s">
        <v>51</v>
      </c>
      <c r="U76" s="186"/>
      <c r="V76" s="186"/>
    </row>
  </sheetData>
  <mergeCells count="144">
    <mergeCell ref="B35:C38"/>
    <mergeCell ref="D35:D38"/>
    <mergeCell ref="E35:F38"/>
    <mergeCell ref="H35:I35"/>
    <mergeCell ref="H36:I36"/>
    <mergeCell ref="H37:I37"/>
    <mergeCell ref="H38:I38"/>
    <mergeCell ref="B55:C58"/>
    <mergeCell ref="D55:D58"/>
    <mergeCell ref="E55:F58"/>
    <mergeCell ref="H55:I55"/>
    <mergeCell ref="H56:I56"/>
    <mergeCell ref="H57:I57"/>
    <mergeCell ref="H58:I58"/>
    <mergeCell ref="X51:X53"/>
    <mergeCell ref="H52:I52"/>
    <mergeCell ref="H53:I53"/>
    <mergeCell ref="H54:I54"/>
    <mergeCell ref="B51:C54"/>
    <mergeCell ref="D51:D54"/>
    <mergeCell ref="E51:F54"/>
    <mergeCell ref="H51:I51"/>
    <mergeCell ref="E59:F62"/>
    <mergeCell ref="H59:I59"/>
    <mergeCell ref="H60:I60"/>
    <mergeCell ref="H61:I61"/>
    <mergeCell ref="H62:I62"/>
    <mergeCell ref="X59:X61"/>
    <mergeCell ref="B63:C66"/>
    <mergeCell ref="D63:D66"/>
    <mergeCell ref="E63:F66"/>
    <mergeCell ref="H63:I63"/>
    <mergeCell ref="H64:I64"/>
    <mergeCell ref="H65:I65"/>
    <mergeCell ref="H66:I66"/>
    <mergeCell ref="B59:C62"/>
    <mergeCell ref="D59:D62"/>
    <mergeCell ref="X27:X29"/>
    <mergeCell ref="B47:C50"/>
    <mergeCell ref="D47:D50"/>
    <mergeCell ref="E47:F50"/>
    <mergeCell ref="H47:I47"/>
    <mergeCell ref="H48:I48"/>
    <mergeCell ref="H49:I49"/>
    <mergeCell ref="H50:I50"/>
    <mergeCell ref="B27:C30"/>
    <mergeCell ref="D27:D30"/>
    <mergeCell ref="H27:I27"/>
    <mergeCell ref="H28:I28"/>
    <mergeCell ref="H29:I29"/>
    <mergeCell ref="H30:I30"/>
    <mergeCell ref="T74:V74"/>
    <mergeCell ref="T76:V76"/>
    <mergeCell ref="A1:W1"/>
    <mergeCell ref="B2:W2"/>
    <mergeCell ref="A3:B3"/>
    <mergeCell ref="C3:E3"/>
    <mergeCell ref="F3:H3"/>
    <mergeCell ref="I3:W3"/>
    <mergeCell ref="B4:C9"/>
    <mergeCell ref="T5:W5"/>
    <mergeCell ref="R7:R9"/>
    <mergeCell ref="U8:U9"/>
    <mergeCell ref="N7:N9"/>
    <mergeCell ref="O7:O9"/>
    <mergeCell ref="P7:P9"/>
    <mergeCell ref="S5:S9"/>
    <mergeCell ref="B73:W73"/>
    <mergeCell ref="T6:T9"/>
    <mergeCell ref="U6:U7"/>
    <mergeCell ref="K5:R6"/>
    <mergeCell ref="B10:C10"/>
    <mergeCell ref="E10:G10"/>
    <mergeCell ref="H10:I10"/>
    <mergeCell ref="L7:M8"/>
    <mergeCell ref="D4:D9"/>
    <mergeCell ref="E4:G9"/>
    <mergeCell ref="B71:G71"/>
    <mergeCell ref="B11:C14"/>
    <mergeCell ref="D11:D14"/>
    <mergeCell ref="E11:F14"/>
    <mergeCell ref="B15:C18"/>
    <mergeCell ref="D15:D18"/>
    <mergeCell ref="E27:F30"/>
    <mergeCell ref="B19:C22"/>
    <mergeCell ref="D19:D22"/>
    <mergeCell ref="E19:F22"/>
    <mergeCell ref="H69:I69"/>
    <mergeCell ref="H70:I70"/>
    <mergeCell ref="H4:I9"/>
    <mergeCell ref="J4:W4"/>
    <mergeCell ref="J5:J9"/>
    <mergeCell ref="H11:I11"/>
    <mergeCell ref="V6:V9"/>
    <mergeCell ref="W6:W9"/>
    <mergeCell ref="K7:K9"/>
    <mergeCell ref="Q7:Q9"/>
    <mergeCell ref="X11:X13"/>
    <mergeCell ref="H12:I12"/>
    <mergeCell ref="H13:I13"/>
    <mergeCell ref="H14:I14"/>
    <mergeCell ref="D74:M74"/>
    <mergeCell ref="E15:F18"/>
    <mergeCell ref="H15:I15"/>
    <mergeCell ref="H16:I16"/>
    <mergeCell ref="H17:I17"/>
    <mergeCell ref="H18:I18"/>
    <mergeCell ref="B72:W72"/>
    <mergeCell ref="B67:F70"/>
    <mergeCell ref="H67:I67"/>
    <mergeCell ref="H68:I68"/>
    <mergeCell ref="H19:I19"/>
    <mergeCell ref="X19:X21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31:C34"/>
    <mergeCell ref="D31:D34"/>
    <mergeCell ref="E31:F34"/>
    <mergeCell ref="H31:I31"/>
    <mergeCell ref="H32:I32"/>
    <mergeCell ref="H33:I33"/>
    <mergeCell ref="H34:I34"/>
    <mergeCell ref="B39:C42"/>
    <mergeCell ref="D39:D42"/>
    <mergeCell ref="E39:F42"/>
    <mergeCell ref="H39:I39"/>
    <mergeCell ref="H40:I40"/>
    <mergeCell ref="H41:I41"/>
    <mergeCell ref="H42:I42"/>
    <mergeCell ref="B43:C46"/>
    <mergeCell ref="D43:D46"/>
    <mergeCell ref="E43:F46"/>
    <mergeCell ref="H43:I43"/>
    <mergeCell ref="H44:I44"/>
    <mergeCell ref="H45:I45"/>
    <mergeCell ref="H46:I46"/>
  </mergeCells>
  <printOptions/>
  <pageMargins left="0.31" right="0.17" top="0.49" bottom="0.36" header="0.29" footer="0.24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28">
      <selection activeCell="E41" sqref="E41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00390625" style="1" customWidth="1"/>
    <col min="5" max="5" width="12.7109375" style="1" customWidth="1"/>
    <col min="6" max="6" width="13.421875" style="1" customWidth="1"/>
    <col min="7" max="7" width="13.140625" style="1" customWidth="1"/>
    <col min="8" max="9" width="12.00390625" style="1" customWidth="1"/>
    <col min="10" max="10" width="12.421875" style="1" customWidth="1"/>
    <col min="11" max="11" width="9.140625" style="1" customWidth="1"/>
    <col min="12" max="12" width="9.57421875" style="1" customWidth="1"/>
    <col min="13" max="16384" width="9.140625" style="1" customWidth="1"/>
  </cols>
  <sheetData>
    <row r="1" spans="6:12" ht="16.5" customHeight="1">
      <c r="F1" s="195" t="s">
        <v>162</v>
      </c>
      <c r="G1" s="195"/>
      <c r="H1" s="195"/>
      <c r="I1" s="195"/>
      <c r="J1" s="195"/>
      <c r="K1" s="195"/>
      <c r="L1" s="195"/>
    </row>
    <row r="2" spans="5:12" ht="20.25" customHeight="1">
      <c r="E2" s="196" t="s">
        <v>6</v>
      </c>
      <c r="F2" s="196"/>
      <c r="G2" s="196"/>
      <c r="H2" s="196"/>
      <c r="I2" s="196"/>
      <c r="J2" s="196"/>
      <c r="K2" s="196"/>
      <c r="L2" s="196"/>
    </row>
    <row r="3" spans="5:12" ht="9" customHeight="1">
      <c r="E3" s="50"/>
      <c r="F3" s="50"/>
      <c r="G3" s="50"/>
      <c r="H3" s="50"/>
      <c r="I3" s="50"/>
      <c r="J3" s="50"/>
      <c r="K3" s="50"/>
      <c r="L3" s="50"/>
    </row>
    <row r="4" spans="1:12" ht="18.75" customHeight="1">
      <c r="A4" s="197" t="s">
        <v>73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s="51" customFormat="1" ht="14.25" customHeight="1">
      <c r="A5" s="198" t="s">
        <v>72</v>
      </c>
      <c r="B5" s="198" t="s">
        <v>7</v>
      </c>
      <c r="C5" s="198" t="s">
        <v>74</v>
      </c>
      <c r="D5" s="199" t="s">
        <v>75</v>
      </c>
      <c r="E5" s="199" t="s">
        <v>76</v>
      </c>
      <c r="F5" s="199" t="s">
        <v>77</v>
      </c>
      <c r="G5" s="199"/>
      <c r="H5" s="199"/>
      <c r="I5" s="199"/>
      <c r="J5" s="199"/>
      <c r="K5" s="200" t="s">
        <v>78</v>
      </c>
      <c r="L5" s="202" t="s">
        <v>79</v>
      </c>
    </row>
    <row r="6" spans="1:12" s="51" customFormat="1" ht="15" customHeight="1">
      <c r="A6" s="198"/>
      <c r="B6" s="198"/>
      <c r="C6" s="198"/>
      <c r="D6" s="199"/>
      <c r="E6" s="199"/>
      <c r="F6" s="199" t="s">
        <v>80</v>
      </c>
      <c r="G6" s="199" t="s">
        <v>81</v>
      </c>
      <c r="H6" s="199"/>
      <c r="I6" s="199"/>
      <c r="J6" s="199"/>
      <c r="K6" s="201"/>
      <c r="L6" s="203"/>
    </row>
    <row r="7" spans="1:12" s="51" customFormat="1" ht="29.25" customHeight="1">
      <c r="A7" s="198"/>
      <c r="B7" s="198"/>
      <c r="C7" s="198"/>
      <c r="D7" s="199"/>
      <c r="E7" s="199"/>
      <c r="F7" s="199"/>
      <c r="G7" s="199" t="s">
        <v>82</v>
      </c>
      <c r="H7" s="204" t="s">
        <v>83</v>
      </c>
      <c r="I7" s="199" t="s">
        <v>84</v>
      </c>
      <c r="J7" s="204" t="s">
        <v>85</v>
      </c>
      <c r="K7" s="201"/>
      <c r="L7" s="203"/>
    </row>
    <row r="8" spans="1:12" s="51" customFormat="1" ht="19.5" customHeight="1">
      <c r="A8" s="198"/>
      <c r="B8" s="198"/>
      <c r="C8" s="198"/>
      <c r="D8" s="199"/>
      <c r="E8" s="199"/>
      <c r="F8" s="199"/>
      <c r="G8" s="199"/>
      <c r="H8" s="204"/>
      <c r="I8" s="199"/>
      <c r="J8" s="204"/>
      <c r="K8" s="201"/>
      <c r="L8" s="203"/>
    </row>
    <row r="9" spans="1:12" s="53" customFormat="1" ht="13.5" customHeight="1">
      <c r="A9" s="52">
        <v>1</v>
      </c>
      <c r="B9" s="52">
        <v>2</v>
      </c>
      <c r="C9" s="52">
        <v>3</v>
      </c>
      <c r="D9" s="52">
        <v>5</v>
      </c>
      <c r="E9" s="52">
        <v>6</v>
      </c>
      <c r="F9" s="52">
        <v>7</v>
      </c>
      <c r="G9" s="52">
        <v>8</v>
      </c>
      <c r="H9" s="52">
        <v>9</v>
      </c>
      <c r="I9" s="52">
        <v>10</v>
      </c>
      <c r="J9" s="52">
        <v>11</v>
      </c>
      <c r="K9" s="52">
        <v>12</v>
      </c>
      <c r="L9" s="52">
        <v>13</v>
      </c>
    </row>
    <row r="10" spans="1:12" s="53" customFormat="1" ht="25.5" customHeight="1">
      <c r="A10" s="52">
        <v>1</v>
      </c>
      <c r="B10" s="54" t="s">
        <v>70</v>
      </c>
      <c r="C10" s="54" t="s">
        <v>86</v>
      </c>
      <c r="D10" s="55" t="s">
        <v>87</v>
      </c>
      <c r="E10" s="56">
        <f>F10</f>
        <v>220000</v>
      </c>
      <c r="F10" s="56">
        <f>G10+H10+I10</f>
        <v>220000</v>
      </c>
      <c r="G10" s="56">
        <v>0</v>
      </c>
      <c r="H10" s="56">
        <v>150000</v>
      </c>
      <c r="I10" s="56">
        <v>70000</v>
      </c>
      <c r="J10" s="52"/>
      <c r="K10" s="52"/>
      <c r="L10" s="57" t="s">
        <v>88</v>
      </c>
    </row>
    <row r="11" spans="1:12" s="53" customFormat="1" ht="77.25" customHeight="1">
      <c r="A11" s="52">
        <v>2</v>
      </c>
      <c r="B11" s="54" t="s">
        <v>70</v>
      </c>
      <c r="C11" s="54" t="s">
        <v>86</v>
      </c>
      <c r="D11" s="55" t="s">
        <v>89</v>
      </c>
      <c r="E11" s="58">
        <f>F11</f>
        <v>195200</v>
      </c>
      <c r="F11" s="58">
        <f>G11</f>
        <v>195200</v>
      </c>
      <c r="G11" s="58">
        <v>195200</v>
      </c>
      <c r="H11" s="56"/>
      <c r="I11" s="56"/>
      <c r="J11" s="52"/>
      <c r="K11" s="52"/>
      <c r="L11" s="57" t="s">
        <v>88</v>
      </c>
    </row>
    <row r="12" spans="1:12" s="53" customFormat="1" ht="51.75" customHeight="1">
      <c r="A12" s="52">
        <v>3</v>
      </c>
      <c r="B12" s="54" t="s">
        <v>70</v>
      </c>
      <c r="C12" s="54" t="s">
        <v>86</v>
      </c>
      <c r="D12" s="55" t="s">
        <v>113</v>
      </c>
      <c r="E12" s="95">
        <f>F12</f>
        <v>15000</v>
      </c>
      <c r="F12" s="58">
        <f>G12+H12+I12+J12</f>
        <v>15000</v>
      </c>
      <c r="G12" s="58">
        <v>15000</v>
      </c>
      <c r="H12" s="56"/>
      <c r="I12" s="56"/>
      <c r="J12" s="52"/>
      <c r="K12" s="52"/>
      <c r="L12" s="57" t="s">
        <v>88</v>
      </c>
    </row>
    <row r="13" spans="1:12" ht="21.75" customHeight="1">
      <c r="A13" s="205" t="s">
        <v>90</v>
      </c>
      <c r="B13" s="205"/>
      <c r="C13" s="205"/>
      <c r="D13" s="205"/>
      <c r="E13" s="59">
        <f>F13+K13</f>
        <v>430200</v>
      </c>
      <c r="F13" s="60">
        <f>SUM(F10:F12)</f>
        <v>430200</v>
      </c>
      <c r="G13" s="60">
        <f>SUM(G10:G12)</f>
        <v>210200</v>
      </c>
      <c r="H13" s="60">
        <f>H10</f>
        <v>150000</v>
      </c>
      <c r="I13" s="60">
        <f>SUM(I10)</f>
        <v>70000</v>
      </c>
      <c r="J13" s="61">
        <f>SUM(J10)</f>
        <v>0</v>
      </c>
      <c r="K13" s="62"/>
      <c r="L13" s="63"/>
    </row>
    <row r="14" spans="1:12" s="70" customFormat="1" ht="27" customHeight="1">
      <c r="A14" s="64">
        <v>4</v>
      </c>
      <c r="B14" s="64">
        <v>400</v>
      </c>
      <c r="C14" s="65">
        <v>40002</v>
      </c>
      <c r="D14" s="66" t="s">
        <v>91</v>
      </c>
      <c r="E14" s="56">
        <f>F14</f>
        <v>16100</v>
      </c>
      <c r="F14" s="56">
        <f>G14</f>
        <v>16100</v>
      </c>
      <c r="G14" s="56">
        <v>16100</v>
      </c>
      <c r="H14" s="67"/>
      <c r="I14" s="67"/>
      <c r="J14" s="68"/>
      <c r="K14" s="69"/>
      <c r="L14" s="57" t="s">
        <v>88</v>
      </c>
    </row>
    <row r="15" spans="1:12" s="73" customFormat="1" ht="24" customHeight="1">
      <c r="A15" s="206" t="s">
        <v>92</v>
      </c>
      <c r="B15" s="207"/>
      <c r="C15" s="207"/>
      <c r="D15" s="208"/>
      <c r="E15" s="71">
        <f>SUM(E14)</f>
        <v>16100</v>
      </c>
      <c r="F15" s="71">
        <f>SUM(F14)</f>
        <v>16100</v>
      </c>
      <c r="G15" s="71">
        <f>SUM(G14)</f>
        <v>16100</v>
      </c>
      <c r="H15" s="67"/>
      <c r="I15" s="67"/>
      <c r="J15" s="68"/>
      <c r="K15" s="69"/>
      <c r="L15" s="72"/>
    </row>
    <row r="16" spans="1:12" s="70" customFormat="1" ht="126.75" customHeight="1">
      <c r="A16" s="64">
        <v>5</v>
      </c>
      <c r="B16" s="64">
        <v>600</v>
      </c>
      <c r="C16" s="65">
        <v>60013</v>
      </c>
      <c r="D16" s="55" t="s">
        <v>93</v>
      </c>
      <c r="E16" s="58">
        <f>F16</f>
        <v>50020</v>
      </c>
      <c r="F16" s="58">
        <f>G16</f>
        <v>50020</v>
      </c>
      <c r="G16" s="58">
        <v>50020</v>
      </c>
      <c r="H16" s="74"/>
      <c r="I16" s="67"/>
      <c r="J16" s="68"/>
      <c r="K16" s="69"/>
      <c r="L16" s="57" t="s">
        <v>88</v>
      </c>
    </row>
    <row r="17" spans="1:12" s="70" customFormat="1" ht="63.75" customHeight="1">
      <c r="A17" s="64">
        <v>6</v>
      </c>
      <c r="B17" s="64">
        <v>600</v>
      </c>
      <c r="C17" s="65">
        <v>60016</v>
      </c>
      <c r="D17" s="55" t="s">
        <v>94</v>
      </c>
      <c r="E17" s="56">
        <f>F17</f>
        <v>141123.66</v>
      </c>
      <c r="F17" s="56">
        <f>G17</f>
        <v>141123.66</v>
      </c>
      <c r="G17" s="56">
        <v>141123.66</v>
      </c>
      <c r="H17" s="67"/>
      <c r="I17" s="67"/>
      <c r="J17" s="68"/>
      <c r="K17" s="69"/>
      <c r="L17" s="57" t="s">
        <v>88</v>
      </c>
    </row>
    <row r="18" spans="1:12" ht="38.25" customHeight="1">
      <c r="A18" s="75">
        <v>7</v>
      </c>
      <c r="B18" s="75">
        <v>600</v>
      </c>
      <c r="C18" s="76">
        <v>60016</v>
      </c>
      <c r="D18" s="55" t="s">
        <v>95</v>
      </c>
      <c r="E18" s="58">
        <f aca="true" t="shared" si="0" ref="E18:E26">F18</f>
        <v>400000</v>
      </c>
      <c r="F18" s="58">
        <f>G18+H18+I18+J18</f>
        <v>400000</v>
      </c>
      <c r="G18" s="58">
        <v>0</v>
      </c>
      <c r="H18" s="58">
        <v>400000</v>
      </c>
      <c r="I18" s="77"/>
      <c r="J18" s="78"/>
      <c r="K18" s="79"/>
      <c r="L18" s="57" t="s">
        <v>88</v>
      </c>
    </row>
    <row r="19" spans="1:12" ht="88.5" customHeight="1">
      <c r="A19" s="80">
        <v>8</v>
      </c>
      <c r="B19" s="75">
        <v>600</v>
      </c>
      <c r="C19" s="76">
        <v>60016</v>
      </c>
      <c r="D19" s="55" t="s">
        <v>96</v>
      </c>
      <c r="E19" s="58">
        <f t="shared" si="0"/>
        <v>1768524.96</v>
      </c>
      <c r="F19" s="58">
        <f>G19+J19</f>
        <v>1768524.96</v>
      </c>
      <c r="G19" s="58">
        <v>267278.75</v>
      </c>
      <c r="H19" s="58"/>
      <c r="I19" s="58"/>
      <c r="J19" s="58">
        <v>1501246.21</v>
      </c>
      <c r="K19" s="79"/>
      <c r="L19" s="57" t="s">
        <v>88</v>
      </c>
    </row>
    <row r="20" spans="1:12" ht="29.25" customHeight="1">
      <c r="A20" s="80">
        <v>9</v>
      </c>
      <c r="B20" s="75">
        <v>600</v>
      </c>
      <c r="C20" s="76">
        <v>60016</v>
      </c>
      <c r="D20" s="55" t="s">
        <v>97</v>
      </c>
      <c r="E20" s="56">
        <f t="shared" si="0"/>
        <v>143055.62</v>
      </c>
      <c r="F20" s="56">
        <f>G20</f>
        <v>143055.62</v>
      </c>
      <c r="G20" s="56">
        <v>143055.62</v>
      </c>
      <c r="H20" s="81"/>
      <c r="I20" s="77"/>
      <c r="J20" s="56"/>
      <c r="K20" s="79"/>
      <c r="L20" s="57" t="s">
        <v>88</v>
      </c>
    </row>
    <row r="21" spans="1:12" ht="128.25" customHeight="1">
      <c r="A21" s="80">
        <v>10</v>
      </c>
      <c r="B21" s="75">
        <v>600</v>
      </c>
      <c r="C21" s="76">
        <v>60016</v>
      </c>
      <c r="D21" s="55" t="s">
        <v>98</v>
      </c>
      <c r="E21" s="58">
        <f t="shared" si="0"/>
        <v>2620000</v>
      </c>
      <c r="F21" s="58">
        <f>G21+H21</f>
        <v>2620000</v>
      </c>
      <c r="G21" s="58">
        <v>1850000</v>
      </c>
      <c r="H21" s="58">
        <v>770000</v>
      </c>
      <c r="I21" s="77"/>
      <c r="J21" s="56"/>
      <c r="K21" s="79"/>
      <c r="L21" s="57" t="s">
        <v>88</v>
      </c>
    </row>
    <row r="22" spans="1:21" ht="61.5" customHeight="1">
      <c r="A22" s="80">
        <v>11</v>
      </c>
      <c r="B22" s="75">
        <v>600</v>
      </c>
      <c r="C22" s="76">
        <v>60016</v>
      </c>
      <c r="D22" s="82" t="s">
        <v>99</v>
      </c>
      <c r="E22" s="58">
        <f t="shared" si="0"/>
        <v>150000</v>
      </c>
      <c r="F22" s="58">
        <f>G22</f>
        <v>150000</v>
      </c>
      <c r="G22" s="58">
        <v>150000</v>
      </c>
      <c r="H22" s="83"/>
      <c r="I22" s="83"/>
      <c r="J22" s="83"/>
      <c r="K22" s="83"/>
      <c r="L22" s="57" t="s">
        <v>88</v>
      </c>
      <c r="M22" s="84"/>
      <c r="N22" s="84"/>
      <c r="O22" s="84"/>
      <c r="P22" s="84"/>
      <c r="Q22" s="84"/>
      <c r="R22" s="84"/>
      <c r="S22" s="84"/>
      <c r="T22" s="84"/>
      <c r="U22" s="84"/>
    </row>
    <row r="23" spans="1:12" ht="36" customHeight="1">
      <c r="A23" s="80">
        <v>12</v>
      </c>
      <c r="B23" s="75">
        <v>600</v>
      </c>
      <c r="C23" s="76">
        <v>60016</v>
      </c>
      <c r="D23" s="55" t="s">
        <v>100</v>
      </c>
      <c r="E23" s="56">
        <f t="shared" si="0"/>
        <v>0</v>
      </c>
      <c r="F23" s="56">
        <f>G23</f>
        <v>0</v>
      </c>
      <c r="G23" s="56">
        <v>0</v>
      </c>
      <c r="H23" s="81"/>
      <c r="I23" s="77"/>
      <c r="J23" s="56"/>
      <c r="K23" s="79"/>
      <c r="L23" s="57" t="s">
        <v>88</v>
      </c>
    </row>
    <row r="24" spans="1:12" ht="66" customHeight="1">
      <c r="A24" s="75">
        <v>13</v>
      </c>
      <c r="B24" s="75">
        <v>600</v>
      </c>
      <c r="C24" s="76">
        <v>60016</v>
      </c>
      <c r="D24" s="55" t="s">
        <v>101</v>
      </c>
      <c r="E24" s="58">
        <f t="shared" si="0"/>
        <v>680000</v>
      </c>
      <c r="F24" s="58">
        <f>G24+H24</f>
        <v>680000</v>
      </c>
      <c r="G24" s="58">
        <v>0</v>
      </c>
      <c r="H24" s="58">
        <v>680000</v>
      </c>
      <c r="I24" s="77"/>
      <c r="J24" s="56"/>
      <c r="K24" s="79"/>
      <c r="L24" s="57" t="s">
        <v>88</v>
      </c>
    </row>
    <row r="25" spans="1:12" s="53" customFormat="1" ht="52.5" customHeight="1">
      <c r="A25" s="75">
        <v>14</v>
      </c>
      <c r="B25" s="54" t="s">
        <v>117</v>
      </c>
      <c r="C25" s="54" t="s">
        <v>120</v>
      </c>
      <c r="D25" s="55" t="s">
        <v>112</v>
      </c>
      <c r="E25" s="95">
        <f t="shared" si="0"/>
        <v>35000</v>
      </c>
      <c r="F25" s="58">
        <f>G25+H25+I25+J25</f>
        <v>35000</v>
      </c>
      <c r="G25" s="58">
        <v>35000</v>
      </c>
      <c r="H25" s="56"/>
      <c r="I25" s="56"/>
      <c r="J25" s="52"/>
      <c r="K25" s="52"/>
      <c r="L25" s="57" t="s">
        <v>88</v>
      </c>
    </row>
    <row r="26" spans="1:12" ht="39" customHeight="1">
      <c r="A26" s="75">
        <v>15</v>
      </c>
      <c r="B26" s="75">
        <v>600</v>
      </c>
      <c r="C26" s="76">
        <v>60016</v>
      </c>
      <c r="D26" s="85" t="s">
        <v>102</v>
      </c>
      <c r="E26" s="56">
        <f t="shared" si="0"/>
        <v>228000</v>
      </c>
      <c r="F26" s="56">
        <f>G26+I26</f>
        <v>228000</v>
      </c>
      <c r="G26" s="56">
        <v>170000</v>
      </c>
      <c r="H26" s="56"/>
      <c r="I26" s="56">
        <v>58000</v>
      </c>
      <c r="J26" s="56"/>
      <c r="K26" s="79"/>
      <c r="L26" s="57" t="s">
        <v>88</v>
      </c>
    </row>
    <row r="27" spans="1:12" s="87" customFormat="1" ht="23.25" customHeight="1">
      <c r="A27" s="209" t="s">
        <v>103</v>
      </c>
      <c r="B27" s="210"/>
      <c r="C27" s="210"/>
      <c r="D27" s="211"/>
      <c r="E27" s="86">
        <f>F27+K27</f>
        <v>6215724.24</v>
      </c>
      <c r="F27" s="86">
        <f>G27+H27+I27+J27+K27</f>
        <v>6215724.24</v>
      </c>
      <c r="G27" s="86">
        <f>SUM(G16:G26)</f>
        <v>2806478.0300000003</v>
      </c>
      <c r="H27" s="49">
        <f>H18+H21+H24</f>
        <v>1850000</v>
      </c>
      <c r="I27" s="86">
        <f>I26</f>
        <v>58000</v>
      </c>
      <c r="J27" s="86">
        <f>J19</f>
        <v>1501246.21</v>
      </c>
      <c r="K27" s="86">
        <v>0</v>
      </c>
      <c r="L27" s="62"/>
    </row>
    <row r="28" spans="1:12" ht="26.25" customHeight="1">
      <c r="A28" s="75">
        <v>16</v>
      </c>
      <c r="B28" s="75">
        <v>700</v>
      </c>
      <c r="C28" s="76">
        <v>70005</v>
      </c>
      <c r="D28" s="55" t="s">
        <v>104</v>
      </c>
      <c r="E28" s="56">
        <f>F28</f>
        <v>184725</v>
      </c>
      <c r="F28" s="56">
        <f>G28</f>
        <v>184725</v>
      </c>
      <c r="G28" s="56">
        <v>184725</v>
      </c>
      <c r="H28" s="81"/>
      <c r="I28" s="77"/>
      <c r="J28" s="56"/>
      <c r="K28" s="79"/>
      <c r="L28" s="57" t="s">
        <v>88</v>
      </c>
    </row>
    <row r="29" spans="1:12" s="87" customFormat="1" ht="23.25" customHeight="1">
      <c r="A29" s="209" t="s">
        <v>105</v>
      </c>
      <c r="B29" s="210"/>
      <c r="C29" s="210"/>
      <c r="D29" s="211"/>
      <c r="E29" s="86">
        <f>E28</f>
        <v>184725</v>
      </c>
      <c r="F29" s="86">
        <f>F28</f>
        <v>184725</v>
      </c>
      <c r="G29" s="86">
        <f>G28</f>
        <v>184725</v>
      </c>
      <c r="H29" s="62"/>
      <c r="I29" s="86">
        <v>0</v>
      </c>
      <c r="J29" s="86">
        <f>J19</f>
        <v>1501246.21</v>
      </c>
      <c r="K29" s="86">
        <v>0</v>
      </c>
      <c r="L29" s="62"/>
    </row>
    <row r="30" spans="1:12" s="87" customFormat="1" ht="27.75" customHeight="1">
      <c r="A30" s="75">
        <v>17</v>
      </c>
      <c r="B30" s="75">
        <v>754</v>
      </c>
      <c r="C30" s="76">
        <v>75412</v>
      </c>
      <c r="D30" s="55" t="s">
        <v>106</v>
      </c>
      <c r="E30" s="88">
        <f>F30</f>
        <v>4350</v>
      </c>
      <c r="F30" s="88">
        <f>G30</f>
        <v>4350</v>
      </c>
      <c r="G30" s="88">
        <v>4350</v>
      </c>
      <c r="H30" s="62"/>
      <c r="I30" s="86"/>
      <c r="J30" s="86"/>
      <c r="K30" s="86"/>
      <c r="L30" s="57" t="s">
        <v>88</v>
      </c>
    </row>
    <row r="31" spans="1:12" s="87" customFormat="1" ht="80.25" customHeight="1">
      <c r="A31" s="75">
        <v>18</v>
      </c>
      <c r="B31" s="75">
        <v>754</v>
      </c>
      <c r="C31" s="76">
        <v>75412</v>
      </c>
      <c r="D31" s="85" t="s">
        <v>114</v>
      </c>
      <c r="E31" s="88">
        <f aca="true" t="shared" si="1" ref="E31:E37">F31</f>
        <v>18000</v>
      </c>
      <c r="F31" s="88">
        <f>G31+H31+I31</f>
        <v>18000</v>
      </c>
      <c r="G31" s="88"/>
      <c r="H31" s="62"/>
      <c r="I31" s="88">
        <v>18000</v>
      </c>
      <c r="J31" s="86"/>
      <c r="K31" s="86"/>
      <c r="L31" s="57" t="s">
        <v>88</v>
      </c>
    </row>
    <row r="32" spans="1:12" s="87" customFormat="1" ht="27" customHeight="1">
      <c r="A32" s="209" t="s">
        <v>107</v>
      </c>
      <c r="B32" s="210"/>
      <c r="C32" s="210"/>
      <c r="D32" s="211"/>
      <c r="E32" s="86">
        <f t="shared" si="1"/>
        <v>22350</v>
      </c>
      <c r="F32" s="86">
        <f>SUM(F30:F31)</f>
        <v>22350</v>
      </c>
      <c r="G32" s="86">
        <f>G30</f>
        <v>4350</v>
      </c>
      <c r="H32" s="62"/>
      <c r="I32" s="86">
        <f>SUM(I31)</f>
        <v>18000</v>
      </c>
      <c r="J32" s="86"/>
      <c r="K32" s="86"/>
      <c r="L32" s="62"/>
    </row>
    <row r="33" spans="1:12" s="87" customFormat="1" ht="39.75" customHeight="1">
      <c r="A33" s="89">
        <v>19</v>
      </c>
      <c r="B33" s="89">
        <v>801</v>
      </c>
      <c r="C33" s="89">
        <v>80101</v>
      </c>
      <c r="D33" s="55" t="s">
        <v>122</v>
      </c>
      <c r="E33" s="88">
        <f t="shared" si="1"/>
        <v>4601</v>
      </c>
      <c r="F33" s="88">
        <f>G33</f>
        <v>4601</v>
      </c>
      <c r="G33" s="88">
        <v>4601</v>
      </c>
      <c r="H33" s="62"/>
      <c r="I33" s="86"/>
      <c r="J33" s="86"/>
      <c r="K33" s="86"/>
      <c r="L33" s="57" t="s">
        <v>108</v>
      </c>
    </row>
    <row r="34" spans="1:12" s="87" customFormat="1" ht="39.75" customHeight="1">
      <c r="A34" s="89">
        <v>20</v>
      </c>
      <c r="B34" s="89">
        <v>801</v>
      </c>
      <c r="C34" s="89">
        <v>80101</v>
      </c>
      <c r="D34" s="55" t="s">
        <v>158</v>
      </c>
      <c r="E34" s="88">
        <f t="shared" si="1"/>
        <v>7832</v>
      </c>
      <c r="F34" s="88">
        <f>G34</f>
        <v>7832</v>
      </c>
      <c r="G34" s="88">
        <v>7832</v>
      </c>
      <c r="H34" s="62"/>
      <c r="I34" s="86"/>
      <c r="J34" s="86"/>
      <c r="K34" s="86"/>
      <c r="L34" s="57" t="s">
        <v>108</v>
      </c>
    </row>
    <row r="35" spans="1:12" s="87" customFormat="1" ht="39.75" customHeight="1">
      <c r="A35" s="89">
        <v>21</v>
      </c>
      <c r="B35" s="89">
        <v>801</v>
      </c>
      <c r="C35" s="89">
        <v>80110</v>
      </c>
      <c r="D35" s="85" t="s">
        <v>115</v>
      </c>
      <c r="E35" s="88">
        <f t="shared" si="1"/>
        <v>16766</v>
      </c>
      <c r="F35" s="88">
        <f>G35</f>
        <v>16766</v>
      </c>
      <c r="G35" s="88">
        <v>16766</v>
      </c>
      <c r="H35" s="62"/>
      <c r="I35" s="86"/>
      <c r="J35" s="86"/>
      <c r="K35" s="86"/>
      <c r="L35" s="57" t="s">
        <v>116</v>
      </c>
    </row>
    <row r="36" spans="1:12" s="87" customFormat="1" ht="43.5" customHeight="1">
      <c r="A36" s="89">
        <v>22</v>
      </c>
      <c r="B36" s="89">
        <v>801</v>
      </c>
      <c r="C36" s="89">
        <v>80195</v>
      </c>
      <c r="D36" s="85" t="s">
        <v>2</v>
      </c>
      <c r="E36" s="88">
        <f>F36</f>
        <v>550000</v>
      </c>
      <c r="F36" s="88">
        <f>G36</f>
        <v>550000</v>
      </c>
      <c r="G36" s="88">
        <v>550000</v>
      </c>
      <c r="H36" s="62"/>
      <c r="I36" s="86"/>
      <c r="J36" s="86"/>
      <c r="K36" s="86"/>
      <c r="L36" s="57" t="s">
        <v>88</v>
      </c>
    </row>
    <row r="37" spans="1:12" s="87" customFormat="1" ht="39.75" customHeight="1">
      <c r="A37" s="89">
        <v>23</v>
      </c>
      <c r="B37" s="89">
        <v>801</v>
      </c>
      <c r="C37" s="89">
        <v>80195</v>
      </c>
      <c r="D37" s="85" t="s">
        <v>109</v>
      </c>
      <c r="E37" s="88">
        <f t="shared" si="1"/>
        <v>30000</v>
      </c>
      <c r="F37" s="88">
        <f>G37</f>
        <v>30000</v>
      </c>
      <c r="G37" s="88">
        <v>30000</v>
      </c>
      <c r="H37" s="62"/>
      <c r="I37" s="86"/>
      <c r="J37" s="86"/>
      <c r="K37" s="86"/>
      <c r="L37" s="57" t="s">
        <v>88</v>
      </c>
    </row>
    <row r="38" spans="1:12" s="87" customFormat="1" ht="23.25" customHeight="1">
      <c r="A38" s="209" t="s">
        <v>110</v>
      </c>
      <c r="B38" s="210"/>
      <c r="C38" s="210"/>
      <c r="D38" s="211"/>
      <c r="E38" s="90">
        <f>E33+E34+E35+E37</f>
        <v>59199</v>
      </c>
      <c r="F38" s="90">
        <f>SUM(F33:F37)</f>
        <v>609199</v>
      </c>
      <c r="G38" s="90">
        <f>SUM(G33:G37)</f>
        <v>609199</v>
      </c>
      <c r="H38" s="62"/>
      <c r="I38" s="86"/>
      <c r="J38" s="86"/>
      <c r="K38" s="86"/>
      <c r="L38" s="62"/>
    </row>
    <row r="39" spans="1:12" ht="39.75" customHeight="1">
      <c r="A39" s="75">
        <v>24</v>
      </c>
      <c r="B39" s="75">
        <v>852</v>
      </c>
      <c r="C39" s="76">
        <v>85219</v>
      </c>
      <c r="D39" s="55" t="s">
        <v>4</v>
      </c>
      <c r="E39" s="56">
        <f>F39</f>
        <v>35000</v>
      </c>
      <c r="F39" s="56">
        <f>G39</f>
        <v>35000</v>
      </c>
      <c r="G39" s="56">
        <v>35000</v>
      </c>
      <c r="H39" s="81"/>
      <c r="I39" s="77"/>
      <c r="J39" s="56"/>
      <c r="K39" s="79"/>
      <c r="L39" s="57" t="s">
        <v>5</v>
      </c>
    </row>
    <row r="40" spans="1:12" s="87" customFormat="1" ht="23.25" customHeight="1">
      <c r="A40" s="209" t="s">
        <v>163</v>
      </c>
      <c r="B40" s="210"/>
      <c r="C40" s="210"/>
      <c r="D40" s="211"/>
      <c r="E40" s="86">
        <f>E39</f>
        <v>35000</v>
      </c>
      <c r="F40" s="86">
        <f>F39</f>
        <v>35000</v>
      </c>
      <c r="G40" s="86">
        <f>G39</f>
        <v>35000</v>
      </c>
      <c r="H40" s="62"/>
      <c r="I40" s="86">
        <v>0</v>
      </c>
      <c r="J40" s="86"/>
      <c r="K40" s="86">
        <v>0</v>
      </c>
      <c r="L40" s="62"/>
    </row>
    <row r="41" spans="1:12" s="103" customFormat="1" ht="27" customHeight="1">
      <c r="A41" s="213" t="s">
        <v>8</v>
      </c>
      <c r="B41" s="214"/>
      <c r="C41" s="214"/>
      <c r="D41" s="215"/>
      <c r="E41" s="90">
        <f>F41+K41</f>
        <v>7513298.24</v>
      </c>
      <c r="F41" s="90">
        <f>G41+H41+I41+J41</f>
        <v>7513298.24</v>
      </c>
      <c r="G41" s="90">
        <f>G13+G15+G27+G29+G32+G38+G40</f>
        <v>3866052.0300000003</v>
      </c>
      <c r="H41" s="60">
        <f>H13+H27</f>
        <v>2000000</v>
      </c>
      <c r="I41" s="60">
        <f>I13+I27+I32</f>
        <v>146000</v>
      </c>
      <c r="J41" s="90">
        <f>J29</f>
        <v>1501246.21</v>
      </c>
      <c r="K41" s="101">
        <f>SUM(K29)</f>
        <v>0</v>
      </c>
      <c r="L41" s="102" t="s">
        <v>111</v>
      </c>
    </row>
    <row r="42" spans="1:12" s="91" customFormat="1" ht="20.25" customHeight="1">
      <c r="A42" s="217"/>
      <c r="B42" s="217"/>
      <c r="C42" s="217"/>
      <c r="D42" s="217"/>
      <c r="E42" s="96"/>
      <c r="F42" s="96"/>
      <c r="G42" s="97"/>
      <c r="H42" s="98"/>
      <c r="I42" s="98"/>
      <c r="J42" s="97"/>
      <c r="K42" s="99"/>
      <c r="L42" s="100"/>
    </row>
    <row r="43" spans="2:11" ht="21.75" customHeight="1">
      <c r="B43" s="216"/>
      <c r="C43" s="216"/>
      <c r="D43" s="216"/>
      <c r="E43" s="216"/>
      <c r="F43" s="216"/>
      <c r="H43" s="212" t="s">
        <v>50</v>
      </c>
      <c r="I43" s="212"/>
      <c r="J43" s="212"/>
      <c r="K43" s="92"/>
    </row>
    <row r="44" spans="8:11" ht="36" customHeight="1">
      <c r="H44" s="212" t="s">
        <v>51</v>
      </c>
      <c r="I44" s="212"/>
      <c r="J44" s="212"/>
      <c r="K44" s="92"/>
    </row>
    <row r="47" ht="14.25">
      <c r="D47" s="93"/>
    </row>
    <row r="48" ht="14.25">
      <c r="D48" s="93"/>
    </row>
    <row r="49" ht="14.25">
      <c r="D49" s="93"/>
    </row>
    <row r="50" ht="14.25">
      <c r="D50" s="93"/>
    </row>
    <row r="51" ht="14.25">
      <c r="D51" s="94"/>
    </row>
  </sheetData>
  <mergeCells count="29">
    <mergeCell ref="A40:D40"/>
    <mergeCell ref="H43:J43"/>
    <mergeCell ref="H44:J44"/>
    <mergeCell ref="A32:D32"/>
    <mergeCell ref="A38:D38"/>
    <mergeCell ref="A41:D41"/>
    <mergeCell ref="B43:F43"/>
    <mergeCell ref="A42:D42"/>
    <mergeCell ref="A13:D13"/>
    <mergeCell ref="A15:D15"/>
    <mergeCell ref="A27:D27"/>
    <mergeCell ref="A29:D29"/>
    <mergeCell ref="L5:L8"/>
    <mergeCell ref="F6:F8"/>
    <mergeCell ref="G6:J6"/>
    <mergeCell ref="G7:G8"/>
    <mergeCell ref="H7:H8"/>
    <mergeCell ref="I7:I8"/>
    <mergeCell ref="J7:J8"/>
    <mergeCell ref="F1:L1"/>
    <mergeCell ref="E2:L2"/>
    <mergeCell ref="A4:L4"/>
    <mergeCell ref="A5:A8"/>
    <mergeCell ref="B5:B8"/>
    <mergeCell ref="C5:C8"/>
    <mergeCell ref="D5:D8"/>
    <mergeCell ref="E5:E8"/>
    <mergeCell ref="F5:J5"/>
    <mergeCell ref="K5:K8"/>
  </mergeCells>
  <printOptions/>
  <pageMargins left="0.41" right="0.29" top="0.45" bottom="0.48" header="0.31" footer="0.31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2011-11-08T12:00:26Z</cp:lastPrinted>
  <dcterms:created xsi:type="dcterms:W3CDTF">2009-10-15T10:17:39Z</dcterms:created>
  <dcterms:modified xsi:type="dcterms:W3CDTF">2011-11-08T12:10:56Z</dcterms:modified>
  <cp:category/>
  <cp:version/>
  <cp:contentType/>
  <cp:contentStatus/>
</cp:coreProperties>
</file>