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5"/>
  </bookViews>
  <sheets>
    <sheet name="zał nr 1 do 80" sheetId="1" r:id="rId1"/>
    <sheet name="zał Nr 2 do 80" sheetId="2" r:id="rId2"/>
    <sheet name="zał nr 3 do 80" sheetId="3" r:id="rId3"/>
    <sheet name="zał Nr 4 do 80" sheetId="4" r:id="rId4"/>
    <sheet name="zał Nr 5 do 80" sheetId="5" r:id="rId5"/>
    <sheet name="zał nr 6 do 80" sheetId="6" r:id="rId6"/>
  </sheets>
  <definedNames>
    <definedName name="_xlnm.Print_Area" localSheetId="3">'zał Nr 4 do 80'!$A$1:$F$37</definedName>
    <definedName name="_xlnm.Print_Area" localSheetId="5">'zał nr 6 do 80'!$A$1:$M$24</definedName>
  </definedNames>
  <calcPr fullCalcOnLoad="1"/>
</workbook>
</file>

<file path=xl/sharedStrings.xml><?xml version="1.0" encoding="utf-8"?>
<sst xmlns="http://schemas.openxmlformats.org/spreadsheetml/2006/main" count="262" uniqueCount="201">
  <si>
    <r>
      <t xml:space="preserve">
Uzasadnienie:</t>
    </r>
    <r>
      <rPr>
        <sz val="11"/>
        <rFont val="Arial CE"/>
        <family val="2"/>
      </rPr>
      <t xml:space="preserve">
Zmniejsza się w dziale 852- Pomoc społeczna  wydatki na zakupy inwestycyjne o kwotę 4.650,-zł z uwagi na niższe niż zakładano wydatki związane z zakupem samochodu osobowego dla Gminnego Ośrodka Pomocy Społecznej w Jaktorowie  i  przeznacza się tę kwotę  na koszty ubezpieczenia samochodu oraz na koszty obsługi bankowej. 
 </t>
    </r>
  </si>
  <si>
    <t>Zakup nieruchomości gruntowej w Bieganowie</t>
  </si>
  <si>
    <t>Zakup działki  Nr 257/2 w Bieganowie (na utrzymanie urządzeń do zaopatrzenia w wodę)</t>
  </si>
  <si>
    <t>razem dział 700 - Gospodarka mieszkaniowa</t>
  </si>
  <si>
    <t xml:space="preserve">Zakup dwóch samochodów osobowych dla Urzędu Gminy Jaktorów </t>
  </si>
  <si>
    <t>razem dział 750 - Administracja publiczna</t>
  </si>
  <si>
    <t>Zakup samochodu osobowego dla Gminnego Ośrodka Pomocy Społecznej  Jaktorów</t>
  </si>
  <si>
    <t>razem dział 852 - Pomoc społeczna</t>
  </si>
  <si>
    <t>Zakup sprzętu specjalistycznego dla Oxchotniczej Straży Pożarnej w Międzyborowie</t>
  </si>
  <si>
    <t>Budowa przedszkola z salą wielofunkcyjną i rozbudową szatni przy Szkole Podstawowej w Jaktorowie, koszty prowizji, monitoring</t>
  </si>
  <si>
    <t>Zakup kosiarki do trawy dla Zespołu Szkół Publicznych w Jaktorowie</t>
  </si>
  <si>
    <t>a) opracowanie kosztorysów inwestorskich obiektów oświatowych, 
b) dostosowanie dokumentacji technicznej do nowych wymogów sanitarnych oraz zmiany ilości sal dydaktycznych z 3 do 4 spowodowanej dużą ilością dzieci chętnych do korzystania z przedszkola w Międzyborowie</t>
  </si>
  <si>
    <t>Zakup mebli do Przedszkola w Jaktorowie</t>
  </si>
  <si>
    <t>Rozliczenie inwestycji "Budowa hali sportowej w Jaktorowie"</t>
  </si>
  <si>
    <t>Dział</t>
  </si>
  <si>
    <t>Rozdział</t>
  </si>
  <si>
    <t>Nazwa</t>
  </si>
  <si>
    <t>Zmniejszenie</t>
  </si>
  <si>
    <t>Zestawienie zmian w planie wydatków inwestycyjnych na rok 2007</t>
  </si>
  <si>
    <t>Lp</t>
  </si>
  <si>
    <t>Paragraf</t>
  </si>
  <si>
    <t>Plan</t>
  </si>
  <si>
    <t xml:space="preserve">Zwiększenie </t>
  </si>
  <si>
    <t>Plan po zmianie</t>
  </si>
  <si>
    <t>010</t>
  </si>
  <si>
    <t>01010</t>
  </si>
  <si>
    <t>Budowa sieci wodociągowej w  Budach Starych, Budach Zosinych,  Budach Grzybek</t>
  </si>
  <si>
    <t>Opracowanie projektu na budowę sieci wodociągowej w ul. Sygietyńskiego w Starych Budach</t>
  </si>
  <si>
    <t>razem dział 010 - Rolnictwo i łowiectwo</t>
  </si>
  <si>
    <t>400</t>
  </si>
  <si>
    <t>6060</t>
  </si>
  <si>
    <t>Zakup pomp do stacji uzdatniania wody</t>
  </si>
  <si>
    <t>razem dział 400 -Wytwarzanie i zaopatrywanie w energię elektryczną, gaz i wodę</t>
  </si>
  <si>
    <t>Opracowanie projektu:
a/ ciągu pieszo-jezdnego wraz z przejściem przez rzekę Tuczną w Jaktorowie (II etap) 
b/ ciągu pieszego w Sadych Budach, Budach Starych na odcinku od ul. Ogrodowej do wiaduktu CMK</t>
  </si>
  <si>
    <t>Regulacja stanu prawnego drogi gminnej w Henryszewie(II etap)</t>
  </si>
  <si>
    <t>Opracowanie dokumentacji technicznej na przebudowę dróg gminnych: ul. Parkowa w Chylicach Kolonii i ul. Kopernika w Międzyborowie na odcinku od  drogi 719 do cmentarza w Bieganowie  wraz z ul. Staszica oraz  opracowanie dokumentacji geodezyjno- prawnej  dla tego zadania</t>
  </si>
  <si>
    <t>razem dział 600 - Transport i łączność</t>
  </si>
  <si>
    <t>Zakup pieca c.o. do ogrzewania garaży na samochody bojowe OSP Jaktorów</t>
  </si>
  <si>
    <t>razem dział 754 - Bezpieczeństwo publiczne i ochrona przeciwpożarowa</t>
  </si>
  <si>
    <t>Nadbudowa budynku Szkoły Podstawowej w Międzyborowie (rozliczenie inwestycji)</t>
  </si>
  <si>
    <t>Wykonanie, dostawa i montaż ścianki mobilnej działowej pomiędzy stołówką i świetlicą w Szkole Podstawowej w Międzyborowie.</t>
  </si>
  <si>
    <t>Zakup wyposażenia dla  Szkoły Podstawowej w Międzyborowie (części nadbudowanej)</t>
  </si>
  <si>
    <t>razem dział 801 - Oświata i wychowanie</t>
  </si>
  <si>
    <t>900</t>
  </si>
  <si>
    <t>90001</t>
  </si>
  <si>
    <t>6050</t>
  </si>
  <si>
    <t>Budowa sieci kanalizacyjnej w gminie</t>
  </si>
  <si>
    <t>6010</t>
  </si>
  <si>
    <t>Wydatki na zakup i objęcie akcji, wniesienie wkładów do spółek prawa handlowego</t>
  </si>
  <si>
    <t>90015</t>
  </si>
  <si>
    <r>
      <t xml:space="preserve">Budowa oświetlenia ulicy Chełmońskiego w  Chylicach i innych ulic w Gminie </t>
    </r>
    <r>
      <rPr>
        <sz val="11"/>
        <color indexed="10"/>
        <rFont val="Arial CE"/>
        <family val="2"/>
      </rPr>
      <t xml:space="preserve"> </t>
    </r>
  </si>
  <si>
    <t>Razem dział 900 - Gospodarka komunalna i ochrona środowiska</t>
  </si>
  <si>
    <t>Ogółem</t>
  </si>
  <si>
    <t>Przewodniczący Rady Gminy</t>
  </si>
  <si>
    <t>Mirosław Byczak</t>
  </si>
  <si>
    <t xml:space="preserve">     Rady Gminy Jaktorów</t>
  </si>
  <si>
    <t>Zestawienie zmian w planie przychodów i rozchodów budżetu Gminy Jaktorów</t>
  </si>
  <si>
    <t>na rok 2007.</t>
  </si>
  <si>
    <t>N a z w a</t>
  </si>
  <si>
    <t>Klasyfikacja przychodów i rozchodów</t>
  </si>
  <si>
    <t>Zmiany w ciągu roku</t>
  </si>
  <si>
    <t>I</t>
  </si>
  <si>
    <t>Przychody</t>
  </si>
  <si>
    <t>Przychody z zaciągniętych pożyczek na finansowanie zadań realizowanych z działem środków Unii Europejskiej</t>
  </si>
  <si>
    <t>§ 903</t>
  </si>
  <si>
    <t>Przychody ze sprzedaży innych papierów wartościowych</t>
  </si>
  <si>
    <t>§931</t>
  </si>
  <si>
    <t>Przychody z zaciągniętych pożyczek i kredytów na rynku krajowym</t>
  </si>
  <si>
    <t>§952</t>
  </si>
  <si>
    <t>Nadwyżki z lat ubiegłych</t>
  </si>
  <si>
    <t>§957</t>
  </si>
  <si>
    <t>Inne źródła, w tym:                    środki na pokrycie deficytu</t>
  </si>
  <si>
    <t>Razem przychody</t>
  </si>
  <si>
    <t>II</t>
  </si>
  <si>
    <t>Rozchody</t>
  </si>
  <si>
    <t>Spłata pożyczek na finansowanie zadań z udziałem środków Unii Europejskiej</t>
  </si>
  <si>
    <t>§963</t>
  </si>
  <si>
    <t>Spłata kredytów i pożyczek</t>
  </si>
  <si>
    <t>§ 992</t>
  </si>
  <si>
    <t>Wykup papierów wartościowych</t>
  </si>
  <si>
    <t>§ 982</t>
  </si>
  <si>
    <t>Udzielone z budżetu pożyczki</t>
  </si>
  <si>
    <t>§ 991</t>
  </si>
  <si>
    <t>Razem rozchody</t>
  </si>
  <si>
    <t>Informacje uzupełniające:</t>
  </si>
  <si>
    <t>Planowane dochody</t>
  </si>
  <si>
    <t>Planowane wydatki</t>
  </si>
  <si>
    <t>Wynik</t>
  </si>
  <si>
    <t>- różnica między 1 i 2 (+)</t>
  </si>
  <si>
    <t>- różnica między 2 i 1 (-)</t>
  </si>
  <si>
    <t>I.</t>
  </si>
  <si>
    <t xml:space="preserve">Pokrycie deficytu  budżetu                     </t>
  </si>
  <si>
    <t>Nadwyżką budżetową z lat ubiegłych</t>
  </si>
  <si>
    <t>Kredytem (pożyczką) długoterminowym</t>
  </si>
  <si>
    <t>Przychodem ze sprzedaży papierów wartościowych</t>
  </si>
  <si>
    <t>Inne źródła (środki jako nadwyżka środków pieniężnych na rachunku bieżącym wynikająca z rozliczeń kredytów i pożyczek z lat ubiegłych)</t>
  </si>
  <si>
    <t xml:space="preserve">             Mirosław Byczak</t>
  </si>
  <si>
    <t>Dochody</t>
  </si>
  <si>
    <t>§</t>
  </si>
  <si>
    <t>Kwota</t>
  </si>
  <si>
    <t>Razem</t>
  </si>
  <si>
    <t xml:space="preserve">Wydatki  </t>
  </si>
  <si>
    <t xml:space="preserve">Kwota </t>
  </si>
  <si>
    <t>Zakup usług pozostałych</t>
  </si>
  <si>
    <t>Uzasadnienie:</t>
  </si>
  <si>
    <t xml:space="preserve">    wydatki realizowane przez Urząd Gminy : </t>
  </si>
  <si>
    <t xml:space="preserve">                                                    Przewodniczący Rady Gminy</t>
  </si>
  <si>
    <t xml:space="preserve">                                           Mirosław Byczak</t>
  </si>
  <si>
    <t>Transport i łączność</t>
  </si>
  <si>
    <t>Zestawienie zmian w planie dochodów  i wydatków   budżetu Gminy Jaktorów</t>
  </si>
  <si>
    <t>40002</t>
  </si>
  <si>
    <t>Bezpieczeństwo publiczne i ochrona przeciwpożarowa</t>
  </si>
  <si>
    <t>Ochotnicze straże pożarne</t>
  </si>
  <si>
    <t>Wplywy z tytułu pomocy finansowej udzielanej między jednostkami samorządu terytorialnego na dofinansowanie własnych zadań inwestycyjnych i zakupów inwestycyjnych</t>
  </si>
  <si>
    <t>,</t>
  </si>
  <si>
    <t>na rok 2007 w związku z uzyskaniem ponadplanowych dochodów własnych oraz dofinansowania własnych inwestycji pozyskane z innych źródeł.</t>
  </si>
  <si>
    <t>Wydatki na zakupy inwestycyjne jednostek budżetowych</t>
  </si>
  <si>
    <t>Zestawienie zmian w planie wydatków budżetu Gminy Jaktorów</t>
  </si>
  <si>
    <t>na rok 2007</t>
  </si>
  <si>
    <t>Zakup materiałów i wyposażenia</t>
  </si>
  <si>
    <t>Wynagrodzenia osobowe pracowników</t>
  </si>
  <si>
    <t>Wynagrodzenia bezosobowe</t>
  </si>
  <si>
    <t>Składki na ubezpieczenia społeczne</t>
  </si>
  <si>
    <t>Składki na Fundusz Pracy</t>
  </si>
  <si>
    <t>Oświata i wychowanie</t>
  </si>
  <si>
    <t>Przedszkola</t>
  </si>
  <si>
    <t>Razem wydatki</t>
  </si>
  <si>
    <t>Domy pomocy społecznej</t>
  </si>
  <si>
    <t>Zakup środków żywności</t>
  </si>
  <si>
    <t>Zakup energii</t>
  </si>
  <si>
    <t>Zakup usług dostyępu do sieci internet</t>
  </si>
  <si>
    <t>Opłaty z tytułu usług telekomunikacyjnych telefonii stacjonarnej</t>
  </si>
  <si>
    <t>Zakup akcesoriów komputerowych , w tym programów i licencji</t>
  </si>
  <si>
    <t>Odpisy na zakładowy fundusz świadczeń socjalnych</t>
  </si>
  <si>
    <t>Wydatki osobowe niezaliczone do wynagrodzeń</t>
  </si>
  <si>
    <t xml:space="preserve">Z  nadwyżki środków na rachunku bieżącym Gminy  rozdysponowuje się kwotę  137.474,-zł na sfinansowanie  wydatków osobowych i rzeczowych Przedszkola , funkcjonującego w Zespole Szkolno-Przedszkolnym w Jaktorowie.
</t>
  </si>
  <si>
    <t xml:space="preserve">                                               Przewodniczący Rady Gminy</t>
  </si>
  <si>
    <t xml:space="preserve">                                               Mirosław Byczak</t>
  </si>
  <si>
    <t>Pomoc społeczna</t>
  </si>
  <si>
    <t>Szkoły podstawowe</t>
  </si>
  <si>
    <t>Zakup usług przez jednostki samorządu terytorialnego od innych jednostek samorządu terytorialnego</t>
  </si>
  <si>
    <t>Usługi opiekuńcze i specjalistyczne usługi opiekuńcze</t>
  </si>
  <si>
    <t>Dochody od osób prawnych, od osób fizycznych i od innych jednostek nie posiadających osobowości prawnej oraz wydatki związane z ich poborem</t>
  </si>
  <si>
    <t>Wpływy z podatku rolnego, podatku leśnego, podatku od spadków i darowizn,  podatku od czynności cywilnoprawnych  oraz   podatków i opłat lokalnych od osób  fizycznych</t>
  </si>
  <si>
    <t>0830</t>
  </si>
  <si>
    <t>Wplywy z usług</t>
  </si>
  <si>
    <t>Przedszkole</t>
  </si>
  <si>
    <t>Opieka społeczna</t>
  </si>
  <si>
    <t>Wydatki - zwiększenie</t>
  </si>
  <si>
    <t>Administracja publiczna</t>
  </si>
  <si>
    <t>Urzędy gmin</t>
  </si>
  <si>
    <t>Drogi publiczne gminne</t>
  </si>
  <si>
    <t xml:space="preserve">                               Rady Gminy Jaktorów</t>
  </si>
  <si>
    <t>Wydatki:</t>
  </si>
  <si>
    <t>Zmniejsze-
nie</t>
  </si>
  <si>
    <t>Zwiększe-
nie</t>
  </si>
  <si>
    <t>Różne opłaty i składki</t>
  </si>
  <si>
    <t>Ogółem zmiany</t>
  </si>
  <si>
    <t>Zestawienie zmian w planie wydatków budżetowych  na rok 2007</t>
  </si>
  <si>
    <t>Ośrodki pomocy społecznej</t>
  </si>
  <si>
    <t>Wydatki  inwestycyjne jednostek  budżetowych</t>
  </si>
  <si>
    <t>2) w dziale 750 - Administracja publiczna kwotę 4.300,-zł zabezpiecza się na dofinansowanie zakupu samochodu osobowego dla Urzędu Gminy,
3) w dziale 801 - Oświata i wychowanie zwiększenie wynosi ogółem 87.910,-zł, z tego: 
a)  wydatki realizowane przez Zespół Szkolno-Przedszkolny w Jaktorowie:
- koszty przewozu dzieci - 2.000,-zł 
- wynagrodzenia osobowe nauczycieli Przedszkola 23.610,-zł, 
- zakup żywności - 43.800,-zł
- zakup wyposażenia do Przedszkola - 1.500,-zł (razem 70.910,-zł), 
b) Zespół Szkół Publicznych w Międzyborowie - 2.000,-zł na koszty przewozu uczniów, 
c) wydatki realizowane przez Urząd Gminy: na wydatki związane z instalacją monitoringu nowowybudowanego budynku Przedszkola w Jaktorowie - 15.000,-zł.
4) w dziale 852 - Pomoc społeczna kwotę 21.000,-zł przeznacza się na dofinansowanie kosztów pobytu w Domach Pomocy Społecznej oraz koszty usług sąsiedzkich.</t>
  </si>
  <si>
    <t>0750</t>
  </si>
  <si>
    <t>Dochody z najmu i dzierżawy składników majątkowych</t>
  </si>
  <si>
    <t>0310</t>
  </si>
  <si>
    <t>Podatek od nieruchomości</t>
  </si>
  <si>
    <t xml:space="preserve">wynikających z przeniesienia wydatków   między  paragrafami w obrębie rozdziału   klasyfikacji budżetowej.   </t>
  </si>
  <si>
    <t xml:space="preserve">                                                      Przewodniczący Rady Gminy</t>
  </si>
  <si>
    <t>Wydatki na zakupy inwestycyjne  jednostek budżetowych</t>
  </si>
  <si>
    <t>Rozdz</t>
  </si>
  <si>
    <t>Nazwa zadania inwestycyjnego
i okres realizacji
(w latach)</t>
  </si>
  <si>
    <t>Łączne koszty finansowe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</si>
  <si>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</si>
  <si>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</si>
  <si>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</si>
  <si>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</si>
  <si>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</si>
  <si>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</si>
  <si>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</si>
  <si>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</si>
  <si>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A.      
B.
C.
…</t>
  </si>
  <si>
    <t>Budowa przedszkola z salą wielofunkcyjną i rozbudową szatni przy Szkole Podstawowej w Jaktorowie</t>
  </si>
  <si>
    <t>C
1 727 368</t>
  </si>
  <si>
    <t>Budowa Gimnazjum przy hali sportowej w Jaktorowie</t>
  </si>
  <si>
    <t>B. Środki i dotacje otrzymane od innych jst oraz innych jednostek zaliczanych do sektora finansów publicznych</t>
  </si>
  <si>
    <t>C. Inne źródła  - emisja papierów wartościowych</t>
  </si>
  <si>
    <t>A
    50 000</t>
  </si>
  <si>
    <t>Wykonanie chodników w ul. Warszawskiej, na odcinku od ul. Ogrodowej do ul. Powstańców w Jaktorowie i w ul. Kościuszki, na odcinku od ul. Ogrodowej do ul. Maklakiewicza w Międzyborowie - stosownie do zawartych w dniu 30.05.2006 r. umów z Województwem Mazowieckim-Mazowieckim Zarządem Dróg Wojewódzkich z siedzibą w Warszawie</t>
  </si>
  <si>
    <t>Zestawienie zmian w planie wydatków na wieloletnie programy inwestycyjne w latach 2007 - 2009</t>
  </si>
  <si>
    <t>A. Dotacje i środki z budżetu państwa ( od wojewody,)</t>
  </si>
  <si>
    <t xml:space="preserve">                              Zał.Nr 1 do uchwały Nr XII/80/2007</t>
  </si>
  <si>
    <t xml:space="preserve">                         Rady Gminy Jaktorów z dnia  5 listopada 2007r.</t>
  </si>
  <si>
    <t>1) Dofinansowanie  przez Województwo Mazowieckie kwoty 19.430,-zł dotyczy zakupu sprzętu specjalistycznego dla Ochotniczej Straży Pożarnej w Międzyborowie (motopompy szlamowej, pompy pływającej oraz syntetycznego środka pianotwórczego) - umowa Nr ON.BI.I.DOF.3011-18-3-202/07.
      Dochody własne w łącznej kwocie 137.210,-zł pozyskane z tytułu dzierżawy lokali, podatku od nieruchomości, opłat za pobyt w Domach Pomocy społecznej oraz odpłatności rodziców za wyżywienie dzieci w Przedszkolu przeznacza się na następujące wydatki: 
1) dział 600 - Transport i łączność - razem 24.000,-zł, z tego  na  opracowanie projektu przepustu w ul. Parkowej  w Chylicach Kolonii - 10.000,-zł oraz dofinansowanie  opracowania dokumentacji  geodezyjno-prawnej  tego zadania - 14.000,-zł</t>
  </si>
  <si>
    <t xml:space="preserve">                                          Zał. Nr 2 do uchwały Nr XII/80/2007</t>
  </si>
  <si>
    <t xml:space="preserve">                               z dnia 5 listopada 2007r</t>
  </si>
  <si>
    <t>Zał.Nr 3 do uchwały Nr  XII/80/2007</t>
  </si>
  <si>
    <t>Rady Gminy Jaktorów z dnia 5 listopada 2007r</t>
  </si>
  <si>
    <t>Zał. Nr 4 do uchwały Nr XII/80/2007</t>
  </si>
  <si>
    <t xml:space="preserve">                                                                                                      Zał. Nr 5 do Uchwały Nr XII/80/2007</t>
  </si>
  <si>
    <t xml:space="preserve">                                                                               Rady Gminy Jaktorów z dnia  5 listopada 2007r</t>
  </si>
  <si>
    <t>Zał. Nr 6 do uchwały Nr XII/80/2007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</si>
</sst>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1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b/>
      <sz val="12"/>
      <name val="Arial CE"/>
      <family val="2"/>
    </font>
    <font>
      <sz val="11"/>
      <color indexed="10"/>
      <name val="Arial CE"/>
      <family val="2"/>
    </font>
    <font>
      <sz val="11"/>
      <name val="Arial"/>
      <family val="0"/>
    </font>
    <font>
      <b/>
      <sz val="11"/>
      <name val="Arial"/>
      <family val="2"/>
    </font>
    <font>
      <i/>
      <sz val="11"/>
      <name val="Arial"/>
      <family val="0"/>
    </font>
    <font>
      <i/>
      <sz val="10"/>
      <name val="Arial CE"/>
      <family val="0"/>
    </font>
    <font>
      <u val="single"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vertical="top" wrapText="1"/>
    </xf>
    <xf numFmtId="49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" fontId="6" fillId="0" borderId="1" xfId="0" applyNumberFormat="1" applyFont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2" borderId="1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2" fillId="0" borderId="0" xfId="0" applyFont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2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4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37">
      <selection activeCell="A54" sqref="A54:E54"/>
    </sheetView>
  </sheetViews>
  <sheetFormatPr defaultColWidth="9.00390625" defaultRowHeight="12.75"/>
  <cols>
    <col min="1" max="1" width="5.375" style="61" customWidth="1"/>
    <col min="2" max="2" width="9.75390625" style="61" customWidth="1"/>
    <col min="3" max="3" width="6.125" style="61" customWidth="1"/>
    <col min="4" max="4" width="61.875" style="61" customWidth="1"/>
    <col min="5" max="5" width="13.875" style="61" customWidth="1"/>
    <col min="6" max="16384" width="9.125" style="61" customWidth="1"/>
  </cols>
  <sheetData>
    <row r="1" spans="4:5" ht="16.5" customHeight="1">
      <c r="D1" s="126" t="s">
        <v>190</v>
      </c>
      <c r="E1" s="126"/>
    </row>
    <row r="2" spans="3:5" ht="16.5" customHeight="1">
      <c r="C2" s="126" t="s">
        <v>191</v>
      </c>
      <c r="D2" s="126"/>
      <c r="E2" s="126"/>
    </row>
    <row r="3" spans="3:5" ht="12" customHeight="1">
      <c r="C3" s="62"/>
      <c r="D3" s="62"/>
      <c r="E3" s="62"/>
    </row>
    <row r="4" spans="1:5" s="63" customFormat="1" ht="18" customHeight="1">
      <c r="A4" s="126" t="s">
        <v>109</v>
      </c>
      <c r="B4" s="126"/>
      <c r="C4" s="126"/>
      <c r="D4" s="126"/>
      <c r="E4" s="126"/>
    </row>
    <row r="5" spans="1:5" s="63" customFormat="1" ht="33" customHeight="1">
      <c r="A5" s="127" t="s">
        <v>115</v>
      </c>
      <c r="B5" s="127"/>
      <c r="C5" s="127"/>
      <c r="D5" s="127"/>
      <c r="E5" s="127"/>
    </row>
    <row r="6" spans="1:5" s="63" customFormat="1" ht="9.75" customHeight="1">
      <c r="A6" s="64"/>
      <c r="B6" s="64"/>
      <c r="C6" s="64"/>
      <c r="D6" s="64"/>
      <c r="E6" s="64"/>
    </row>
    <row r="7" spans="1:4" ht="13.5" customHeight="1">
      <c r="A7" s="129" t="s">
        <v>97</v>
      </c>
      <c r="B7" s="129"/>
      <c r="C7" s="129"/>
      <c r="D7" s="65"/>
    </row>
    <row r="8" spans="1:5" s="62" customFormat="1" ht="20.25" customHeight="1">
      <c r="A8" s="66" t="s">
        <v>14</v>
      </c>
      <c r="B8" s="66" t="s">
        <v>15</v>
      </c>
      <c r="C8" s="66" t="s">
        <v>98</v>
      </c>
      <c r="D8" s="66" t="s">
        <v>58</v>
      </c>
      <c r="E8" s="66" t="s">
        <v>99</v>
      </c>
    </row>
    <row r="9" spans="1:5" s="63" customFormat="1" ht="14.25">
      <c r="A9" s="66">
        <v>1</v>
      </c>
      <c r="B9" s="66">
        <v>2</v>
      </c>
      <c r="C9" s="66">
        <v>3</v>
      </c>
      <c r="D9" s="66">
        <v>4</v>
      </c>
      <c r="E9" s="67">
        <v>5</v>
      </c>
    </row>
    <row r="10" spans="1:5" s="94" customFormat="1" ht="20.25" customHeight="1">
      <c r="A10" s="88">
        <v>750</v>
      </c>
      <c r="B10" s="88"/>
      <c r="C10" s="88"/>
      <c r="D10" s="89" t="s">
        <v>149</v>
      </c>
      <c r="E10" s="153">
        <f>E11</f>
        <v>4300</v>
      </c>
    </row>
    <row r="11" spans="1:5" s="63" customFormat="1" ht="18.75" customHeight="1">
      <c r="A11" s="66"/>
      <c r="B11" s="66">
        <v>75023</v>
      </c>
      <c r="C11" s="66"/>
      <c r="D11" s="87" t="s">
        <v>150</v>
      </c>
      <c r="E11" s="154">
        <f>E12</f>
        <v>4300</v>
      </c>
    </row>
    <row r="12" spans="1:5" s="63" customFormat="1" ht="16.5" customHeight="1">
      <c r="A12" s="66"/>
      <c r="B12" s="66"/>
      <c r="C12" s="86" t="s">
        <v>162</v>
      </c>
      <c r="D12" s="6" t="s">
        <v>163</v>
      </c>
      <c r="E12" s="154">
        <v>4300</v>
      </c>
    </row>
    <row r="13" spans="1:5" s="84" customFormat="1" ht="20.25" customHeight="1">
      <c r="A13" s="85">
        <v>754</v>
      </c>
      <c r="B13" s="66"/>
      <c r="C13" s="66"/>
      <c r="D13" s="69" t="s">
        <v>111</v>
      </c>
      <c r="E13" s="153">
        <f>E14</f>
        <v>19430</v>
      </c>
    </row>
    <row r="14" spans="1:5" s="84" customFormat="1" ht="18" customHeight="1">
      <c r="A14" s="66"/>
      <c r="B14" s="66">
        <v>75412</v>
      </c>
      <c r="C14" s="66"/>
      <c r="D14" s="56" t="s">
        <v>112</v>
      </c>
      <c r="E14" s="154">
        <f>E15</f>
        <v>19430</v>
      </c>
    </row>
    <row r="15" spans="1:5" s="84" customFormat="1" ht="42" customHeight="1">
      <c r="A15" s="66"/>
      <c r="B15" s="66"/>
      <c r="C15" s="86">
        <v>6300</v>
      </c>
      <c r="D15" s="87" t="s">
        <v>113</v>
      </c>
      <c r="E15" s="154">
        <v>19430</v>
      </c>
    </row>
    <row r="16" spans="1:5" s="97" customFormat="1" ht="42.75" customHeight="1">
      <c r="A16" s="85">
        <v>756</v>
      </c>
      <c r="B16" s="85"/>
      <c r="C16" s="95"/>
      <c r="D16" s="98" t="s">
        <v>142</v>
      </c>
      <c r="E16" s="153">
        <f>E17</f>
        <v>61300</v>
      </c>
    </row>
    <row r="17" spans="1:5" s="84" customFormat="1" ht="43.5" customHeight="1">
      <c r="A17" s="66"/>
      <c r="B17" s="66">
        <v>75616</v>
      </c>
      <c r="C17" s="86"/>
      <c r="D17" s="68" t="s">
        <v>143</v>
      </c>
      <c r="E17" s="154">
        <f>E18</f>
        <v>61300</v>
      </c>
    </row>
    <row r="18" spans="1:5" s="84" customFormat="1" ht="16.5" customHeight="1">
      <c r="A18" s="66"/>
      <c r="B18" s="66"/>
      <c r="C18" s="86" t="s">
        <v>164</v>
      </c>
      <c r="D18" s="109" t="s">
        <v>165</v>
      </c>
      <c r="E18" s="154">
        <v>61300</v>
      </c>
    </row>
    <row r="19" spans="1:5" s="94" customFormat="1" ht="19.5" customHeight="1">
      <c r="A19" s="88">
        <v>801</v>
      </c>
      <c r="B19" s="88"/>
      <c r="C19" s="10"/>
      <c r="D19" s="69" t="s">
        <v>124</v>
      </c>
      <c r="E19" s="155">
        <f>E20</f>
        <v>67410</v>
      </c>
    </row>
    <row r="20" spans="1:5" s="63" customFormat="1" ht="21.75" customHeight="1">
      <c r="A20" s="66"/>
      <c r="B20" s="66">
        <v>80104</v>
      </c>
      <c r="C20" s="42"/>
      <c r="D20" s="68" t="s">
        <v>146</v>
      </c>
      <c r="E20" s="156">
        <f>E21</f>
        <v>67410</v>
      </c>
    </row>
    <row r="21" spans="1:5" s="63" customFormat="1" ht="18.75" customHeight="1">
      <c r="A21" s="66"/>
      <c r="B21" s="66"/>
      <c r="C21" s="86" t="s">
        <v>144</v>
      </c>
      <c r="D21" s="68" t="s">
        <v>145</v>
      </c>
      <c r="E21" s="157">
        <v>67410</v>
      </c>
    </row>
    <row r="22" spans="1:5" s="94" customFormat="1" ht="20.25" customHeight="1">
      <c r="A22" s="88">
        <v>852</v>
      </c>
      <c r="B22" s="88"/>
      <c r="C22" s="10"/>
      <c r="D22" s="69" t="s">
        <v>147</v>
      </c>
      <c r="E22" s="155">
        <f>E23</f>
        <v>4200</v>
      </c>
    </row>
    <row r="23" spans="1:5" s="63" customFormat="1" ht="17.25" customHeight="1">
      <c r="A23" s="66"/>
      <c r="B23" s="66">
        <v>85202</v>
      </c>
      <c r="C23" s="42"/>
      <c r="D23" s="68" t="s">
        <v>127</v>
      </c>
      <c r="E23" s="156">
        <f>E24</f>
        <v>4200</v>
      </c>
    </row>
    <row r="24" spans="1:5" s="63" customFormat="1" ht="15.75" customHeight="1">
      <c r="A24" s="66"/>
      <c r="B24" s="66"/>
      <c r="C24" s="86" t="s">
        <v>144</v>
      </c>
      <c r="D24" s="68" t="s">
        <v>145</v>
      </c>
      <c r="E24" s="156">
        <v>4200</v>
      </c>
    </row>
    <row r="25" spans="1:5" ht="26.25" customHeight="1">
      <c r="A25" s="70"/>
      <c r="B25" s="70"/>
      <c r="C25" s="70"/>
      <c r="D25" s="66" t="s">
        <v>100</v>
      </c>
      <c r="E25" s="158">
        <f>E10+E13+E16+E19+E22</f>
        <v>156640</v>
      </c>
    </row>
    <row r="26" spans="1:5" ht="26.25" customHeight="1">
      <c r="A26" s="77"/>
      <c r="B26" s="77"/>
      <c r="C26" s="77"/>
      <c r="D26" s="78"/>
      <c r="E26" s="76"/>
    </row>
    <row r="27" spans="1:4" s="45" customFormat="1" ht="19.5" customHeight="1">
      <c r="A27" s="130" t="s">
        <v>101</v>
      </c>
      <c r="B27" s="130"/>
      <c r="C27" s="130"/>
      <c r="D27" s="130"/>
    </row>
    <row r="28" spans="1:5" s="2" customFormat="1" ht="20.25" customHeight="1">
      <c r="A28" s="71" t="s">
        <v>14</v>
      </c>
      <c r="B28" s="71" t="s">
        <v>15</v>
      </c>
      <c r="C28" s="3" t="s">
        <v>98</v>
      </c>
      <c r="D28" s="3" t="s">
        <v>58</v>
      </c>
      <c r="E28" s="72" t="s">
        <v>102</v>
      </c>
    </row>
    <row r="29" spans="1:5" s="63" customFormat="1" ht="14.25">
      <c r="A29" s="66">
        <v>1</v>
      </c>
      <c r="B29" s="66">
        <v>2</v>
      </c>
      <c r="C29" s="66">
        <v>3</v>
      </c>
      <c r="D29" s="66">
        <v>4</v>
      </c>
      <c r="E29" s="67">
        <v>5</v>
      </c>
    </row>
    <row r="30" spans="1:5" s="94" customFormat="1" ht="20.25" customHeight="1">
      <c r="A30" s="88">
        <v>600</v>
      </c>
      <c r="B30" s="88"/>
      <c r="C30" s="88"/>
      <c r="D30" s="89" t="s">
        <v>108</v>
      </c>
      <c r="E30" s="155">
        <f>E31</f>
        <v>24000</v>
      </c>
    </row>
    <row r="31" spans="1:5" s="63" customFormat="1" ht="18" customHeight="1">
      <c r="A31" s="66"/>
      <c r="B31" s="66">
        <v>60016</v>
      </c>
      <c r="C31" s="66"/>
      <c r="D31" s="87" t="s">
        <v>151</v>
      </c>
      <c r="E31" s="156">
        <f>E32</f>
        <v>24000</v>
      </c>
    </row>
    <row r="32" spans="1:5" s="63" customFormat="1" ht="18.75" customHeight="1">
      <c r="A32" s="66"/>
      <c r="B32" s="66"/>
      <c r="C32" s="66">
        <v>6050</v>
      </c>
      <c r="D32" s="87" t="s">
        <v>160</v>
      </c>
      <c r="E32" s="154">
        <v>24000</v>
      </c>
    </row>
    <row r="33" spans="1:5" s="94" customFormat="1" ht="18.75" customHeight="1">
      <c r="A33" s="88">
        <v>750</v>
      </c>
      <c r="B33" s="88"/>
      <c r="C33" s="88"/>
      <c r="D33" s="89" t="s">
        <v>149</v>
      </c>
      <c r="E33" s="159">
        <f>E34</f>
        <v>4300</v>
      </c>
    </row>
    <row r="34" spans="1:5" s="63" customFormat="1" ht="18.75" customHeight="1">
      <c r="A34" s="66"/>
      <c r="B34" s="66">
        <v>75023</v>
      </c>
      <c r="C34" s="66"/>
      <c r="D34" s="87" t="s">
        <v>150</v>
      </c>
      <c r="E34" s="154">
        <f>E35</f>
        <v>4300</v>
      </c>
    </row>
    <row r="35" spans="1:5" s="63" customFormat="1" ht="18.75" customHeight="1">
      <c r="A35" s="66"/>
      <c r="B35" s="66"/>
      <c r="C35" s="66">
        <v>6060</v>
      </c>
      <c r="D35" s="87" t="s">
        <v>116</v>
      </c>
      <c r="E35" s="154">
        <v>4300</v>
      </c>
    </row>
    <row r="36" spans="1:5" s="84" customFormat="1" ht="21" customHeight="1">
      <c r="A36" s="85">
        <v>754</v>
      </c>
      <c r="B36" s="66"/>
      <c r="C36" s="66"/>
      <c r="D36" s="69" t="s">
        <v>111</v>
      </c>
      <c r="E36" s="153">
        <f>E37</f>
        <v>19430</v>
      </c>
    </row>
    <row r="37" spans="1:5" s="84" customFormat="1" ht="20.25" customHeight="1">
      <c r="A37" s="66"/>
      <c r="B37" s="66">
        <v>75412</v>
      </c>
      <c r="C37" s="66"/>
      <c r="D37" s="56" t="s">
        <v>112</v>
      </c>
      <c r="E37" s="154">
        <f>E38</f>
        <v>19430</v>
      </c>
    </row>
    <row r="38" spans="1:5" s="84" customFormat="1" ht="18.75" customHeight="1">
      <c r="A38" s="66"/>
      <c r="B38" s="66"/>
      <c r="C38" s="66">
        <v>6060</v>
      </c>
      <c r="D38" s="87" t="s">
        <v>116</v>
      </c>
      <c r="E38" s="154">
        <v>19430</v>
      </c>
    </row>
    <row r="39" spans="1:5" s="94" customFormat="1" ht="19.5" customHeight="1">
      <c r="A39" s="88">
        <v>801</v>
      </c>
      <c r="B39" s="88"/>
      <c r="C39" s="10"/>
      <c r="D39" s="69" t="s">
        <v>124</v>
      </c>
      <c r="E39" s="155">
        <f>E40+E42</f>
        <v>87910</v>
      </c>
    </row>
    <row r="40" spans="1:5" s="63" customFormat="1" ht="19.5" customHeight="1">
      <c r="A40" s="66"/>
      <c r="B40" s="66">
        <v>80101</v>
      </c>
      <c r="C40" s="42"/>
      <c r="D40" s="70" t="s">
        <v>139</v>
      </c>
      <c r="E40" s="156">
        <f>E41</f>
        <v>4000</v>
      </c>
    </row>
    <row r="41" spans="1:5" s="63" customFormat="1" ht="19.5" customHeight="1">
      <c r="A41" s="66"/>
      <c r="B41" s="66"/>
      <c r="C41" s="66">
        <v>4300</v>
      </c>
      <c r="D41" s="70" t="s">
        <v>103</v>
      </c>
      <c r="E41" s="156">
        <v>4000</v>
      </c>
    </row>
    <row r="42" spans="1:5" s="84" customFormat="1" ht="18.75" customHeight="1">
      <c r="A42" s="66"/>
      <c r="B42" s="66">
        <v>80104</v>
      </c>
      <c r="C42" s="66"/>
      <c r="D42" s="87" t="s">
        <v>125</v>
      </c>
      <c r="E42" s="154">
        <f>E43+E44+E45+E46</f>
        <v>83910</v>
      </c>
    </row>
    <row r="43" spans="1:5" s="84" customFormat="1" ht="18.75" customHeight="1">
      <c r="A43" s="66"/>
      <c r="B43" s="66"/>
      <c r="C43" s="66">
        <v>4010</v>
      </c>
      <c r="D43" s="87" t="s">
        <v>120</v>
      </c>
      <c r="E43" s="154">
        <v>23610</v>
      </c>
    </row>
    <row r="44" spans="1:5" s="84" customFormat="1" ht="18.75" customHeight="1">
      <c r="A44" s="66"/>
      <c r="B44" s="66"/>
      <c r="C44" s="66">
        <v>4210</v>
      </c>
      <c r="D44" s="87" t="s">
        <v>119</v>
      </c>
      <c r="E44" s="154">
        <v>1500</v>
      </c>
    </row>
    <row r="45" spans="1:5" s="84" customFormat="1" ht="18.75" customHeight="1">
      <c r="A45" s="66"/>
      <c r="B45" s="66"/>
      <c r="C45" s="66">
        <v>4220</v>
      </c>
      <c r="D45" s="87" t="s">
        <v>128</v>
      </c>
      <c r="E45" s="154">
        <v>43800</v>
      </c>
    </row>
    <row r="46" spans="1:5" s="84" customFormat="1" ht="18.75" customHeight="1">
      <c r="A46" s="66"/>
      <c r="B46" s="66"/>
      <c r="C46" s="66">
        <v>6050</v>
      </c>
      <c r="D46" s="87" t="s">
        <v>160</v>
      </c>
      <c r="E46" s="154">
        <v>15000</v>
      </c>
    </row>
    <row r="47" spans="1:5" s="97" customFormat="1" ht="18.75" customHeight="1">
      <c r="A47" s="85">
        <v>852</v>
      </c>
      <c r="B47" s="85"/>
      <c r="C47" s="85"/>
      <c r="D47" s="96" t="s">
        <v>138</v>
      </c>
      <c r="E47" s="153">
        <f>E48+E50</f>
        <v>21000</v>
      </c>
    </row>
    <row r="48" spans="1:5" s="84" customFormat="1" ht="18.75" customHeight="1">
      <c r="A48" s="66"/>
      <c r="B48" s="66">
        <v>85202</v>
      </c>
      <c r="C48" s="66"/>
      <c r="D48" s="87" t="s">
        <v>127</v>
      </c>
      <c r="E48" s="154">
        <f>E49</f>
        <v>18200</v>
      </c>
    </row>
    <row r="49" spans="1:5" s="84" customFormat="1" ht="28.5" customHeight="1">
      <c r="A49" s="66"/>
      <c r="B49" s="66"/>
      <c r="C49" s="66">
        <v>4330</v>
      </c>
      <c r="D49" s="6" t="s">
        <v>140</v>
      </c>
      <c r="E49" s="154">
        <v>18200</v>
      </c>
    </row>
    <row r="50" spans="1:5" s="84" customFormat="1" ht="18.75" customHeight="1">
      <c r="A50" s="66"/>
      <c r="B50" s="66">
        <v>85228</v>
      </c>
      <c r="C50" s="66"/>
      <c r="D50" s="6" t="s">
        <v>141</v>
      </c>
      <c r="E50" s="154">
        <f>E51</f>
        <v>2800</v>
      </c>
    </row>
    <row r="51" spans="1:5" s="74" customFormat="1" ht="17.25" customHeight="1">
      <c r="A51" s="73"/>
      <c r="B51" s="3"/>
      <c r="C51" s="17">
        <v>4170</v>
      </c>
      <c r="D51" s="27" t="s">
        <v>121</v>
      </c>
      <c r="E51" s="4">
        <v>2800</v>
      </c>
    </row>
    <row r="52" spans="1:5" s="2" customFormat="1" ht="16.5" customHeight="1">
      <c r="A52" s="3"/>
      <c r="B52" s="3"/>
      <c r="C52" s="3"/>
      <c r="D52" s="72" t="s">
        <v>100</v>
      </c>
      <c r="E52" s="93">
        <f>E30+E33+E36+E39+E47</f>
        <v>156640</v>
      </c>
    </row>
    <row r="53" spans="1:5" ht="24" customHeight="1">
      <c r="A53" s="2"/>
      <c r="B53" s="13" t="s">
        <v>104</v>
      </c>
      <c r="C53" s="13"/>
      <c r="D53" s="2"/>
      <c r="E53" s="2"/>
    </row>
    <row r="54" spans="1:5" ht="129" customHeight="1">
      <c r="A54" s="131" t="s">
        <v>192</v>
      </c>
      <c r="B54" s="131"/>
      <c r="C54" s="131"/>
      <c r="D54" s="131"/>
      <c r="E54" s="131"/>
    </row>
    <row r="55" spans="1:5" ht="187.5" customHeight="1">
      <c r="A55" s="131" t="s">
        <v>161</v>
      </c>
      <c r="B55" s="131"/>
      <c r="C55" s="131"/>
      <c r="D55" s="131"/>
      <c r="E55" s="131"/>
    </row>
    <row r="56" spans="1:5" ht="14.25" customHeight="1">
      <c r="A56" s="75"/>
      <c r="B56" s="75"/>
      <c r="C56" s="75"/>
      <c r="D56" s="75"/>
      <c r="E56" s="75"/>
    </row>
    <row r="57" spans="1:5" ht="12" customHeight="1">
      <c r="A57" s="61" t="s">
        <v>105</v>
      </c>
      <c r="D57" s="128" t="s">
        <v>106</v>
      </c>
      <c r="E57" s="128"/>
    </row>
    <row r="58" ht="9" customHeight="1"/>
    <row r="59" spans="4:5" ht="14.25">
      <c r="D59" s="128" t="s">
        <v>107</v>
      </c>
      <c r="E59" s="128"/>
    </row>
  </sheetData>
  <mergeCells count="10">
    <mergeCell ref="D59:E59"/>
    <mergeCell ref="A7:C7"/>
    <mergeCell ref="A27:D27"/>
    <mergeCell ref="A54:E54"/>
    <mergeCell ref="D57:E57"/>
    <mergeCell ref="A55:E55"/>
    <mergeCell ref="D1:E1"/>
    <mergeCell ref="C2:E2"/>
    <mergeCell ref="A4:E4"/>
    <mergeCell ref="A5:E5"/>
  </mergeCells>
  <printOptions/>
  <pageMargins left="0.49" right="0.17" top="0.43" bottom="0.34" header="0.25" footer="0.26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D3" sqref="D3:F3"/>
    </sheetView>
  </sheetViews>
  <sheetFormatPr defaultColWidth="9.00390625" defaultRowHeight="12.75"/>
  <cols>
    <col min="1" max="1" width="5.875" style="2" customWidth="1"/>
    <col min="2" max="2" width="9.25390625" style="2" customWidth="1"/>
    <col min="3" max="3" width="6.75390625" style="2" customWidth="1"/>
    <col min="4" max="4" width="45.25390625" style="2" customWidth="1"/>
    <col min="5" max="5" width="12.00390625" style="2" customWidth="1"/>
    <col min="6" max="6" width="11.375" style="2" customWidth="1"/>
    <col min="7" max="7" width="5.625" style="2" customWidth="1"/>
    <col min="8" max="16384" width="9.125" style="2" customWidth="1"/>
  </cols>
  <sheetData>
    <row r="1" spans="3:7" ht="14.25">
      <c r="C1" s="132" t="s">
        <v>193</v>
      </c>
      <c r="D1" s="132"/>
      <c r="E1" s="132"/>
      <c r="F1" s="132"/>
      <c r="G1" s="14"/>
    </row>
    <row r="2" spans="4:7" ht="14.25">
      <c r="D2" s="132" t="s">
        <v>152</v>
      </c>
      <c r="E2" s="132"/>
      <c r="F2" s="132"/>
      <c r="G2" s="14"/>
    </row>
    <row r="3" spans="4:7" ht="14.25">
      <c r="D3" s="132" t="s">
        <v>194</v>
      </c>
      <c r="E3" s="132"/>
      <c r="F3" s="132"/>
      <c r="G3" s="14"/>
    </row>
    <row r="5" spans="1:6" ht="18.75" customHeight="1">
      <c r="A5" s="132" t="s">
        <v>158</v>
      </c>
      <c r="B5" s="132"/>
      <c r="C5" s="132"/>
      <c r="D5" s="132"/>
      <c r="E5" s="132"/>
      <c r="F5" s="132"/>
    </row>
    <row r="6" spans="1:6" ht="30.75" customHeight="1">
      <c r="A6" s="127" t="s">
        <v>166</v>
      </c>
      <c r="B6" s="127"/>
      <c r="C6" s="127"/>
      <c r="D6" s="127"/>
      <c r="E6" s="127"/>
      <c r="F6" s="127"/>
    </row>
    <row r="7" spans="1:2" ht="24" customHeight="1">
      <c r="A7" s="133" t="s">
        <v>153</v>
      </c>
      <c r="B7" s="133"/>
    </row>
    <row r="8" spans="1:6" s="102" customFormat="1" ht="25.5" customHeight="1">
      <c r="A8" s="99" t="s">
        <v>14</v>
      </c>
      <c r="B8" s="99" t="s">
        <v>15</v>
      </c>
      <c r="C8" s="100" t="s">
        <v>98</v>
      </c>
      <c r="D8" s="100" t="s">
        <v>58</v>
      </c>
      <c r="E8" s="101" t="s">
        <v>154</v>
      </c>
      <c r="F8" s="101" t="s">
        <v>155</v>
      </c>
    </row>
    <row r="9" spans="1:6" s="21" customFormat="1" ht="22.5" customHeight="1">
      <c r="A9" s="5">
        <v>852</v>
      </c>
      <c r="B9" s="5"/>
      <c r="C9" s="5"/>
      <c r="D9" s="103" t="s">
        <v>138</v>
      </c>
      <c r="E9" s="22">
        <f>E10</f>
        <v>4650</v>
      </c>
      <c r="F9" s="22">
        <f>F10</f>
        <v>4650</v>
      </c>
    </row>
    <row r="10" spans="1:6" s="74" customFormat="1" ht="18.75" customHeight="1">
      <c r="A10" s="73"/>
      <c r="B10" s="73">
        <v>85219</v>
      </c>
      <c r="C10" s="73"/>
      <c r="D10" s="105" t="s">
        <v>159</v>
      </c>
      <c r="E10" s="4">
        <f>E13</f>
        <v>4650</v>
      </c>
      <c r="F10" s="4">
        <f>F11+F12</f>
        <v>4650</v>
      </c>
    </row>
    <row r="11" spans="1:6" s="74" customFormat="1" ht="18" customHeight="1">
      <c r="A11" s="73"/>
      <c r="B11" s="73"/>
      <c r="C11" s="73">
        <v>4300</v>
      </c>
      <c r="D11" s="105" t="s">
        <v>103</v>
      </c>
      <c r="E11" s="4"/>
      <c r="F11" s="4">
        <v>3450</v>
      </c>
    </row>
    <row r="12" spans="1:6" s="74" customFormat="1" ht="18" customHeight="1">
      <c r="A12" s="73"/>
      <c r="B12" s="73"/>
      <c r="C12" s="73">
        <v>4430</v>
      </c>
      <c r="D12" s="56" t="s">
        <v>156</v>
      </c>
      <c r="E12" s="4"/>
      <c r="F12" s="4">
        <v>1200</v>
      </c>
    </row>
    <row r="13" spans="1:6" s="74" customFormat="1" ht="27.75" customHeight="1">
      <c r="A13" s="73"/>
      <c r="B13" s="73"/>
      <c r="C13" s="7">
        <v>6060</v>
      </c>
      <c r="D13" s="6" t="s">
        <v>168</v>
      </c>
      <c r="E13" s="4">
        <v>4650</v>
      </c>
      <c r="F13" s="4"/>
    </row>
    <row r="14" spans="1:6" ht="21" customHeight="1">
      <c r="A14" s="56"/>
      <c r="B14" s="56"/>
      <c r="C14" s="106"/>
      <c r="D14" s="107" t="s">
        <v>157</v>
      </c>
      <c r="E14" s="108">
        <f>E9</f>
        <v>4650</v>
      </c>
      <c r="F14" s="108">
        <f>F9</f>
        <v>4650</v>
      </c>
    </row>
    <row r="15" spans="1:6" ht="92.25" customHeight="1">
      <c r="A15" s="134" t="s">
        <v>0</v>
      </c>
      <c r="B15" s="134"/>
      <c r="C15" s="134"/>
      <c r="D15" s="134"/>
      <c r="E15" s="134"/>
      <c r="F15" s="134"/>
    </row>
    <row r="17" spans="4:6" ht="14.25">
      <c r="D17" s="132" t="s">
        <v>167</v>
      </c>
      <c r="E17" s="132"/>
      <c r="F17" s="132"/>
    </row>
    <row r="19" spans="4:6" ht="14.25">
      <c r="D19" s="132" t="s">
        <v>137</v>
      </c>
      <c r="E19" s="132"/>
      <c r="F19" s="132"/>
    </row>
  </sheetData>
  <mergeCells count="9">
    <mergeCell ref="D17:F17"/>
    <mergeCell ref="D19:F19"/>
    <mergeCell ref="A6:F6"/>
    <mergeCell ref="A7:B7"/>
    <mergeCell ref="A15:F15"/>
    <mergeCell ref="C1:F1"/>
    <mergeCell ref="D2:F2"/>
    <mergeCell ref="D3:F3"/>
    <mergeCell ref="A5:F5"/>
  </mergeCells>
  <printOptions/>
  <pageMargins left="0.66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D2" sqref="D2:E2"/>
    </sheetView>
  </sheetViews>
  <sheetFormatPr defaultColWidth="9.00390625" defaultRowHeight="12.75"/>
  <cols>
    <col min="1" max="1" width="8.00390625" style="28" customWidth="1"/>
    <col min="2" max="2" width="9.125" style="28" customWidth="1"/>
    <col min="3" max="3" width="7.625" style="28" customWidth="1"/>
    <col min="4" max="4" width="53.625" style="28" customWidth="1"/>
    <col min="5" max="5" width="13.625" style="28" customWidth="1"/>
    <col min="6" max="16384" width="9.125" style="28" customWidth="1"/>
  </cols>
  <sheetData>
    <row r="1" spans="4:5" ht="13.5" customHeight="1">
      <c r="D1" s="112" t="s">
        <v>195</v>
      </c>
      <c r="E1" s="112"/>
    </row>
    <row r="2" spans="4:5" ht="14.25">
      <c r="D2" s="112" t="s">
        <v>196</v>
      </c>
      <c r="E2" s="112"/>
    </row>
    <row r="3" spans="4:5" ht="14.25">
      <c r="D3" s="90"/>
      <c r="E3" s="90"/>
    </row>
    <row r="4" spans="1:5" ht="18" customHeight="1">
      <c r="A4" s="111" t="s">
        <v>117</v>
      </c>
      <c r="B4" s="111"/>
      <c r="C4" s="111"/>
      <c r="D4" s="111"/>
      <c r="E4" s="111"/>
    </row>
    <row r="5" spans="1:5" ht="21.75" customHeight="1">
      <c r="A5" s="111" t="s">
        <v>118</v>
      </c>
      <c r="B5" s="111"/>
      <c r="C5" s="111"/>
      <c r="D5" s="111"/>
      <c r="E5" s="111"/>
    </row>
    <row r="6" spans="1:3" ht="15.75" customHeight="1">
      <c r="A6" s="113" t="s">
        <v>148</v>
      </c>
      <c r="B6" s="113"/>
      <c r="C6" s="113"/>
    </row>
    <row r="7" spans="1:5" s="74" customFormat="1" ht="18.75" customHeight="1">
      <c r="A7" s="73" t="s">
        <v>14</v>
      </c>
      <c r="B7" s="73" t="s">
        <v>15</v>
      </c>
      <c r="C7" s="73" t="s">
        <v>98</v>
      </c>
      <c r="D7" s="73" t="s">
        <v>16</v>
      </c>
      <c r="E7" s="73" t="s">
        <v>99</v>
      </c>
    </row>
    <row r="8" spans="1:5" s="21" customFormat="1" ht="20.25" customHeight="1">
      <c r="A8" s="5">
        <v>801</v>
      </c>
      <c r="B8" s="5"/>
      <c r="C8" s="5"/>
      <c r="D8" s="91" t="s">
        <v>124</v>
      </c>
      <c r="E8" s="22">
        <f>E9</f>
        <v>137474</v>
      </c>
    </row>
    <row r="9" spans="1:5" s="74" customFormat="1" ht="18" customHeight="1">
      <c r="A9" s="73"/>
      <c r="B9" s="73">
        <v>80104</v>
      </c>
      <c r="C9" s="73"/>
      <c r="D9" s="27" t="s">
        <v>125</v>
      </c>
      <c r="E9" s="4">
        <f>E10+E11+E12+E13+E14+E15+E16+E17+E18+E19+E20</f>
        <v>137474</v>
      </c>
    </row>
    <row r="10" spans="1:5" s="74" customFormat="1" ht="18" customHeight="1">
      <c r="A10" s="73"/>
      <c r="B10" s="73"/>
      <c r="C10" s="73">
        <v>3020</v>
      </c>
      <c r="D10" s="6" t="s">
        <v>134</v>
      </c>
      <c r="E10" s="4">
        <v>6856</v>
      </c>
    </row>
    <row r="11" spans="1:5" s="74" customFormat="1" ht="18" customHeight="1">
      <c r="A11" s="73"/>
      <c r="B11" s="73"/>
      <c r="C11" s="73">
        <v>4010</v>
      </c>
      <c r="D11" s="27" t="s">
        <v>120</v>
      </c>
      <c r="E11" s="4">
        <v>72620</v>
      </c>
    </row>
    <row r="12" spans="1:5" s="74" customFormat="1" ht="18" customHeight="1">
      <c r="A12" s="73"/>
      <c r="B12" s="73"/>
      <c r="C12" s="73">
        <v>4110</v>
      </c>
      <c r="D12" s="27" t="s">
        <v>122</v>
      </c>
      <c r="E12" s="4">
        <v>23043</v>
      </c>
    </row>
    <row r="13" spans="1:5" s="74" customFormat="1" ht="18" customHeight="1">
      <c r="A13" s="73"/>
      <c r="B13" s="73"/>
      <c r="C13" s="73">
        <v>4120</v>
      </c>
      <c r="D13" s="27" t="s">
        <v>123</v>
      </c>
      <c r="E13" s="4">
        <v>3233</v>
      </c>
    </row>
    <row r="14" spans="1:5" s="74" customFormat="1" ht="15.75" customHeight="1">
      <c r="A14" s="73"/>
      <c r="B14" s="73"/>
      <c r="C14" s="73">
        <v>4210</v>
      </c>
      <c r="D14" s="27" t="s">
        <v>119</v>
      </c>
      <c r="E14" s="4">
        <v>2000</v>
      </c>
    </row>
    <row r="15" spans="1:5" s="74" customFormat="1" ht="15.75" customHeight="1">
      <c r="A15" s="73"/>
      <c r="B15" s="73"/>
      <c r="C15" s="73">
        <v>4260</v>
      </c>
      <c r="D15" s="27" t="s">
        <v>129</v>
      </c>
      <c r="E15" s="4">
        <v>11700</v>
      </c>
    </row>
    <row r="16" spans="1:5" s="74" customFormat="1" ht="15.75" customHeight="1">
      <c r="A16" s="73"/>
      <c r="B16" s="73"/>
      <c r="C16" s="73">
        <v>4300</v>
      </c>
      <c r="D16" s="27" t="s">
        <v>103</v>
      </c>
      <c r="E16" s="4">
        <v>6685</v>
      </c>
    </row>
    <row r="17" spans="1:5" s="74" customFormat="1" ht="15.75" customHeight="1">
      <c r="A17" s="73"/>
      <c r="B17" s="73"/>
      <c r="C17" s="73">
        <v>4350</v>
      </c>
      <c r="D17" s="27" t="s">
        <v>130</v>
      </c>
      <c r="E17" s="4">
        <v>236</v>
      </c>
    </row>
    <row r="18" spans="1:5" s="74" customFormat="1" ht="30.75" customHeight="1">
      <c r="A18" s="73"/>
      <c r="B18" s="73"/>
      <c r="C18" s="73">
        <v>4370</v>
      </c>
      <c r="D18" s="27" t="s">
        <v>131</v>
      </c>
      <c r="E18" s="4">
        <v>1250</v>
      </c>
    </row>
    <row r="19" spans="1:5" s="74" customFormat="1" ht="30.75" customHeight="1">
      <c r="A19" s="73"/>
      <c r="B19" s="73"/>
      <c r="C19" s="73">
        <v>4750</v>
      </c>
      <c r="D19" s="27" t="s">
        <v>132</v>
      </c>
      <c r="E19" s="4">
        <v>3000</v>
      </c>
    </row>
    <row r="20" spans="1:5" s="74" customFormat="1" ht="16.5" customHeight="1">
      <c r="A20" s="73"/>
      <c r="B20" s="73"/>
      <c r="C20" s="73">
        <v>4440</v>
      </c>
      <c r="D20" s="6" t="s">
        <v>133</v>
      </c>
      <c r="E20" s="4">
        <v>6851</v>
      </c>
    </row>
    <row r="21" spans="1:5" ht="18.75" customHeight="1">
      <c r="A21" s="92"/>
      <c r="B21" s="92"/>
      <c r="C21" s="73"/>
      <c r="D21" s="73" t="s">
        <v>126</v>
      </c>
      <c r="E21" s="93">
        <f>E8</f>
        <v>137474</v>
      </c>
    </row>
    <row r="22" ht="15" customHeight="1">
      <c r="A22" s="28" t="s">
        <v>104</v>
      </c>
    </row>
    <row r="23" spans="1:5" ht="47.25" customHeight="1">
      <c r="A23" s="110" t="s">
        <v>135</v>
      </c>
      <c r="B23" s="110"/>
      <c r="C23" s="110"/>
      <c r="D23" s="110"/>
      <c r="E23" s="110"/>
    </row>
    <row r="24" ht="14.25" customHeight="1"/>
    <row r="25" spans="4:5" ht="20.25" customHeight="1">
      <c r="D25" s="111" t="s">
        <v>136</v>
      </c>
      <c r="E25" s="111"/>
    </row>
    <row r="26" spans="4:5" ht="22.5" customHeight="1">
      <c r="D26" s="111" t="s">
        <v>137</v>
      </c>
      <c r="E26" s="111"/>
    </row>
  </sheetData>
  <mergeCells count="8">
    <mergeCell ref="A23:E23"/>
    <mergeCell ref="D25:E25"/>
    <mergeCell ref="D26:E26"/>
    <mergeCell ref="D1:E1"/>
    <mergeCell ref="D2:E2"/>
    <mergeCell ref="A4:E4"/>
    <mergeCell ref="A5:E5"/>
    <mergeCell ref="A6:C6"/>
  </mergeCells>
  <printOptions/>
  <pageMargins left="0.75" right="0.27" top="0.72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E26" sqref="E26:F26"/>
    </sheetView>
  </sheetViews>
  <sheetFormatPr defaultColWidth="9.00390625" defaultRowHeight="12.75"/>
  <cols>
    <col min="1" max="1" width="5.25390625" style="2" customWidth="1"/>
    <col min="2" max="2" width="35.75390625" style="2" customWidth="1"/>
    <col min="3" max="3" width="14.00390625" style="2" customWidth="1"/>
    <col min="4" max="4" width="13.875" style="2" customWidth="1"/>
    <col min="5" max="5" width="13.75390625" style="2" customWidth="1"/>
    <col min="6" max="6" width="14.625" style="2" customWidth="1"/>
    <col min="7" max="16384" width="9.125" style="2" customWidth="1"/>
  </cols>
  <sheetData>
    <row r="1" spans="2:6" s="14" customFormat="1" ht="17.25" customHeight="1">
      <c r="B1" s="114" t="s">
        <v>197</v>
      </c>
      <c r="C1" s="114"/>
      <c r="D1" s="114"/>
      <c r="E1" s="114"/>
      <c r="F1" s="114"/>
    </row>
    <row r="2" spans="3:6" ht="14.25">
      <c r="C2" s="14"/>
      <c r="D2" s="132" t="s">
        <v>55</v>
      </c>
      <c r="E2" s="132"/>
      <c r="F2" s="132"/>
    </row>
    <row r="3" spans="3:7" ht="14.25">
      <c r="C3" s="132" t="s">
        <v>194</v>
      </c>
      <c r="D3" s="132"/>
      <c r="E3" s="132"/>
      <c r="F3" s="132"/>
      <c r="G3" s="14"/>
    </row>
    <row r="5" spans="2:6" ht="14.25">
      <c r="B5" s="132" t="s">
        <v>56</v>
      </c>
      <c r="C5" s="132"/>
      <c r="D5" s="132"/>
      <c r="E5" s="132"/>
      <c r="F5" s="132"/>
    </row>
    <row r="6" ht="14.25">
      <c r="C6" s="2" t="s">
        <v>57</v>
      </c>
    </row>
    <row r="7" spans="1:6" s="49" customFormat="1" ht="45">
      <c r="A7" s="46" t="s">
        <v>19</v>
      </c>
      <c r="B7" s="46" t="s">
        <v>58</v>
      </c>
      <c r="C7" s="47" t="s">
        <v>59</v>
      </c>
      <c r="D7" s="46" t="s">
        <v>21</v>
      </c>
      <c r="E7" s="48" t="s">
        <v>60</v>
      </c>
      <c r="F7" s="48" t="s">
        <v>23</v>
      </c>
    </row>
    <row r="8" spans="1:6" ht="14.25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</row>
    <row r="9" spans="1:6" ht="18.75" customHeight="1">
      <c r="A9" s="51" t="s">
        <v>61</v>
      </c>
      <c r="B9" s="1" t="s">
        <v>62</v>
      </c>
      <c r="C9" s="1"/>
      <c r="D9" s="1"/>
      <c r="E9" s="1"/>
      <c r="F9" s="1"/>
    </row>
    <row r="10" spans="1:6" ht="55.5" customHeight="1">
      <c r="A10" s="52">
        <v>1</v>
      </c>
      <c r="B10" s="53" t="s">
        <v>63</v>
      </c>
      <c r="C10" s="50" t="s">
        <v>64</v>
      </c>
      <c r="D10" s="60">
        <v>0</v>
      </c>
      <c r="E10" s="60"/>
      <c r="F10" s="60">
        <f>D10</f>
        <v>0</v>
      </c>
    </row>
    <row r="11" spans="1:6" ht="27.75" customHeight="1">
      <c r="A11" s="52">
        <v>2</v>
      </c>
      <c r="B11" s="53" t="s">
        <v>65</v>
      </c>
      <c r="C11" s="50" t="s">
        <v>66</v>
      </c>
      <c r="D11" s="60">
        <v>6000000</v>
      </c>
      <c r="E11" s="60">
        <v>0</v>
      </c>
      <c r="F11" s="60">
        <f>D11+E11</f>
        <v>6000000</v>
      </c>
    </row>
    <row r="12" spans="1:6" ht="27.75" customHeight="1">
      <c r="A12" s="50">
        <v>3</v>
      </c>
      <c r="B12" s="53" t="s">
        <v>67</v>
      </c>
      <c r="C12" s="52" t="s">
        <v>68</v>
      </c>
      <c r="D12" s="60">
        <v>0</v>
      </c>
      <c r="E12" s="60">
        <v>0</v>
      </c>
      <c r="F12" s="60">
        <f>D12+E12</f>
        <v>0</v>
      </c>
    </row>
    <row r="13" spans="1:6" ht="18" customHeight="1">
      <c r="A13" s="52">
        <v>4</v>
      </c>
      <c r="B13" s="1" t="s">
        <v>69</v>
      </c>
      <c r="C13" s="50" t="s">
        <v>70</v>
      </c>
      <c r="D13" s="60">
        <v>0</v>
      </c>
      <c r="E13" s="60"/>
      <c r="F13" s="60"/>
    </row>
    <row r="14" spans="1:6" ht="28.5">
      <c r="A14" s="50">
        <v>5</v>
      </c>
      <c r="B14" s="54" t="s">
        <v>71</v>
      </c>
      <c r="C14" s="50"/>
      <c r="D14" s="60">
        <v>2576171</v>
      </c>
      <c r="E14" s="60">
        <v>137474</v>
      </c>
      <c r="F14" s="60">
        <f>D14+E14</f>
        <v>2713645</v>
      </c>
    </row>
    <row r="15" spans="1:6" s="82" customFormat="1" ht="21" customHeight="1">
      <c r="A15" s="80"/>
      <c r="B15" s="80" t="s">
        <v>72</v>
      </c>
      <c r="C15" s="81"/>
      <c r="D15" s="79">
        <f>D10+D11+D12+D13+D14</f>
        <v>8576171</v>
      </c>
      <c r="E15" s="79">
        <f>SUM(E10:E14)</f>
        <v>137474</v>
      </c>
      <c r="F15" s="79">
        <f>F10+F11+F12+F14</f>
        <v>8713645</v>
      </c>
    </row>
    <row r="16" spans="1:6" ht="19.5" customHeight="1">
      <c r="A16" s="51" t="s">
        <v>73</v>
      </c>
      <c r="B16" s="1" t="s">
        <v>74</v>
      </c>
      <c r="C16" s="50"/>
      <c r="D16" s="60"/>
      <c r="E16" s="60"/>
      <c r="F16" s="60"/>
    </row>
    <row r="17" spans="1:6" ht="41.25" customHeight="1">
      <c r="A17" s="52">
        <v>1</v>
      </c>
      <c r="B17" s="53" t="s">
        <v>75</v>
      </c>
      <c r="C17" s="50" t="s">
        <v>76</v>
      </c>
      <c r="D17" s="60">
        <v>1819186.49</v>
      </c>
      <c r="E17" s="60">
        <v>0</v>
      </c>
      <c r="F17" s="60">
        <f>D17+E17</f>
        <v>1819186.49</v>
      </c>
    </row>
    <row r="18" spans="1:6" ht="14.25">
      <c r="A18" s="50">
        <v>2</v>
      </c>
      <c r="B18" s="1" t="s">
        <v>77</v>
      </c>
      <c r="C18" s="50" t="s">
        <v>78</v>
      </c>
      <c r="D18" s="60">
        <v>495875</v>
      </c>
      <c r="E18" s="60">
        <v>0</v>
      </c>
      <c r="F18" s="60">
        <f>D18+E18</f>
        <v>495875</v>
      </c>
    </row>
    <row r="19" spans="1:6" ht="14.25">
      <c r="A19" s="50">
        <v>3</v>
      </c>
      <c r="B19" s="1" t="s">
        <v>79</v>
      </c>
      <c r="C19" s="50" t="s">
        <v>80</v>
      </c>
      <c r="D19" s="60"/>
      <c r="E19" s="60"/>
      <c r="F19" s="60"/>
    </row>
    <row r="20" spans="1:6" ht="14.25">
      <c r="A20" s="50">
        <v>4</v>
      </c>
      <c r="B20" s="1" t="s">
        <v>81</v>
      </c>
      <c r="C20" s="50" t="s">
        <v>82</v>
      </c>
      <c r="D20" s="60"/>
      <c r="E20" s="60"/>
      <c r="F20" s="60"/>
    </row>
    <row r="21" spans="1:6" s="82" customFormat="1" ht="20.25" customHeight="1">
      <c r="A21" s="80"/>
      <c r="B21" s="83" t="s">
        <v>83</v>
      </c>
      <c r="C21" s="83"/>
      <c r="D21" s="79">
        <f>D18+D19+D20</f>
        <v>495875</v>
      </c>
      <c r="E21" s="79">
        <f>E17</f>
        <v>0</v>
      </c>
      <c r="F21" s="79">
        <f>F17+F18</f>
        <v>2315061.49</v>
      </c>
    </row>
    <row r="22" spans="1:6" ht="0.75" customHeight="1">
      <c r="A22" s="1"/>
      <c r="B22" s="1"/>
      <c r="C22" s="1"/>
      <c r="D22" s="1"/>
      <c r="E22" s="1"/>
      <c r="F22" s="1"/>
    </row>
    <row r="23" ht="15">
      <c r="B23" s="55" t="s">
        <v>84</v>
      </c>
    </row>
    <row r="24" spans="1:6" ht="16.5" customHeight="1">
      <c r="A24" s="17">
        <v>1</v>
      </c>
      <c r="B24" s="115" t="s">
        <v>85</v>
      </c>
      <c r="C24" s="135"/>
      <c r="D24" s="136"/>
      <c r="E24" s="137">
        <v>22367515.74</v>
      </c>
      <c r="F24" s="138"/>
    </row>
    <row r="25" spans="1:6" ht="15.75" customHeight="1">
      <c r="A25" s="17">
        <v>2</v>
      </c>
      <c r="B25" s="115" t="s">
        <v>86</v>
      </c>
      <c r="C25" s="135"/>
      <c r="D25" s="136"/>
      <c r="E25" s="137">
        <v>28766099.25</v>
      </c>
      <c r="F25" s="138"/>
    </row>
    <row r="26" spans="1:6" ht="15" customHeight="1">
      <c r="A26" s="17">
        <v>3</v>
      </c>
      <c r="B26" s="115" t="s">
        <v>87</v>
      </c>
      <c r="C26" s="135"/>
      <c r="D26" s="136"/>
      <c r="E26" s="137" t="s">
        <v>114</v>
      </c>
      <c r="F26" s="138"/>
    </row>
    <row r="27" spans="1:6" ht="14.25">
      <c r="A27" s="17"/>
      <c r="B27" s="115" t="s">
        <v>88</v>
      </c>
      <c r="C27" s="135"/>
      <c r="D27" s="136"/>
      <c r="E27" s="137"/>
      <c r="F27" s="138"/>
    </row>
    <row r="28" spans="1:6" ht="14.25">
      <c r="A28" s="17"/>
      <c r="B28" s="115" t="s">
        <v>89</v>
      </c>
      <c r="C28" s="135"/>
      <c r="D28" s="136"/>
      <c r="E28" s="137">
        <f>E24-E25</f>
        <v>-6398583.510000002</v>
      </c>
      <c r="F28" s="138"/>
    </row>
    <row r="29" spans="1:6" ht="22.5" customHeight="1">
      <c r="A29" s="56" t="s">
        <v>90</v>
      </c>
      <c r="B29" s="139" t="s">
        <v>91</v>
      </c>
      <c r="C29" s="140"/>
      <c r="D29" s="141"/>
      <c r="E29" s="137">
        <f>E30+E31+E32+E33</f>
        <v>8713645</v>
      </c>
      <c r="F29" s="138"/>
    </row>
    <row r="30" spans="1:6" ht="17.25" customHeight="1">
      <c r="A30" s="17">
        <v>1</v>
      </c>
      <c r="B30" s="139" t="s">
        <v>92</v>
      </c>
      <c r="C30" s="140"/>
      <c r="D30" s="141"/>
      <c r="E30" s="137">
        <v>0</v>
      </c>
      <c r="F30" s="138"/>
    </row>
    <row r="31" spans="1:6" ht="14.25">
      <c r="A31" s="17">
        <v>2</v>
      </c>
      <c r="B31" s="115" t="s">
        <v>93</v>
      </c>
      <c r="C31" s="135"/>
      <c r="D31" s="136"/>
      <c r="E31" s="137">
        <v>0</v>
      </c>
      <c r="F31" s="138"/>
    </row>
    <row r="32" spans="1:6" ht="18" customHeight="1">
      <c r="A32" s="17">
        <v>3</v>
      </c>
      <c r="B32" s="115" t="s">
        <v>94</v>
      </c>
      <c r="C32" s="135"/>
      <c r="D32" s="136"/>
      <c r="E32" s="137">
        <v>6000000</v>
      </c>
      <c r="F32" s="138"/>
    </row>
    <row r="33" spans="1:6" ht="44.25" customHeight="1">
      <c r="A33" s="3">
        <v>4</v>
      </c>
      <c r="B33" s="142" t="s">
        <v>95</v>
      </c>
      <c r="C33" s="143"/>
      <c r="D33" s="144"/>
      <c r="E33" s="137">
        <v>2713645</v>
      </c>
      <c r="F33" s="138"/>
    </row>
    <row r="34" spans="1:6" ht="15" customHeight="1">
      <c r="A34" s="57"/>
      <c r="B34" s="58"/>
      <c r="C34" s="58"/>
      <c r="D34" s="58"/>
      <c r="E34" s="59"/>
      <c r="F34" s="59"/>
    </row>
    <row r="35" ht="14.25">
      <c r="E35" s="2" t="s">
        <v>53</v>
      </c>
    </row>
    <row r="36" spans="4:6" ht="29.25" customHeight="1">
      <c r="D36" s="132" t="s">
        <v>96</v>
      </c>
      <c r="E36" s="132"/>
      <c r="F36" s="132"/>
    </row>
    <row r="37" ht="6" customHeight="1"/>
    <row r="38" ht="14.25" hidden="1"/>
  </sheetData>
  <mergeCells count="25">
    <mergeCell ref="D36:F36"/>
    <mergeCell ref="B32:D32"/>
    <mergeCell ref="E32:F32"/>
    <mergeCell ref="B33:D33"/>
    <mergeCell ref="E33:F33"/>
    <mergeCell ref="B30:D30"/>
    <mergeCell ref="E30:F30"/>
    <mergeCell ref="B31:D31"/>
    <mergeCell ref="E31:F31"/>
    <mergeCell ref="B28:D28"/>
    <mergeCell ref="E28:F28"/>
    <mergeCell ref="B29:D29"/>
    <mergeCell ref="E29:F29"/>
    <mergeCell ref="B26:D26"/>
    <mergeCell ref="E26:F26"/>
    <mergeCell ref="B27:D27"/>
    <mergeCell ref="E27:F27"/>
    <mergeCell ref="B24:D24"/>
    <mergeCell ref="E24:F24"/>
    <mergeCell ref="B25:D25"/>
    <mergeCell ref="E25:F25"/>
    <mergeCell ref="B1:F1"/>
    <mergeCell ref="D2:F2"/>
    <mergeCell ref="C3:F3"/>
    <mergeCell ref="B5:F5"/>
  </mergeCells>
  <printOptions/>
  <pageMargins left="0.53" right="0.17" top="0.68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E2" sqref="E2:I2"/>
    </sheetView>
  </sheetViews>
  <sheetFormatPr defaultColWidth="9.00390625" defaultRowHeight="12.75"/>
  <cols>
    <col min="1" max="1" width="4.625" style="2" customWidth="1"/>
    <col min="2" max="2" width="5.75390625" style="2" bestFit="1" customWidth="1"/>
    <col min="3" max="3" width="9.125" style="2" customWidth="1"/>
    <col min="4" max="4" width="8.375" style="2" customWidth="1"/>
    <col min="5" max="5" width="63.00390625" style="2" customWidth="1"/>
    <col min="6" max="6" width="15.25390625" style="2" customWidth="1"/>
    <col min="7" max="7" width="12.875" style="2" customWidth="1"/>
    <col min="8" max="8" width="13.75390625" style="2" customWidth="1"/>
    <col min="9" max="9" width="15.125" style="2" customWidth="1"/>
    <col min="10" max="16384" width="9.125" style="2" customWidth="1"/>
  </cols>
  <sheetData>
    <row r="1" spans="5:9" ht="14.25">
      <c r="E1" s="132" t="s">
        <v>198</v>
      </c>
      <c r="F1" s="132"/>
      <c r="G1" s="132"/>
      <c r="H1" s="132"/>
      <c r="I1" s="14"/>
    </row>
    <row r="2" spans="5:9" ht="14.25">
      <c r="E2" s="132" t="s">
        <v>199</v>
      </c>
      <c r="F2" s="132"/>
      <c r="G2" s="132"/>
      <c r="H2" s="132"/>
      <c r="I2" s="132"/>
    </row>
    <row r="3" spans="1:9" ht="27.75" customHeight="1">
      <c r="A3" s="146" t="s">
        <v>18</v>
      </c>
      <c r="B3" s="146"/>
      <c r="C3" s="146"/>
      <c r="D3" s="146"/>
      <c r="E3" s="146"/>
      <c r="F3" s="146"/>
      <c r="G3" s="146"/>
      <c r="H3" s="146"/>
      <c r="I3" s="9"/>
    </row>
    <row r="4" spans="1:9" s="45" customFormat="1" ht="20.25" customHeight="1">
      <c r="A4" s="43"/>
      <c r="B4" s="43"/>
      <c r="C4" s="43"/>
      <c r="D4" s="43"/>
      <c r="E4" s="43"/>
      <c r="F4" s="43"/>
      <c r="G4" s="43"/>
      <c r="H4" s="43"/>
      <c r="I4" s="44"/>
    </row>
    <row r="5" spans="1:9" s="16" customFormat="1" ht="25.5" customHeight="1">
      <c r="A5" s="3" t="s">
        <v>19</v>
      </c>
      <c r="B5" s="3" t="s">
        <v>14</v>
      </c>
      <c r="C5" s="3" t="s">
        <v>15</v>
      </c>
      <c r="D5" s="3" t="s">
        <v>20</v>
      </c>
      <c r="E5" s="3" t="s">
        <v>16</v>
      </c>
      <c r="F5" s="11" t="s">
        <v>21</v>
      </c>
      <c r="G5" s="42" t="s">
        <v>22</v>
      </c>
      <c r="H5" s="42" t="s">
        <v>17</v>
      </c>
      <c r="I5" s="15" t="s">
        <v>23</v>
      </c>
    </row>
    <row r="6" spans="1:9" s="14" customFormat="1" ht="14.2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</row>
    <row r="7" spans="1:9" s="16" customFormat="1" ht="27.75" customHeight="1">
      <c r="A7" s="3">
        <v>1</v>
      </c>
      <c r="B7" s="18" t="s">
        <v>24</v>
      </c>
      <c r="C7" s="18" t="s">
        <v>25</v>
      </c>
      <c r="D7" s="3">
        <v>6050</v>
      </c>
      <c r="E7" s="19" t="s">
        <v>26</v>
      </c>
      <c r="F7" s="20">
        <v>561900</v>
      </c>
      <c r="G7" s="20">
        <v>0</v>
      </c>
      <c r="H7" s="20"/>
      <c r="I7" s="20">
        <f>F7+G7</f>
        <v>561900</v>
      </c>
    </row>
    <row r="8" spans="1:9" s="21" customFormat="1" ht="30.75" customHeight="1">
      <c r="A8" s="5">
        <v>2</v>
      </c>
      <c r="B8" s="18" t="s">
        <v>24</v>
      </c>
      <c r="C8" s="18" t="s">
        <v>25</v>
      </c>
      <c r="D8" s="3">
        <v>6050</v>
      </c>
      <c r="E8" s="15" t="s">
        <v>27</v>
      </c>
      <c r="F8" s="4">
        <v>10000</v>
      </c>
      <c r="G8" s="4"/>
      <c r="H8" s="4"/>
      <c r="I8" s="4">
        <v>10000</v>
      </c>
    </row>
    <row r="9" spans="1:9" s="21" customFormat="1" ht="21.75" customHeight="1">
      <c r="A9" s="5"/>
      <c r="B9" s="18"/>
      <c r="C9" s="18"/>
      <c r="D9" s="3"/>
      <c r="E9" s="5" t="s">
        <v>28</v>
      </c>
      <c r="F9" s="22">
        <f>F8+F7</f>
        <v>571900</v>
      </c>
      <c r="G9" s="22">
        <f>SUM(G7:G8)</f>
        <v>0</v>
      </c>
      <c r="H9" s="22"/>
      <c r="I9" s="22">
        <f>I8+I7</f>
        <v>571900</v>
      </c>
    </row>
    <row r="10" spans="1:9" ht="18" customHeight="1">
      <c r="A10" s="3">
        <v>3</v>
      </c>
      <c r="B10" s="8" t="s">
        <v>29</v>
      </c>
      <c r="C10" s="8" t="s">
        <v>110</v>
      </c>
      <c r="D10" s="8" t="s">
        <v>30</v>
      </c>
      <c r="E10" s="6" t="s">
        <v>31</v>
      </c>
      <c r="F10" s="1">
        <v>22000</v>
      </c>
      <c r="G10" s="1"/>
      <c r="H10" s="1"/>
      <c r="I10" s="1">
        <f>F10</f>
        <v>22000</v>
      </c>
    </row>
    <row r="11" spans="1:9" s="25" customFormat="1" ht="25.5" customHeight="1">
      <c r="A11" s="23"/>
      <c r="B11" s="24"/>
      <c r="C11" s="23"/>
      <c r="D11" s="23"/>
      <c r="E11" s="10" t="s">
        <v>32</v>
      </c>
      <c r="F11" s="22">
        <f>SUM(F10:F10)</f>
        <v>22000</v>
      </c>
      <c r="G11" s="22"/>
      <c r="H11" s="22"/>
      <c r="I11" s="22">
        <f>SUM(I10)</f>
        <v>22000</v>
      </c>
    </row>
    <row r="12" spans="1:9" s="28" customFormat="1" ht="70.5" customHeight="1">
      <c r="A12" s="7">
        <v>4</v>
      </c>
      <c r="B12" s="26">
        <v>600</v>
      </c>
      <c r="C12" s="7">
        <v>60016</v>
      </c>
      <c r="D12" s="7">
        <v>6050</v>
      </c>
      <c r="E12" s="27" t="s">
        <v>33</v>
      </c>
      <c r="F12" s="1">
        <v>170000</v>
      </c>
      <c r="G12" s="1">
        <v>0</v>
      </c>
      <c r="H12" s="1"/>
      <c r="I12" s="1">
        <f>F12+G12</f>
        <v>170000</v>
      </c>
    </row>
    <row r="13" spans="1:9" s="28" customFormat="1" ht="20.25" customHeight="1">
      <c r="A13" s="7">
        <v>5</v>
      </c>
      <c r="B13" s="26">
        <v>600</v>
      </c>
      <c r="C13" s="7">
        <v>60016</v>
      </c>
      <c r="D13" s="7">
        <v>6050</v>
      </c>
      <c r="E13" s="27" t="s">
        <v>34</v>
      </c>
      <c r="F13" s="1">
        <v>7000</v>
      </c>
      <c r="G13" s="1">
        <v>0</v>
      </c>
      <c r="H13" s="1"/>
      <c r="I13" s="1">
        <f>F13+G13</f>
        <v>7000</v>
      </c>
    </row>
    <row r="14" spans="1:9" s="28" customFormat="1" ht="72" customHeight="1">
      <c r="A14" s="7">
        <v>6</v>
      </c>
      <c r="B14" s="26">
        <v>600</v>
      </c>
      <c r="C14" s="7">
        <v>60016</v>
      </c>
      <c r="D14" s="7">
        <v>6050</v>
      </c>
      <c r="E14" s="27" t="s">
        <v>35</v>
      </c>
      <c r="F14" s="1">
        <v>137816</v>
      </c>
      <c r="G14" s="1">
        <v>24000</v>
      </c>
      <c r="H14" s="1"/>
      <c r="I14" s="1">
        <f>F14+G14</f>
        <v>161816</v>
      </c>
    </row>
    <row r="15" spans="1:9" s="25" customFormat="1" ht="17.25" customHeight="1">
      <c r="A15" s="23"/>
      <c r="B15" s="24"/>
      <c r="C15" s="23"/>
      <c r="D15" s="23"/>
      <c r="E15" s="10" t="s">
        <v>36</v>
      </c>
      <c r="F15" s="22">
        <f>F12+F13+F14</f>
        <v>314816</v>
      </c>
      <c r="G15" s="22">
        <f>SUM(G12:G14)</f>
        <v>24000</v>
      </c>
      <c r="H15" s="22"/>
      <c r="I15" s="22">
        <f>I12+I13+I14</f>
        <v>338816</v>
      </c>
    </row>
    <row r="16" spans="1:9" s="28" customFormat="1" ht="21.75" customHeight="1">
      <c r="A16" s="7">
        <v>7</v>
      </c>
      <c r="B16" s="26">
        <v>700</v>
      </c>
      <c r="C16" s="7">
        <v>70005</v>
      </c>
      <c r="D16" s="7">
        <v>6060</v>
      </c>
      <c r="E16" s="15" t="s">
        <v>1</v>
      </c>
      <c r="F16" s="4">
        <v>84000</v>
      </c>
      <c r="G16" s="4">
        <v>0</v>
      </c>
      <c r="H16" s="4"/>
      <c r="I16" s="4">
        <f>F16+G16</f>
        <v>84000</v>
      </c>
    </row>
    <row r="17" spans="1:9" s="28" customFormat="1" ht="28.5" customHeight="1">
      <c r="A17" s="7">
        <v>8</v>
      </c>
      <c r="B17" s="26"/>
      <c r="C17" s="7">
        <v>70005</v>
      </c>
      <c r="D17" s="7">
        <v>6060</v>
      </c>
      <c r="E17" s="15" t="s">
        <v>2</v>
      </c>
      <c r="F17" s="4">
        <v>73000</v>
      </c>
      <c r="G17" s="4">
        <v>0</v>
      </c>
      <c r="H17" s="4"/>
      <c r="I17" s="4">
        <f>F17+G17</f>
        <v>73000</v>
      </c>
    </row>
    <row r="18" spans="1:9" s="25" customFormat="1" ht="21.75" customHeight="1">
      <c r="A18" s="23"/>
      <c r="B18" s="24"/>
      <c r="C18" s="23"/>
      <c r="D18" s="23"/>
      <c r="E18" s="10" t="s">
        <v>3</v>
      </c>
      <c r="F18" s="22">
        <f>SUM(F16:F17)</f>
        <v>157000</v>
      </c>
      <c r="G18" s="22">
        <f>G16+G17</f>
        <v>0</v>
      </c>
      <c r="H18" s="22">
        <f>SUM(H16)</f>
        <v>0</v>
      </c>
      <c r="I18" s="22">
        <f>I16+I17</f>
        <v>157000</v>
      </c>
    </row>
    <row r="19" spans="1:9" s="28" customFormat="1" ht="27" customHeight="1">
      <c r="A19" s="7">
        <v>9</v>
      </c>
      <c r="B19" s="26">
        <v>750</v>
      </c>
      <c r="C19" s="7">
        <v>75023</v>
      </c>
      <c r="D19" s="7">
        <v>6060</v>
      </c>
      <c r="E19" s="15" t="s">
        <v>4</v>
      </c>
      <c r="F19" s="4">
        <v>99100</v>
      </c>
      <c r="G19" s="4">
        <v>4300</v>
      </c>
      <c r="H19" s="4"/>
      <c r="I19" s="4">
        <f>F19+G19</f>
        <v>103400</v>
      </c>
    </row>
    <row r="20" spans="1:9" s="25" customFormat="1" ht="21.75" customHeight="1">
      <c r="A20" s="23"/>
      <c r="B20" s="24"/>
      <c r="C20" s="23"/>
      <c r="D20" s="23"/>
      <c r="E20" s="10" t="s">
        <v>5</v>
      </c>
      <c r="F20" s="22">
        <f>SUM(F19)</f>
        <v>99100</v>
      </c>
      <c r="G20" s="22">
        <f>SUM(G19)</f>
        <v>4300</v>
      </c>
      <c r="H20" s="22">
        <f>SUM(H19)</f>
        <v>0</v>
      </c>
      <c r="I20" s="22">
        <f>SUM(I19)</f>
        <v>103400</v>
      </c>
    </row>
    <row r="21" spans="1:9" s="28" customFormat="1" ht="27.75" customHeight="1">
      <c r="A21" s="7">
        <v>10</v>
      </c>
      <c r="B21" s="26">
        <v>754</v>
      </c>
      <c r="C21" s="7">
        <v>75412</v>
      </c>
      <c r="D21" s="7">
        <v>6060</v>
      </c>
      <c r="E21" s="15" t="s">
        <v>37</v>
      </c>
      <c r="F21" s="4">
        <v>25000</v>
      </c>
      <c r="G21" s="4"/>
      <c r="H21" s="4"/>
      <c r="I21" s="4">
        <f>F21+G21</f>
        <v>25000</v>
      </c>
    </row>
    <row r="22" spans="1:9" s="28" customFormat="1" ht="27.75" customHeight="1">
      <c r="A22" s="7">
        <v>11</v>
      </c>
      <c r="B22" s="26"/>
      <c r="C22" s="7">
        <v>75412</v>
      </c>
      <c r="D22" s="7">
        <v>6060</v>
      </c>
      <c r="E22" s="15" t="s">
        <v>8</v>
      </c>
      <c r="F22" s="4"/>
      <c r="G22" s="4">
        <v>19430</v>
      </c>
      <c r="H22" s="4"/>
      <c r="I22" s="4">
        <f>F22+G22</f>
        <v>19430</v>
      </c>
    </row>
    <row r="23" spans="1:9" s="13" customFormat="1" ht="29.25" customHeight="1">
      <c r="A23" s="12"/>
      <c r="B23" s="29"/>
      <c r="C23" s="12"/>
      <c r="D23" s="12"/>
      <c r="E23" s="30" t="s">
        <v>38</v>
      </c>
      <c r="F23" s="22">
        <f>SUM(F21)</f>
        <v>25000</v>
      </c>
      <c r="G23" s="22">
        <f>G22</f>
        <v>19430</v>
      </c>
      <c r="H23" s="22"/>
      <c r="I23" s="22">
        <f>I21+I22</f>
        <v>44430</v>
      </c>
    </row>
    <row r="24" spans="1:9" ht="29.25" customHeight="1">
      <c r="A24" s="3">
        <v>12</v>
      </c>
      <c r="B24" s="31">
        <v>801</v>
      </c>
      <c r="C24" s="3">
        <v>80101</v>
      </c>
      <c r="D24" s="3">
        <v>6050</v>
      </c>
      <c r="E24" s="32" t="s">
        <v>39</v>
      </c>
      <c r="F24" s="1">
        <v>820257</v>
      </c>
      <c r="G24" s="1">
        <v>0</v>
      </c>
      <c r="H24" s="1">
        <v>0</v>
      </c>
      <c r="I24" s="1">
        <f>F24+G24+H24</f>
        <v>820257</v>
      </c>
    </row>
    <row r="25" spans="1:9" ht="34.5" customHeight="1">
      <c r="A25" s="3">
        <v>13</v>
      </c>
      <c r="B25" s="31"/>
      <c r="C25" s="3">
        <v>80101</v>
      </c>
      <c r="D25" s="3">
        <v>6050</v>
      </c>
      <c r="E25" s="32" t="s">
        <v>40</v>
      </c>
      <c r="F25" s="1">
        <v>31000</v>
      </c>
      <c r="G25" s="1">
        <v>0</v>
      </c>
      <c r="H25" s="1"/>
      <c r="I25" s="1">
        <f>F25+G25</f>
        <v>31000</v>
      </c>
    </row>
    <row r="26" spans="1:9" ht="72" customHeight="1">
      <c r="A26" s="3">
        <v>14</v>
      </c>
      <c r="B26" s="31"/>
      <c r="C26" s="3">
        <v>80101</v>
      </c>
      <c r="D26" s="3">
        <v>6050</v>
      </c>
      <c r="E26" s="27" t="s">
        <v>11</v>
      </c>
      <c r="F26" s="1">
        <v>34000</v>
      </c>
      <c r="G26" s="1"/>
      <c r="H26" s="1"/>
      <c r="I26" s="1">
        <f>F26+G26-H26</f>
        <v>34000</v>
      </c>
    </row>
    <row r="27" spans="1:9" ht="28.5" customHeight="1">
      <c r="A27" s="3">
        <v>15</v>
      </c>
      <c r="B27" s="31"/>
      <c r="C27" s="3">
        <v>80101</v>
      </c>
      <c r="D27" s="3">
        <v>6060</v>
      </c>
      <c r="E27" s="27" t="s">
        <v>41</v>
      </c>
      <c r="F27" s="1">
        <v>300000</v>
      </c>
      <c r="G27" s="1"/>
      <c r="H27" s="1"/>
      <c r="I27" s="1">
        <f>F27+G27-H27</f>
        <v>300000</v>
      </c>
    </row>
    <row r="28" spans="1:9" ht="21.75" customHeight="1">
      <c r="A28" s="3">
        <v>16</v>
      </c>
      <c r="B28" s="31"/>
      <c r="C28" s="3">
        <v>80101</v>
      </c>
      <c r="D28" s="3">
        <v>6050</v>
      </c>
      <c r="E28" s="27" t="s">
        <v>13</v>
      </c>
      <c r="F28" s="1">
        <v>9700</v>
      </c>
      <c r="G28" s="1"/>
      <c r="H28" s="1"/>
      <c r="I28" s="1">
        <f>F28+G28</f>
        <v>9700</v>
      </c>
    </row>
    <row r="29" spans="1:9" ht="26.25" customHeight="1">
      <c r="A29" s="3">
        <v>17</v>
      </c>
      <c r="B29" s="31"/>
      <c r="C29" s="3">
        <v>80101</v>
      </c>
      <c r="D29" s="3">
        <v>6060</v>
      </c>
      <c r="E29" s="27" t="s">
        <v>10</v>
      </c>
      <c r="F29" s="1">
        <v>20000</v>
      </c>
      <c r="G29" s="1"/>
      <c r="H29" s="1"/>
      <c r="I29" s="1">
        <f>F29+G29-H29</f>
        <v>20000</v>
      </c>
    </row>
    <row r="30" spans="1:9" ht="27.75" customHeight="1">
      <c r="A30" s="3">
        <v>18</v>
      </c>
      <c r="B30" s="31"/>
      <c r="C30" s="3">
        <v>80104</v>
      </c>
      <c r="D30" s="3">
        <v>6050</v>
      </c>
      <c r="E30" s="27" t="s">
        <v>9</v>
      </c>
      <c r="F30" s="1">
        <v>2600210</v>
      </c>
      <c r="G30" s="1">
        <v>15000</v>
      </c>
      <c r="H30" s="1"/>
      <c r="I30" s="1">
        <f>F30+G30</f>
        <v>2615210</v>
      </c>
    </row>
    <row r="31" spans="1:9" ht="20.25" customHeight="1">
      <c r="A31" s="3">
        <v>19</v>
      </c>
      <c r="B31" s="31"/>
      <c r="C31" s="3">
        <v>80104</v>
      </c>
      <c r="D31" s="3">
        <v>6060</v>
      </c>
      <c r="E31" s="27" t="s">
        <v>12</v>
      </c>
      <c r="F31" s="1">
        <v>197000</v>
      </c>
      <c r="G31" s="1"/>
      <c r="H31" s="1">
        <v>0</v>
      </c>
      <c r="I31" s="1">
        <f>F31-H31</f>
        <v>197000</v>
      </c>
    </row>
    <row r="32" spans="1:9" s="25" customFormat="1" ht="16.5" customHeight="1">
      <c r="A32" s="23"/>
      <c r="B32" s="33"/>
      <c r="C32" s="23"/>
      <c r="D32" s="23"/>
      <c r="E32" s="10" t="s">
        <v>42</v>
      </c>
      <c r="F32" s="22">
        <f>F24+F25+F26+F27+F28+F29+F30+F31</f>
        <v>4012167</v>
      </c>
      <c r="G32" s="22">
        <f>SUM(G24:G31)</f>
        <v>15000</v>
      </c>
      <c r="H32" s="22">
        <f>H31</f>
        <v>0</v>
      </c>
      <c r="I32" s="22">
        <f>SUM(I24:I31)</f>
        <v>4027167</v>
      </c>
    </row>
    <row r="33" spans="1:9" s="28" customFormat="1" ht="27" customHeight="1">
      <c r="A33" s="7">
        <v>20</v>
      </c>
      <c r="B33" s="7">
        <v>852</v>
      </c>
      <c r="C33" s="7">
        <v>85219</v>
      </c>
      <c r="D33" s="7">
        <v>6060</v>
      </c>
      <c r="E33" s="11" t="s">
        <v>6</v>
      </c>
      <c r="F33" s="4">
        <v>35000</v>
      </c>
      <c r="G33" s="4">
        <v>0</v>
      </c>
      <c r="H33" s="4">
        <v>4650</v>
      </c>
      <c r="I33" s="4">
        <f>F33-H33</f>
        <v>30350</v>
      </c>
    </row>
    <row r="34" spans="1:9" s="25" customFormat="1" ht="16.5" customHeight="1">
      <c r="A34" s="23"/>
      <c r="B34" s="33"/>
      <c r="C34" s="23"/>
      <c r="D34" s="23"/>
      <c r="E34" s="10" t="s">
        <v>7</v>
      </c>
      <c r="F34" s="22">
        <f>SUM(F33)</f>
        <v>35000</v>
      </c>
      <c r="G34" s="22">
        <f>SUM(G33)</f>
        <v>0</v>
      </c>
      <c r="H34" s="22">
        <f>SUM(H33)</f>
        <v>4650</v>
      </c>
      <c r="I34" s="22">
        <f>SUM(I33)</f>
        <v>30350</v>
      </c>
    </row>
    <row r="35" spans="1:9" ht="15.75" customHeight="1">
      <c r="A35" s="3">
        <v>21</v>
      </c>
      <c r="B35" s="35" t="s">
        <v>43</v>
      </c>
      <c r="C35" s="8" t="s">
        <v>44</v>
      </c>
      <c r="D35" s="8" t="s">
        <v>45</v>
      </c>
      <c r="E35" s="6" t="s">
        <v>46</v>
      </c>
      <c r="F35" s="1">
        <v>700000</v>
      </c>
      <c r="G35" s="1"/>
      <c r="H35" s="1"/>
      <c r="I35" s="1">
        <f>F35-H35</f>
        <v>700000</v>
      </c>
    </row>
    <row r="36" spans="1:9" ht="29.25" customHeight="1">
      <c r="A36" s="3">
        <v>22</v>
      </c>
      <c r="B36" s="35"/>
      <c r="C36" s="8" t="s">
        <v>44</v>
      </c>
      <c r="D36" s="8" t="s">
        <v>47</v>
      </c>
      <c r="E36" s="27" t="s">
        <v>48</v>
      </c>
      <c r="F36" s="1">
        <v>4768000</v>
      </c>
      <c r="G36" s="1"/>
      <c r="H36" s="1"/>
      <c r="I36" s="1">
        <f>F36+G36</f>
        <v>4768000</v>
      </c>
    </row>
    <row r="37" spans="1:9" ht="27" customHeight="1">
      <c r="A37" s="3">
        <v>23</v>
      </c>
      <c r="B37" s="35"/>
      <c r="C37" s="8" t="s">
        <v>49</v>
      </c>
      <c r="D37" s="8" t="s">
        <v>45</v>
      </c>
      <c r="E37" s="27" t="s">
        <v>50</v>
      </c>
      <c r="F37" s="1">
        <v>100000</v>
      </c>
      <c r="G37" s="1"/>
      <c r="H37" s="1"/>
      <c r="I37" s="1">
        <f>F37</f>
        <v>100000</v>
      </c>
    </row>
    <row r="38" spans="1:9" s="25" customFormat="1" ht="21.75" customHeight="1">
      <c r="A38" s="23"/>
      <c r="B38" s="23"/>
      <c r="C38" s="23"/>
      <c r="D38" s="23"/>
      <c r="E38" s="34" t="s">
        <v>51</v>
      </c>
      <c r="F38" s="22">
        <f>F35+F36+F37</f>
        <v>5568000</v>
      </c>
      <c r="G38" s="22">
        <f>G36</f>
        <v>0</v>
      </c>
      <c r="H38" s="22"/>
      <c r="I38" s="22">
        <f>I35+I36+I37</f>
        <v>5568000</v>
      </c>
    </row>
    <row r="39" spans="1:9" s="38" customFormat="1" ht="21.75" customHeight="1">
      <c r="A39" s="36"/>
      <c r="B39" s="36"/>
      <c r="C39" s="36"/>
      <c r="D39" s="36"/>
      <c r="E39" s="37" t="s">
        <v>52</v>
      </c>
      <c r="F39" s="1">
        <f>F9+F11+F15+F18+F20+F23+F32+F34+F38</f>
        <v>10804983</v>
      </c>
      <c r="G39" s="1">
        <f>G15+G20+G23+G32</f>
        <v>62730</v>
      </c>
      <c r="H39" s="1">
        <f>H34</f>
        <v>4650</v>
      </c>
      <c r="I39" s="1">
        <f>I9+I11+I15+I18+I20+I23+I32+I34+I38</f>
        <v>10863063</v>
      </c>
    </row>
    <row r="40" spans="1:9" s="38" customFormat="1" ht="21.75" customHeight="1">
      <c r="A40" s="39"/>
      <c r="B40" s="39"/>
      <c r="C40" s="39"/>
      <c r="D40" s="39"/>
      <c r="E40" s="40"/>
      <c r="F40" s="41"/>
      <c r="G40" s="41"/>
      <c r="H40" s="41"/>
      <c r="I40" s="41"/>
    </row>
    <row r="41" spans="6:9" ht="20.25" customHeight="1">
      <c r="F41" s="145" t="s">
        <v>53</v>
      </c>
      <c r="G41" s="145"/>
      <c r="H41" s="145"/>
      <c r="I41" s="145"/>
    </row>
    <row r="42" spans="6:9" ht="25.5" customHeight="1">
      <c r="F42" s="145" t="s">
        <v>54</v>
      </c>
      <c r="G42" s="145"/>
      <c r="H42" s="145"/>
      <c r="I42" s="145"/>
    </row>
  </sheetData>
  <mergeCells count="5">
    <mergeCell ref="F41:I41"/>
    <mergeCell ref="F42:I42"/>
    <mergeCell ref="E1:H1"/>
    <mergeCell ref="E2:I2"/>
    <mergeCell ref="A3:H3"/>
  </mergeCells>
  <printOptions/>
  <pageMargins left="0.32" right="0.17" top="0.6" bottom="0.31" header="0.42" footer="0.28"/>
  <pageSetup fitToWidth="2" horizontalDpi="600" verticalDpi="600" orientation="landscape" paperSize="9" scale="9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6">
      <selection activeCell="J21" sqref="J21:M21"/>
    </sheetView>
  </sheetViews>
  <sheetFormatPr defaultColWidth="9.00390625" defaultRowHeight="12.75"/>
  <cols>
    <col min="1" max="1" width="5.125" style="28" customWidth="1"/>
    <col min="2" max="2" width="7.25390625" style="28" customWidth="1"/>
    <col min="3" max="3" width="8.375" style="28" customWidth="1"/>
    <col min="4" max="4" width="6.375" style="28" customWidth="1"/>
    <col min="5" max="5" width="30.375" style="28" customWidth="1"/>
    <col min="6" max="6" width="11.375" style="28" customWidth="1"/>
    <col min="7" max="7" width="10.125" style="28" customWidth="1"/>
    <col min="8" max="8" width="9.875" style="28" customWidth="1"/>
    <col min="9" max="9" width="8.875" style="28" customWidth="1"/>
    <col min="10" max="10" width="10.375" style="28" customWidth="1"/>
    <col min="11" max="11" width="8.375" style="28" customWidth="1"/>
    <col min="12" max="13" width="10.00390625" style="28" customWidth="1"/>
    <col min="14" max="16384" width="9.125" style="28" customWidth="1"/>
  </cols>
  <sheetData>
    <row r="1" spans="9:13" ht="14.25">
      <c r="I1" s="111" t="s">
        <v>200</v>
      </c>
      <c r="J1" s="111"/>
      <c r="K1" s="111"/>
      <c r="L1" s="111"/>
      <c r="M1" s="111"/>
    </row>
    <row r="2" spans="8:13" ht="14.25">
      <c r="H2" s="111" t="s">
        <v>196</v>
      </c>
      <c r="I2" s="111"/>
      <c r="J2" s="111"/>
      <c r="K2" s="111"/>
      <c r="L2" s="111"/>
      <c r="M2" s="111"/>
    </row>
    <row r="4" spans="1:13" ht="21.75" customHeight="1">
      <c r="A4" s="151" t="s">
        <v>188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18.7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 ht="15" customHeight="1">
      <c r="A6" s="152" t="s">
        <v>19</v>
      </c>
      <c r="B6" s="152" t="s">
        <v>14</v>
      </c>
      <c r="C6" s="152" t="s">
        <v>169</v>
      </c>
      <c r="D6" s="152" t="s">
        <v>98</v>
      </c>
      <c r="E6" s="150" t="s">
        <v>170</v>
      </c>
      <c r="F6" s="150" t="s">
        <v>171</v>
      </c>
      <c r="G6" s="150" t="s">
        <v>86</v>
      </c>
      <c r="H6" s="150"/>
      <c r="I6" s="150"/>
      <c r="J6" s="150"/>
      <c r="K6" s="150"/>
      <c r="L6" s="150"/>
      <c r="M6" s="150"/>
    </row>
    <row r="7" spans="1:13" ht="15">
      <c r="A7" s="152"/>
      <c r="B7" s="152"/>
      <c r="C7" s="152"/>
      <c r="D7" s="152"/>
      <c r="E7" s="150"/>
      <c r="F7" s="150"/>
      <c r="G7" s="150" t="s">
        <v>172</v>
      </c>
      <c r="H7" s="150" t="s">
        <v>173</v>
      </c>
      <c r="I7" s="150"/>
      <c r="J7" s="150"/>
      <c r="K7" s="150"/>
      <c r="L7" s="150" t="s">
        <v>174</v>
      </c>
      <c r="M7" s="150" t="s">
        <v>175</v>
      </c>
    </row>
    <row r="8" spans="1:13" ht="14.25" customHeight="1">
      <c r="A8" s="152"/>
      <c r="B8" s="152"/>
      <c r="C8" s="152"/>
      <c r="D8" s="152"/>
      <c r="E8" s="150"/>
      <c r="F8" s="150"/>
      <c r="G8" s="150"/>
      <c r="H8" s="150" t="s">
        <v>176</v>
      </c>
      <c r="I8" s="150" t="s">
        <v>177</v>
      </c>
      <c r="J8" s="150" t="s">
        <v>178</v>
      </c>
      <c r="K8" s="150" t="s">
        <v>179</v>
      </c>
      <c r="L8" s="150"/>
      <c r="M8" s="150"/>
    </row>
    <row r="9" spans="1:13" ht="14.25" customHeight="1">
      <c r="A9" s="152"/>
      <c r="B9" s="152"/>
      <c r="C9" s="152"/>
      <c r="D9" s="152"/>
      <c r="E9" s="150"/>
      <c r="F9" s="150"/>
      <c r="G9" s="150"/>
      <c r="H9" s="150"/>
      <c r="I9" s="150"/>
      <c r="J9" s="150"/>
      <c r="K9" s="150"/>
      <c r="L9" s="150"/>
      <c r="M9" s="150"/>
    </row>
    <row r="10" spans="1:13" ht="77.25" customHeight="1">
      <c r="A10" s="152"/>
      <c r="B10" s="152"/>
      <c r="C10" s="152"/>
      <c r="D10" s="152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1:13" ht="21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</row>
    <row r="12" spans="1:13" ht="46.5" customHeight="1">
      <c r="A12" s="7">
        <v>1</v>
      </c>
      <c r="B12" s="18" t="s">
        <v>24</v>
      </c>
      <c r="C12" s="18" t="s">
        <v>25</v>
      </c>
      <c r="D12" s="7">
        <v>6050</v>
      </c>
      <c r="E12" s="19" t="s">
        <v>26</v>
      </c>
      <c r="F12" s="116">
        <f>G12+L12+M12</f>
        <v>1321900</v>
      </c>
      <c r="G12" s="116">
        <v>571900</v>
      </c>
      <c r="H12" s="116">
        <v>521900</v>
      </c>
      <c r="I12" s="117"/>
      <c r="J12" s="124" t="s">
        <v>186</v>
      </c>
      <c r="K12" s="117"/>
      <c r="L12" s="116">
        <v>350000</v>
      </c>
      <c r="M12" s="116">
        <v>400000</v>
      </c>
    </row>
    <row r="13" spans="1:13" ht="60.75" customHeight="1">
      <c r="A13" s="7">
        <v>2</v>
      </c>
      <c r="B13" s="18" t="s">
        <v>24</v>
      </c>
      <c r="C13" s="18" t="s">
        <v>25</v>
      </c>
      <c r="D13" s="117">
        <v>6050</v>
      </c>
      <c r="E13" s="27" t="s">
        <v>27</v>
      </c>
      <c r="F13" s="116">
        <f>G13+L13+M13</f>
        <v>210000</v>
      </c>
      <c r="G13" s="116">
        <f>H13</f>
        <v>10000</v>
      </c>
      <c r="H13" s="116">
        <v>10000</v>
      </c>
      <c r="I13" s="117"/>
      <c r="J13" s="118" t="s">
        <v>180</v>
      </c>
      <c r="K13" s="117"/>
      <c r="L13" s="116">
        <v>200000</v>
      </c>
      <c r="M13" s="117"/>
    </row>
    <row r="14" spans="1:13" ht="121.5" customHeight="1">
      <c r="A14" s="7">
        <v>3</v>
      </c>
      <c r="B14" s="7">
        <v>600</v>
      </c>
      <c r="C14" s="7">
        <v>60016</v>
      </c>
      <c r="D14" s="117">
        <v>6050</v>
      </c>
      <c r="E14" s="27" t="s">
        <v>33</v>
      </c>
      <c r="F14" s="116">
        <f>G14+L14+M14</f>
        <v>1170000</v>
      </c>
      <c r="G14" s="116">
        <f>H14</f>
        <v>170000</v>
      </c>
      <c r="H14" s="116">
        <v>170000</v>
      </c>
      <c r="I14" s="117"/>
      <c r="J14" s="118"/>
      <c r="K14" s="117"/>
      <c r="L14" s="116">
        <v>500000</v>
      </c>
      <c r="M14" s="116">
        <v>500000</v>
      </c>
    </row>
    <row r="15" spans="1:13" ht="180.75" customHeight="1">
      <c r="A15" s="7">
        <v>4</v>
      </c>
      <c r="B15" s="7">
        <v>600</v>
      </c>
      <c r="C15" s="7">
        <v>60013</v>
      </c>
      <c r="D15" s="117">
        <v>6050</v>
      </c>
      <c r="E15" s="15" t="s">
        <v>187</v>
      </c>
      <c r="F15" s="116">
        <f>L15</f>
        <v>238825</v>
      </c>
      <c r="G15" s="125">
        <v>0</v>
      </c>
      <c r="H15" s="125">
        <v>0</v>
      </c>
      <c r="I15" s="117"/>
      <c r="J15" s="118"/>
      <c r="K15" s="117"/>
      <c r="L15" s="116">
        <v>238825</v>
      </c>
      <c r="M15" s="116"/>
    </row>
    <row r="16" spans="1:13" ht="57" customHeight="1">
      <c r="A16" s="7">
        <v>5</v>
      </c>
      <c r="B16" s="7">
        <v>801</v>
      </c>
      <c r="C16" s="7">
        <v>80104</v>
      </c>
      <c r="D16" s="117">
        <v>6050</v>
      </c>
      <c r="E16" s="27" t="s">
        <v>181</v>
      </c>
      <c r="F16" s="116">
        <f>G16</f>
        <v>2615210</v>
      </c>
      <c r="G16" s="116">
        <v>2615210</v>
      </c>
      <c r="H16" s="116">
        <v>887842</v>
      </c>
      <c r="I16" s="117"/>
      <c r="J16" s="118" t="s">
        <v>182</v>
      </c>
      <c r="K16" s="117"/>
      <c r="L16" s="117"/>
      <c r="M16" s="117"/>
    </row>
    <row r="17" spans="1:13" ht="31.5" customHeight="1">
      <c r="A17" s="7">
        <v>6</v>
      </c>
      <c r="B17" s="7">
        <v>801</v>
      </c>
      <c r="C17" s="7">
        <v>80110</v>
      </c>
      <c r="D17" s="117">
        <v>6050</v>
      </c>
      <c r="E17" s="27" t="s">
        <v>183</v>
      </c>
      <c r="F17" s="116">
        <f>G17+L17+M17</f>
        <v>4000000</v>
      </c>
      <c r="G17" s="116"/>
      <c r="H17" s="116"/>
      <c r="I17" s="117"/>
      <c r="J17" s="118"/>
      <c r="K17" s="117"/>
      <c r="L17" s="117"/>
      <c r="M17" s="116">
        <v>4000000</v>
      </c>
    </row>
    <row r="18" spans="1:13" ht="28.5" customHeight="1">
      <c r="A18" s="7">
        <v>7</v>
      </c>
      <c r="B18" s="7">
        <v>900</v>
      </c>
      <c r="C18" s="7">
        <v>90001</v>
      </c>
      <c r="D18" s="71">
        <v>6050</v>
      </c>
      <c r="E18" s="27" t="s">
        <v>46</v>
      </c>
      <c r="F18" s="116">
        <f>G18+L18+M18</f>
        <v>8377026</v>
      </c>
      <c r="G18" s="116">
        <f>H18</f>
        <v>700000</v>
      </c>
      <c r="H18" s="116">
        <v>700000</v>
      </c>
      <c r="I18" s="117"/>
      <c r="J18" s="118"/>
      <c r="K18" s="117"/>
      <c r="L18" s="116">
        <v>3838513</v>
      </c>
      <c r="M18" s="116">
        <v>3838513</v>
      </c>
    </row>
    <row r="19" spans="1:13" ht="27" customHeight="1">
      <c r="A19" s="147" t="s">
        <v>52</v>
      </c>
      <c r="B19" s="148"/>
      <c r="C19" s="148"/>
      <c r="D19" s="148"/>
      <c r="E19" s="149"/>
      <c r="F19" s="116">
        <f>F12+F13+F14+F15+F16+F17+F18</f>
        <v>17932961</v>
      </c>
      <c r="G19" s="119">
        <f>G12+G13+G14+G16+G18</f>
        <v>4067110</v>
      </c>
      <c r="H19" s="116">
        <f>H12+H13+H14+H16+H18</f>
        <v>2289742</v>
      </c>
      <c r="I19" s="116">
        <f>I12+I13+I14+I17+I16+I18</f>
        <v>0</v>
      </c>
      <c r="J19" s="116">
        <v>1777368</v>
      </c>
      <c r="K19" s="116"/>
      <c r="L19" s="116">
        <f>L12+L13+L14+L15+L16+L17+L18</f>
        <v>5127338</v>
      </c>
      <c r="M19" s="116">
        <f>M12+M14+M17+M18</f>
        <v>8738513</v>
      </c>
    </row>
    <row r="20" spans="1:13" ht="21.75" customHeight="1">
      <c r="A20" s="120"/>
      <c r="B20" s="120"/>
      <c r="C20" s="120"/>
      <c r="D20" s="120"/>
      <c r="E20" s="120"/>
      <c r="F20" s="121"/>
      <c r="G20" s="122"/>
      <c r="H20" s="121"/>
      <c r="I20" s="121"/>
      <c r="J20" s="121"/>
      <c r="K20" s="121"/>
      <c r="L20" s="121"/>
      <c r="M20" s="121"/>
    </row>
    <row r="21" spans="1:13" ht="33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62" t="s">
        <v>53</v>
      </c>
      <c r="K21" s="162"/>
      <c r="L21" s="162"/>
      <c r="M21" s="162"/>
    </row>
    <row r="22" spans="1:13" ht="28.5" customHeight="1">
      <c r="A22" s="123" t="s">
        <v>189</v>
      </c>
      <c r="B22" s="123"/>
      <c r="C22" s="123"/>
      <c r="D22" s="123"/>
      <c r="E22" s="123"/>
      <c r="F22" s="123"/>
      <c r="G22" s="123"/>
      <c r="H22" s="123"/>
      <c r="I22" s="123"/>
      <c r="J22" s="161" t="s">
        <v>54</v>
      </c>
      <c r="K22" s="161"/>
      <c r="L22" s="161"/>
      <c r="M22" s="161"/>
    </row>
    <row r="23" spans="1:13" ht="19.5" customHeight="1">
      <c r="A23" s="123" t="s">
        <v>184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</row>
    <row r="24" spans="1:13" ht="14.25">
      <c r="A24" s="160" t="s">
        <v>185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23"/>
      <c r="L24" s="123"/>
      <c r="M24" s="123"/>
    </row>
  </sheetData>
  <mergeCells count="22">
    <mergeCell ref="H2:M2"/>
    <mergeCell ref="J21:M21"/>
    <mergeCell ref="J22:M22"/>
    <mergeCell ref="A4:M4"/>
    <mergeCell ref="A6:A10"/>
    <mergeCell ref="B6:B10"/>
    <mergeCell ref="C6:C10"/>
    <mergeCell ref="D6:D10"/>
    <mergeCell ref="E6:E10"/>
    <mergeCell ref="F6:F10"/>
    <mergeCell ref="G6:M6"/>
    <mergeCell ref="G7:G10"/>
    <mergeCell ref="A19:E19"/>
    <mergeCell ref="A24:J24"/>
    <mergeCell ref="I1:M1"/>
    <mergeCell ref="H7:K7"/>
    <mergeCell ref="L7:L10"/>
    <mergeCell ref="M7:M10"/>
    <mergeCell ref="H8:H10"/>
    <mergeCell ref="I8:I10"/>
    <mergeCell ref="J8:J10"/>
    <mergeCell ref="K8:K10"/>
  </mergeCells>
  <printOptions/>
  <pageMargins left="0.75" right="0.17" top="0.54" bottom="0.21" header="0.25" footer="0.17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2007-11-06T08:48:19Z</cp:lastPrinted>
  <dcterms:created xsi:type="dcterms:W3CDTF">2001-03-21T13:01:08Z</dcterms:created>
  <dcterms:modified xsi:type="dcterms:W3CDTF">2007-11-06T08:48:35Z</dcterms:modified>
  <cp:category/>
  <cp:version/>
  <cp:contentType/>
  <cp:contentStatus/>
</cp:coreProperties>
</file>