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3"/>
  </bookViews>
  <sheets>
    <sheet name="zał nr 1" sheetId="1" r:id="rId1"/>
    <sheet name="zal nr 2" sheetId="2" r:id="rId2"/>
    <sheet name="zal nr 3" sheetId="3" r:id="rId3"/>
    <sheet name="zal nr 4" sheetId="4" r:id="rId4"/>
  </sheets>
  <definedNames>
    <definedName name="_xlnm.Print_Area" localSheetId="1">'zal nr 2'!$A$1:$W$65</definedName>
    <definedName name="_xlnm.Print_Area" localSheetId="3">'zal nr 4'!$A$4:$G$30</definedName>
  </definedNames>
  <calcPr fullCalcOnLoad="1"/>
</workbook>
</file>

<file path=xl/sharedStrings.xml><?xml version="1.0" encoding="utf-8"?>
<sst xmlns="http://schemas.openxmlformats.org/spreadsheetml/2006/main" count="420" uniqueCount="169">
  <si>
    <r>
      <t xml:space="preserve">1) dział  010 - Rolnictwo i łowiectwo </t>
    </r>
    <r>
      <rPr>
        <sz val="10"/>
        <rFont val="Arial CE"/>
        <family val="0"/>
      </rPr>
      <t xml:space="preserve">- zwiększa się  wydatki majątkowe  o 15.000 zł  zł na wykonanie dokumentacji projektowo-kosztorysowej na  budowę sieci wodociągowej łączącej sieć wodociągową miasta Żyrardów z siecią wodociągową Gminy Jaktorów. 
2) </t>
    </r>
    <r>
      <rPr>
        <u val="single"/>
        <sz val="10"/>
        <rFont val="Arial CE"/>
        <family val="0"/>
      </rPr>
      <t>dział 600 - Transport i łączność</t>
    </r>
    <r>
      <rPr>
        <sz val="10"/>
        <rFont val="Arial CE"/>
        <family val="0"/>
      </rPr>
      <t xml:space="preserve"> - zwiększa się wydatki majątkowe o 35.000 zł na wykonanie dokumentacji projektowo-kosztorysowej na przebudowę mostu położonego nad rzeką Pisią w mjsc. Budy Grzybek w ciągu drogi ul. Stryjeńskiej.
3) </t>
    </r>
    <r>
      <rPr>
        <u val="single"/>
        <sz val="10"/>
        <rFont val="Arial CE"/>
        <family val="0"/>
      </rPr>
      <t xml:space="preserve">dział 700 - Gospodarka mieszkaniowa </t>
    </r>
    <r>
      <rPr>
        <sz val="10"/>
        <rFont val="Arial CE"/>
        <family val="0"/>
      </rPr>
      <t xml:space="preserve"> -  zwiększa się wydatki bieżące o 14.000 zł z przeznaczeniem na opracowanie map do celów prawnych (dot. nieruchomości gminnych).
4) </t>
    </r>
    <r>
      <rPr>
        <u val="single"/>
        <sz val="10"/>
        <rFont val="Arial CE"/>
        <family val="0"/>
      </rPr>
      <t xml:space="preserve">dział 754 - Bezpieczeństwo publiczne i ochrona przeciwpożarowa  </t>
    </r>
    <r>
      <rPr>
        <sz val="10"/>
        <rFont val="Arial CE"/>
        <family val="0"/>
      </rPr>
      <t xml:space="preserve">- zwiększa się o 18.000 zł wydatki  majątkowe, w związku z przyznaniem  przez Zarząd Województwa Mazowieckiego dotacji  na zakup sprzętu specjalistycznego, tj zestawu hydraulicznego  narzędzi ratowniczych i agregatu do wytwarzania piany oraz aparatu powietrznego.
5) </t>
    </r>
    <r>
      <rPr>
        <u val="single"/>
        <sz val="10"/>
        <rFont val="Arial CE"/>
        <family val="0"/>
      </rPr>
      <t xml:space="preserve">dział 801 - Oświata i wychowanie - </t>
    </r>
    <r>
      <rPr>
        <sz val="10"/>
        <rFont val="Arial CE"/>
        <family val="0"/>
      </rPr>
      <t>zmniejsza się wydatki bieżące  (statutowe)  Zespołu Szkół Publicznych w Międzyborowie o kwotę 16.766 zł  i  jednocześnie zwiększa się wydatki  majątkowe tego Zespołu  o 16.766 zł z przeznaczeniem  na rozbudowę monitoringu wizyjnego. Ponadto zwiększa się o 5.000 zł wydatki na opracowanie wniosku aplikacyjnego dla realizacji PO 
 pn "Zmniejszenie nierówności w stopniu upowszechniania edukacji przedszkolnej".</t>
    </r>
  </si>
  <si>
    <t>Dział</t>
  </si>
  <si>
    <t>Ogółem</t>
  </si>
  <si>
    <t>Rozdział</t>
  </si>
  <si>
    <t>Treść</t>
  </si>
  <si>
    <t>Wydatki</t>
  </si>
  <si>
    <t>w tym:</t>
  </si>
  <si>
    <t>dotacje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</si>
  <si>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</si>
  <si>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</si>
  <si>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</si>
  <si>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</si>
  <si>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</si>
  <si>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</si>
  <si>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</si>
  <si>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</si>
  <si>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</si>
  <si>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</si>
  <si>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</si>
  <si>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</si>
  <si>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</si>
  <si>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</si>
  <si>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</si>
  <si>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</si>
  <si>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</si>
  <si>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</si>
  <si>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</si>
  <si>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</si>
  <si>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</si>
  <si>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</si>
  <si>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</si>
  <si>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</si>
  <si>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</si>
  <si>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</si>
  <si>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</si>
  <si>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</si>
  <si>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</si>
  <si>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</si>
  <si>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</si>
  <si>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</si>
  <si>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</si>
  <si>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0,00</t>
  </si>
  <si>
    <t>500 000,00</t>
  </si>
  <si>
    <t>Wydatki razem:</t>
  </si>
  <si>
    <t>Przewodniczący Rady Gminy</t>
  </si>
  <si>
    <t>Mirosław Byczak</t>
  </si>
  <si>
    <t>przed zmianą</t>
  </si>
  <si>
    <t>zmniejszenie</t>
  </si>
  <si>
    <t>zwiększenie</t>
  </si>
  <si>
    <t>po zmianach</t>
  </si>
  <si>
    <t>Uzasadnienie</t>
  </si>
  <si>
    <t>zmieniającej Uchwałę Budżetową     na rok 2011</t>
  </si>
  <si>
    <t>DOCHODY</t>
  </si>
  <si>
    <t>Źródło dochodów</t>
  </si>
  <si>
    <t>z tego :</t>
  </si>
  <si>
    <t>bieżące</t>
  </si>
  <si>
    <t>majątkowe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</si>
  <si>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</si>
  <si>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</si>
  <si>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</si>
  <si>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</si>
  <si>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</si>
  <si>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Dochody ogółem</t>
  </si>
  <si>
    <t>Uzasadnienie:</t>
  </si>
  <si>
    <t>010</t>
  </si>
  <si>
    <t>Rolnictwo i łowiectwo</t>
  </si>
  <si>
    <t>758</t>
  </si>
  <si>
    <t>Różne rozliczenia</t>
  </si>
  <si>
    <t>Wpłata środków finansowych z niewykorzystanych w terminie wydatków, które nie wygasają z upływem roku budżetowego</t>
  </si>
  <si>
    <t>środki europejskie i inne środki pochodzące ze źródeł zagranicznych niepodlegające zwrotowi</t>
  </si>
  <si>
    <t>700</t>
  </si>
  <si>
    <t>Gospodarka mieszkaniowa</t>
  </si>
  <si>
    <t>5 000,00</t>
  </si>
  <si>
    <t>70005</t>
  </si>
  <si>
    <t>Gospodarka gruntami i hnieruchomościami</t>
  </si>
  <si>
    <t xml:space="preserve">W planie wydatków   Gminy  wprowadza się następujące zmiany: 
 </t>
  </si>
  <si>
    <t>Dotacje celowe dla podmiotów zaliczanych i niezaliczanych do sektora finansów publicznych w 2011 r.</t>
  </si>
  <si>
    <t>Lp.</t>
  </si>
  <si>
    <t>Kwota dotacji</t>
  </si>
  <si>
    <t>Jednostki sektora finansów publicznych</t>
  </si>
  <si>
    <t>Nazwa jednostki</t>
  </si>
  <si>
    <t>Samorząd Województwa Mazowieckiego</t>
  </si>
  <si>
    <t>Starostwo Powiatowe w Grodzisku Maz</t>
  </si>
  <si>
    <t>Gmina Grodzisk Maz</t>
  </si>
  <si>
    <t>Gmina Nadarzyn</t>
  </si>
  <si>
    <t>Gmina Mszczonów</t>
  </si>
  <si>
    <t>Gmina Żyrardów</t>
  </si>
  <si>
    <t>Gmina  Milanówek</t>
  </si>
  <si>
    <t>Razem  dział 801</t>
  </si>
  <si>
    <t xml:space="preserve">Razem </t>
  </si>
  <si>
    <t>Jednostki spoza sektora finansów publicznych</t>
  </si>
  <si>
    <t>Nazwa zadania</t>
  </si>
  <si>
    <t>Realizacja zadań własnych Gminy w zakresie kultury fizycznej i sportu</t>
  </si>
  <si>
    <t>Razem</t>
  </si>
  <si>
    <t xml:space="preserve">Zmiany </t>
  </si>
  <si>
    <t>Plan po zmianie</t>
  </si>
  <si>
    <t>z dnia  7 września 2011r  zmieniającej uchwałę budżetową na rok 2011</t>
  </si>
  <si>
    <t>Środki na dofinansowanie własnych inwestycji gmin pozyskane z innych źródeł</t>
  </si>
  <si>
    <t>801</t>
  </si>
  <si>
    <t>Oświata i wychowanie</t>
  </si>
  <si>
    <t>Wpływy z różnych dochodów</t>
  </si>
  <si>
    <t>754</t>
  </si>
  <si>
    <t>Bezpieczeństwo publiczne i ochrona przeciwpożarowa</t>
  </si>
  <si>
    <t>Dotacja celowa otrzymana z tytułu pomocy finansowej udzoelanej między jst na dofinansowanie własnych zadań inwestycyjnych i zakupów inwestycyjnych</t>
  </si>
  <si>
    <t xml:space="preserve">Wydatki na zadania inwestycyjne na 2011 rok </t>
  </si>
  <si>
    <t>Rozdz.</t>
  </si>
  <si>
    <t xml:space="preserve">Nazwa zadania inwestycyjnego </t>
  </si>
  <si>
    <t>Łączne koszty finansowe
 (7 + 12)</t>
  </si>
  <si>
    <t>Planowane wydatki</t>
  </si>
  <si>
    <t>Srodki do pozyskania w 2011r</t>
  </si>
  <si>
    <t>Jednostka organizacyjna realizująca program lub koordynująca wykonanie programu</t>
  </si>
  <si>
    <t>rok 2011
(8+9+10+11)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</si>
  <si>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</si>
  <si>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</si>
  <si>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</si>
  <si>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</si>
  <si>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</si>
  <si>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01010</t>
  </si>
  <si>
    <t>Budowa sieci wodociągowej wraz z przyłączami we wsi Budy Stare, Henryszew, Jaktorów</t>
  </si>
  <si>
    <t>Urząd Gminy</t>
  </si>
  <si>
    <t>Opracowanie dokumentacji projektowo-kosztorysowej na budowę stacji uzdatniania wody w Grądach wraz z zasilaniem energetycznym, stacją trafo i siecią wodociągową we wsi Grądy i Henryszew, Budy Zosine, Budy Stare, Jaktorów Kolonia, Budy Grzybek</t>
  </si>
  <si>
    <t>Razem dział 010 - Rolnictwo i łowiectwo</t>
  </si>
  <si>
    <t>Zakup pompy  głębinowej do SUW w Kozerach oraz zakup wykrywacza metali</t>
  </si>
  <si>
    <t>Razem dział 400  Wytwarzanie i zaopatrywanie w energię elektryczną, gaz i wodę</t>
  </si>
  <si>
    <t xml:space="preserve">Opracowanie dokumentacji projektowo-kosztorysowej na realizację zadania "Przebudowa drogi wojewódzkiej Nr 719 w zakresie wykonania chodnika od zjazdu do posesji w km 40+400 w miejscowości Jaktorów Kolonia do skrzyżowania z drogą do miejscowości Baranów w km 43+504 w miejscowości  Stare Budy, długość odcinka 3,104 km"  - zgodnie z porozumieniem zawartym z Samorządem Województwa Mazowieckiego (zobowiązanie 2010r)
</t>
  </si>
  <si>
    <t>Opracowanie dokumentacji technicznej na budowę dróg gminnych: ul. Kukuczki do trasy 719, odcinek ul. Alpejskiej, ul. Cichej wraz z ciągiem pieszo-rowerowym i zatokami parkingowymi</t>
  </si>
  <si>
    <t>Aktywizacja gospodarcza Gminy Jaktorów poprzez przebudowę 1,76 km ulicy Parkowej w Jaktorowie</t>
  </si>
  <si>
    <t>Przebudowa  układu komunikacyjnego w Gminie Jaktorów  dla zwiększenia dostępności terenów przeznaczonych na cele inwestycyjne, edukacyjne i społeczne, kluczowych dla rozwoju społeczno-gospodarczego gminy, etap I (Przebudowa drogi gminnej Międzyborów - Bieganów na dług  2,46 km)</t>
  </si>
  <si>
    <t>Przebudowa drogi gminnej Międzyborów - Bieganów -  wydatki nie objęte projektem</t>
  </si>
  <si>
    <t>Przebudowa dróg gminnych we wsiach Jaktorów, Chylice, Budy Grzybek, Bieganów, Międzyborów, Sade Budy: ułożenie warstwy destruktu na podbudowie  z gruzu betonowego z recyklingu  oraz  opracowanie projektu technicznego odcinka  ul. Mickiewicza w Międzyborowie wraz z chodnikiem i zatoką parkingową, projektu technicznego budowy chodnika na  odcinku ul. Kościuszki  w Międzyborowie wraz z przebudową linii SN 15kV</t>
  </si>
  <si>
    <t>Wykonanie robót geodezyjnych polegających na wznowieniu granic pasów dróg gminnych przewidzianych pod inwestycje oraz określenie spadków rowów wraz z wykonaniem inwentaryzacji powykonawczej</t>
  </si>
  <si>
    <t>Ulepszenie nawierzchni dróg gminnych polegające na utwardzeniu warstwą gruzu betonowego pochodzącego z recyklingu</t>
  </si>
  <si>
    <t>Przebudowa dróg gminnych –  ul. Fabryczna w Jaktorowie wraz z budową chodników i kanalizacji  deszczowej na dł.212 mb  oraz  opracowanie dokumentacji projektowo-kosztorysowej na budowę drogi gminnej we wsi Budy Stare</t>
  </si>
  <si>
    <t>Modernizacja drogi gminnej we wsi Budy Zosine od ul. Armii Krajowej do ul. Żołnierzy Grupy Kampinos</t>
  </si>
  <si>
    <t>Razem dział 600 - Transport i łączność</t>
  </si>
  <si>
    <t>Zakup nieruchomości we wsi Budy Nowe (wyrok sądowy)</t>
  </si>
  <si>
    <t>Razem dział 700 - Gospodarka mieszkaniowa</t>
  </si>
  <si>
    <t>Zakup motopompy do wody brudnej - dla Ochotniczej Straży Pożarnej w Jaktorowie</t>
  </si>
  <si>
    <t>Razem dział 754 - Bezpieczeństwo publiczne i ochrona przeciwpożarowa</t>
  </si>
  <si>
    <t>ZSP w Jaktorowie</t>
  </si>
  <si>
    <t>Wykonanie projektu na zastosowanie rekuperacji w systemie wentylacji w budowanej hali sportowej w Międzyborowie</t>
  </si>
  <si>
    <t>Razem dział 801 - Oświata i wychowanie</t>
  </si>
  <si>
    <t>x</t>
  </si>
  <si>
    <t>z dnia  7 września  2011r  zmieniającej uchwałę Budżetową  na rok 2011</t>
  </si>
  <si>
    <t>Wykonanie dokumentacji projektowo-kosztorysowej na przebudowę mostu położonego nad rz, Pisią w m. Budy Grzybek w ciągu drogi ul.. Stryjeńskiej</t>
  </si>
  <si>
    <t>Wykonanie dokumentacji projektowo-kosztorysowej na budowę sieci wodociągowej łączącej sieć wodociągową  miasta Żyrardów z siecią wodociągową Gminy Jaktorów</t>
  </si>
  <si>
    <t>Zakup sprzętu specjalistycznego dla: Ochotniczej Straży Pożarnej w Jaktorowie - zestaw hydrauliczny narzędzi ratowniczych (9.000zł) oraz dla Ochotniczej Straży Pożarnej w Międzyborowie - zakup agregatu do wytwarzania piany i aparatu powietrznego (9.000 zł)</t>
  </si>
  <si>
    <t>Rozbudowa istniejącego systemu monitoringu wizyjnego w budynku Zespołu Szkół Publicznych w Międzyborowie (Gimnazjum)</t>
  </si>
  <si>
    <t>Informacja uzupełniająca</t>
  </si>
  <si>
    <t>Dział 754 - dotacja przyznana przez Zarząd Województwa Mazowieckiego na zakup sprzętu specjalistycznego dla jednostek osp  - 18.000 zł</t>
  </si>
  <si>
    <t>ZSP w Międzyborowie</t>
  </si>
  <si>
    <t>Infrastruktura wodociągowa i sanitacyjna wsi</t>
  </si>
  <si>
    <t>80104</t>
  </si>
  <si>
    <t>Przedszkola</t>
  </si>
  <si>
    <t>80110</t>
  </si>
  <si>
    <t>Gimnazja</t>
  </si>
  <si>
    <t>75412</t>
  </si>
  <si>
    <t>Ochotnicze straże pożarne</t>
  </si>
  <si>
    <t>600</t>
  </si>
  <si>
    <t>Transport i łączność</t>
  </si>
  <si>
    <t>25 000,00</t>
  </si>
  <si>
    <t>60016</t>
  </si>
  <si>
    <t>Drogi publiczne gminne</t>
  </si>
  <si>
    <t>Zakup szorowarki jednotarczowej do czyszczenia podłóg dla Zespołu Szkolno-Przedszkolnego w Jaktorowie</t>
  </si>
  <si>
    <t>Zał  Nr 1 do uchwały Nr XVI/ 74 /2011  Rady Gminy Jaktorów z dnia 7 września  2011r</t>
  </si>
  <si>
    <r>
      <t xml:space="preserve">W planie dochodów  Gminy wprowadza się następujące zmiany:
1)  </t>
    </r>
    <r>
      <rPr>
        <u val="single"/>
        <sz val="10"/>
        <rFont val="Arial"/>
        <family val="0"/>
      </rPr>
      <t xml:space="preserve">dział  010 - Rolnictwo i łowiectwo - </t>
    </r>
    <r>
      <rPr>
        <sz val="10"/>
        <rFont val="Arial"/>
        <family val="2"/>
      </rPr>
      <t xml:space="preserve">przenosi się  do działu 758 - Różne rozliczenia kwotę 195.200 zł z uwagi na błędnie zastosowaną klasyfikację budżetową w związku  z wpłatą środków finansowych z niewykorzystanych w terminie wydatków, które nie wygasają z upływem roku budżetowego. Jednocześnie zwiększa sie dochody majątkowe o kwotę 50.000 zł z tytułu  wpłat środków mieszkańców  za wykonane przyłącza kanalizacyjne (rozliczenie inwestycji).
2) </t>
    </r>
    <r>
      <rPr>
        <u val="single"/>
        <sz val="10"/>
        <rFont val="Arial"/>
        <family val="2"/>
      </rPr>
      <t>Dział 754 - Bezpieczeństwo publiczne  i ochrona przeciwpożarowa</t>
    </r>
    <r>
      <rPr>
        <sz val="10"/>
        <rFont val="Arial"/>
        <family val="2"/>
      </rPr>
      <t xml:space="preserve">  - zwiększa się dochody majątkowe o 18.000 zł w związku z  przyznaniem pomocy finansowej w formie dotacji celowej na dofinansowanie przez  Zarząd Województwa Mazowieckiego zakupu sprzętu specjalistycznego dla tut. jednostek ochotniczej straży pożarnej.  </t>
    </r>
    <r>
      <rPr>
        <u val="single"/>
        <sz val="10"/>
        <rFont val="Arial"/>
        <family val="0"/>
      </rPr>
      <t xml:space="preserve">
3) dział 801 - Oświata i wychowanie  - </t>
    </r>
    <r>
      <rPr>
        <sz val="10"/>
        <rFont val="Arial"/>
        <family val="2"/>
      </rPr>
      <t>zwiększa się dochody  bieżące  Gminy o kwotę 19.000 zł  w związku z uzyskaniem ponadplanowych dochodów  z tytułu zwrotu  za pobyt   w Przedszkolu Niepublicznym w Jaktorowie dzieci z innych gmin.</t>
    </r>
  </si>
  <si>
    <t>Zał nr 2 do uchwały Nr  XVI/ 74 /2011 Rady Gminy Jaktorów</t>
  </si>
  <si>
    <t xml:space="preserve">Zał Nr 3  do uchwały Nr XVI/ 74 /2011 Rady Gminy Jaktorów </t>
  </si>
  <si>
    <t xml:space="preserve">Zał Nr 4  do uchwały Nr XVI/ 74 /2011 Rady Gminy Jaktorów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</si>
</sst>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2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14"/>
      <name val="Arial CE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i/>
      <sz val="10"/>
      <name val="Arial CE"/>
      <family val="0"/>
    </font>
    <font>
      <i/>
      <sz val="10"/>
      <name val="Arial"/>
      <family val="0"/>
    </font>
    <font>
      <sz val="11"/>
      <name val="Arial CE"/>
      <family val="0"/>
    </font>
    <font>
      <sz val="9"/>
      <name val="Arial CE"/>
      <family val="0"/>
    </font>
    <font>
      <u val="single"/>
      <sz val="10"/>
      <name val="Arial"/>
      <family val="0"/>
    </font>
    <font>
      <u val="single"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"/>
      <family val="0"/>
    </font>
    <font>
      <sz val="8"/>
      <name val="Arial CE"/>
      <family val="2"/>
    </font>
    <font>
      <i/>
      <sz val="11"/>
      <name val="Arial CE"/>
      <family val="0"/>
    </font>
    <font>
      <sz val="12"/>
      <name val="Arial CE"/>
      <family val="2"/>
    </font>
    <font>
      <b/>
      <i/>
      <sz val="11"/>
      <name val="Arial"/>
      <family val="2"/>
    </font>
    <font>
      <b/>
      <i/>
      <sz val="8"/>
      <name val="Arial CE"/>
      <family val="2"/>
    </font>
    <font>
      <b/>
      <i/>
      <sz val="8"/>
      <name val="Arial"/>
      <family val="0"/>
    </font>
    <font>
      <i/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49" fontId="31" fillId="0" borderId="10" xfId="0" applyFont="1" applyFill="1" applyBorder="1" applyAlignment="1">
      <alignment horizontal="center" vertical="center" wrapText="1"/>
    </xf>
    <xf numFmtId="49" fontId="31" fillId="0" borderId="10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/>
      <protection locked="0"/>
    </xf>
    <xf numFmtId="49" fontId="31" fillId="0" borderId="10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right" vertical="center" wrapText="1"/>
    </xf>
    <xf numFmtId="4" fontId="31" fillId="0" borderId="10" xfId="0" applyNumberFormat="1" applyFont="1" applyFill="1" applyBorder="1" applyAlignment="1">
      <alignment vertical="center" wrapText="1"/>
    </xf>
    <xf numFmtId="49" fontId="31" fillId="0" borderId="10" xfId="0" applyFont="1" applyFill="1" applyBorder="1" applyAlignment="1">
      <alignment horizontal="lef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10" xfId="0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33" fillId="0" borderId="0" xfId="0" applyFont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36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4" fontId="22" fillId="0" borderId="10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21" fillId="0" borderId="10" xfId="0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39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49" fontId="28" fillId="0" borderId="0" xfId="0" applyFont="1" applyFill="1" applyBorder="1" applyAlignment="1">
      <alignment horizontal="center" vertical="center" wrapText="1"/>
    </xf>
    <xf numFmtId="49" fontId="2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9" fillId="0" borderId="0" xfId="0" applyFont="1" applyAlignment="1">
      <alignment horizontal="right" vertical="center"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left"/>
    </xf>
    <xf numFmtId="4" fontId="46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4" fontId="4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 vertical="center"/>
    </xf>
    <xf numFmtId="0" fontId="47" fillId="0" borderId="17" xfId="0" applyFont="1" applyFill="1" applyBorder="1" applyAlignment="1">
      <alignment vertical="top" wrapText="1"/>
    </xf>
    <xf numFmtId="4" fontId="38" fillId="0" borderId="17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horizontal="right"/>
    </xf>
    <xf numFmtId="4" fontId="27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0" fillId="0" borderId="0" xfId="53" applyFont="1" applyFill="1" applyAlignment="1">
      <alignment horizontal="right"/>
      <protection/>
    </xf>
    <xf numFmtId="0" fontId="1" fillId="0" borderId="0" xfId="0" applyFont="1" applyFill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29" fillId="0" borderId="13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3" fontId="48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22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45" fillId="0" borderId="10" xfId="0" applyNumberFormat="1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2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center" wrapText="1"/>
    </xf>
    <xf numFmtId="0" fontId="29" fillId="0" borderId="0" xfId="0" applyFont="1" applyAlignment="1">
      <alignment vertical="center"/>
    </xf>
    <xf numFmtId="4" fontId="1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justify"/>
    </xf>
    <xf numFmtId="0" fontId="44" fillId="0" borderId="0" xfId="0" applyFont="1" applyAlignment="1">
      <alignment/>
    </xf>
    <xf numFmtId="4" fontId="0" fillId="0" borderId="13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9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/>
    </xf>
    <xf numFmtId="0" fontId="0" fillId="0" borderId="0" xfId="53" applyFont="1" applyFill="1" applyAlignment="1">
      <alignment/>
      <protection/>
    </xf>
    <xf numFmtId="49" fontId="30" fillId="0" borderId="0" xfId="0" applyFont="1" applyFill="1" applyBorder="1" applyAlignment="1">
      <alignment horizontal="right" vertical="center" wrapText="1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4" fontId="28" fillId="0" borderId="13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4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right"/>
      <protection locked="0"/>
    </xf>
    <xf numFmtId="49" fontId="27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4" fontId="28" fillId="0" borderId="19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52" applyFont="1" applyFill="1" applyAlignment="1">
      <alignment horizontal="center"/>
      <protection/>
    </xf>
    <xf numFmtId="0" fontId="27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19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49" fontId="31" fillId="0" borderId="10" xfId="0" applyFont="1" applyFill="1" applyBorder="1" applyAlignment="1">
      <alignment horizontal="center" vertical="center" wrapText="1"/>
    </xf>
    <xf numFmtId="49" fontId="31" fillId="0" borderId="17" xfId="0" applyFont="1" applyFill="1" applyBorder="1" applyAlignment="1">
      <alignment horizontal="center" vertical="center" wrapText="1"/>
    </xf>
    <xf numFmtId="49" fontId="31" fillId="0" borderId="16" xfId="0" applyFont="1" applyFill="1" applyBorder="1" applyAlignment="1">
      <alignment horizontal="center" vertical="center" wrapText="1"/>
    </xf>
    <xf numFmtId="49" fontId="31" fillId="0" borderId="11" xfId="0" applyFont="1" applyFill="1" applyBorder="1" applyAlignment="1">
      <alignment horizontal="center" vertical="center" wrapText="1"/>
    </xf>
    <xf numFmtId="49" fontId="31" fillId="0" borderId="10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9" fontId="32" fillId="0" borderId="10" xfId="0" applyFont="1" applyFill="1" applyBorder="1" applyAlignment="1">
      <alignment horizontal="center" vertical="center" wrapText="1"/>
    </xf>
    <xf numFmtId="49" fontId="28" fillId="0" borderId="10" xfId="0" applyFont="1" applyFill="1" applyBorder="1" applyAlignment="1">
      <alignment horizontal="center" vertical="center" wrapText="1"/>
    </xf>
    <xf numFmtId="49" fontId="32" fillId="0" borderId="10" xfId="0" applyFont="1" applyFill="1" applyBorder="1" applyAlignment="1">
      <alignment horizontal="left" vertical="center" wrapText="1"/>
    </xf>
    <xf numFmtId="49" fontId="31" fillId="0" borderId="14" xfId="0" applyFont="1" applyFill="1" applyBorder="1" applyAlignment="1">
      <alignment horizontal="center" vertical="center" wrapText="1"/>
    </xf>
    <xf numFmtId="49" fontId="31" fillId="0" borderId="15" xfId="0" applyFont="1" applyFill="1" applyBorder="1" applyAlignment="1">
      <alignment horizontal="center" vertical="center" wrapText="1"/>
    </xf>
    <xf numFmtId="49" fontId="31" fillId="0" borderId="20" xfId="0" applyFont="1" applyFill="1" applyBorder="1" applyAlignment="1">
      <alignment horizontal="center" vertical="center" wrapText="1"/>
    </xf>
    <xf numFmtId="49" fontId="31" fillId="0" borderId="22" xfId="0" applyFont="1" applyFill="1" applyBorder="1" applyAlignment="1">
      <alignment horizontal="center" vertical="center" wrapText="1"/>
    </xf>
    <xf numFmtId="49" fontId="31" fillId="0" borderId="12" xfId="0" applyFont="1" applyFill="1" applyBorder="1" applyAlignment="1">
      <alignment horizontal="center" vertical="center" wrapText="1"/>
    </xf>
    <xf numFmtId="49" fontId="31" fillId="0" borderId="23" xfId="0" applyFont="1" applyFill="1" applyBorder="1" applyAlignment="1">
      <alignment horizontal="center" vertical="center" wrapText="1"/>
    </xf>
    <xf numFmtId="49" fontId="31" fillId="0" borderId="1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49" fontId="26" fillId="0" borderId="0" xfId="0" applyFont="1" applyFill="1" applyBorder="1" applyAlignment="1">
      <alignment horizontal="left" vertical="center" wrapText="1"/>
    </xf>
    <xf numFmtId="49" fontId="26" fillId="0" borderId="0" xfId="0" applyFont="1" applyFill="1" applyBorder="1" applyAlignment="1">
      <alignment horizontal="left" vertical="center" wrapText="1"/>
    </xf>
    <xf numFmtId="49" fontId="26" fillId="0" borderId="0" xfId="0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right" vertical="center"/>
    </xf>
    <xf numFmtId="0" fontId="0" fillId="0" borderId="0" xfId="53" applyFont="1" applyFill="1" applyAlignment="1">
      <alignment horizontal="right"/>
      <protection/>
    </xf>
    <xf numFmtId="0" fontId="4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16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38" fillId="0" borderId="21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3" xfId="0" applyFont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C4" sqref="C4:F6"/>
    </sheetView>
  </sheetViews>
  <sheetFormatPr defaultColWidth="9.140625" defaultRowHeight="12.75"/>
  <cols>
    <col min="1" max="1" width="6.8515625" style="0" customWidth="1"/>
    <col min="2" max="2" width="43.57421875" style="0" customWidth="1"/>
    <col min="3" max="3" width="15.7109375" style="0" customWidth="1"/>
    <col min="4" max="4" width="12.8515625" style="0" customWidth="1"/>
    <col min="5" max="5" width="11.00390625" style="0" customWidth="1"/>
    <col min="6" max="6" width="16.28125" style="0" customWidth="1"/>
    <col min="7" max="7" width="14.140625" style="0" customWidth="1"/>
    <col min="8" max="8" width="11.7109375" style="0" customWidth="1"/>
    <col min="9" max="9" width="11.57421875" style="0" customWidth="1"/>
    <col min="10" max="11" width="13.421875" style="0" customWidth="1"/>
    <col min="12" max="12" width="17.00390625" style="0" customWidth="1"/>
  </cols>
  <sheetData>
    <row r="1" spans="2:12" ht="16.5" customHeight="1">
      <c r="B1" s="20"/>
      <c r="C1" s="20"/>
      <c r="D1" s="20"/>
      <c r="E1" s="20"/>
      <c r="F1" s="156" t="s">
        <v>164</v>
      </c>
      <c r="G1" s="156"/>
      <c r="H1" s="156"/>
      <c r="I1" s="156"/>
      <c r="J1" s="156"/>
      <c r="K1" s="156"/>
      <c r="L1" s="156"/>
    </row>
    <row r="2" spans="2:12" ht="18" customHeight="1">
      <c r="B2" s="20"/>
      <c r="C2" s="20"/>
      <c r="D2" s="20"/>
      <c r="E2" s="20"/>
      <c r="F2" s="20"/>
      <c r="G2" s="156" t="s">
        <v>51</v>
      </c>
      <c r="H2" s="156"/>
      <c r="I2" s="156"/>
      <c r="J2" s="156"/>
      <c r="K2" s="156"/>
      <c r="L2" s="156"/>
    </row>
    <row r="3" spans="2:6" s="21" customFormat="1" ht="33" customHeight="1">
      <c r="B3" s="157" t="s">
        <v>52</v>
      </c>
      <c r="C3" s="157"/>
      <c r="D3" s="157"/>
      <c r="E3" s="22"/>
      <c r="F3" s="23"/>
    </row>
    <row r="4" spans="1:12" s="25" customFormat="1" ht="13.5" customHeight="1">
      <c r="A4" s="158" t="s">
        <v>1</v>
      </c>
      <c r="B4" s="158" t="s">
        <v>53</v>
      </c>
      <c r="C4" s="158" t="s">
        <v>2</v>
      </c>
      <c r="D4" s="158"/>
      <c r="E4" s="158"/>
      <c r="F4" s="158"/>
      <c r="G4" s="158" t="s">
        <v>54</v>
      </c>
      <c r="H4" s="158"/>
      <c r="I4" s="158"/>
      <c r="J4" s="158"/>
      <c r="K4" s="158"/>
      <c r="L4" s="158"/>
    </row>
    <row r="5" spans="1:12" s="25" customFormat="1" ht="13.5" customHeight="1">
      <c r="A5" s="158"/>
      <c r="B5" s="158"/>
      <c r="C5" s="158"/>
      <c r="D5" s="158"/>
      <c r="E5" s="158"/>
      <c r="F5" s="158"/>
      <c r="G5" s="158" t="s">
        <v>55</v>
      </c>
      <c r="H5" s="158" t="s">
        <v>6</v>
      </c>
      <c r="I5" s="158"/>
      <c r="J5" s="158" t="s">
        <v>56</v>
      </c>
      <c r="K5" s="158" t="s">
        <v>6</v>
      </c>
      <c r="L5" s="158"/>
    </row>
    <row r="6" spans="1:12" s="25" customFormat="1" ht="95.25" customHeight="1">
      <c r="A6" s="158"/>
      <c r="B6" s="158"/>
      <c r="C6" s="158"/>
      <c r="D6" s="158"/>
      <c r="E6" s="158"/>
      <c r="F6" s="158"/>
      <c r="G6" s="158"/>
      <c r="H6" s="24" t="s">
        <v>7</v>
      </c>
      <c r="I6" s="26" t="s">
        <v>69</v>
      </c>
      <c r="J6" s="158"/>
      <c r="K6" s="24" t="s">
        <v>7</v>
      </c>
      <c r="L6" s="26" t="s">
        <v>57</v>
      </c>
    </row>
    <row r="7" spans="1:12" s="25" customFormat="1" ht="18.75" customHeight="1">
      <c r="A7" s="24"/>
      <c r="B7" s="27"/>
      <c r="C7" s="28" t="s">
        <v>58</v>
      </c>
      <c r="D7" s="29" t="s">
        <v>59</v>
      </c>
      <c r="E7" s="29" t="s">
        <v>60</v>
      </c>
      <c r="F7" s="28" t="s">
        <v>61</v>
      </c>
      <c r="G7" s="30"/>
      <c r="H7" s="24"/>
      <c r="I7" s="26"/>
      <c r="J7" s="27"/>
      <c r="K7" s="31"/>
      <c r="L7" s="26"/>
    </row>
    <row r="8" spans="1:12" s="33" customFormat="1" ht="16.5" customHeight="1">
      <c r="A8" s="32">
        <v>1</v>
      </c>
      <c r="B8" s="32">
        <v>2</v>
      </c>
      <c r="C8" s="160">
        <v>3</v>
      </c>
      <c r="D8" s="161"/>
      <c r="E8" s="161"/>
      <c r="F8" s="162"/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</row>
    <row r="9" spans="1:12" s="33" customFormat="1" ht="21.75" customHeight="1">
      <c r="A9" s="57" t="s">
        <v>64</v>
      </c>
      <c r="B9" s="50" t="s">
        <v>65</v>
      </c>
      <c r="C9" s="35">
        <v>330776.23</v>
      </c>
      <c r="D9" s="36">
        <f>D11</f>
        <v>195200</v>
      </c>
      <c r="E9" s="37">
        <f>E10</f>
        <v>50000</v>
      </c>
      <c r="F9" s="37">
        <f aca="true" t="shared" si="0" ref="F9:F18">C9-D9+E9</f>
        <v>185576.22999999998</v>
      </c>
      <c r="G9" s="35">
        <v>50576.23</v>
      </c>
      <c r="H9" s="38"/>
      <c r="I9" s="39"/>
      <c r="J9" s="35">
        <v>135000</v>
      </c>
      <c r="K9" s="39"/>
      <c r="L9" s="39"/>
    </row>
    <row r="10" spans="1:12" s="51" customFormat="1" ht="45" customHeight="1">
      <c r="A10" s="58"/>
      <c r="B10" s="88" t="s">
        <v>97</v>
      </c>
      <c r="C10" s="40">
        <v>85000</v>
      </c>
      <c r="D10" s="87"/>
      <c r="E10" s="52">
        <v>50000</v>
      </c>
      <c r="F10" s="52">
        <f t="shared" si="0"/>
        <v>135000</v>
      </c>
      <c r="G10" s="41"/>
      <c r="H10" s="53"/>
      <c r="I10" s="54"/>
      <c r="J10" s="41">
        <v>50000</v>
      </c>
      <c r="K10" s="55"/>
      <c r="L10" s="56"/>
    </row>
    <row r="11" spans="1:12" s="51" customFormat="1" ht="49.5" customHeight="1">
      <c r="A11" s="58"/>
      <c r="B11" s="49" t="s">
        <v>68</v>
      </c>
      <c r="C11" s="40">
        <v>195200</v>
      </c>
      <c r="D11" s="52">
        <v>195200</v>
      </c>
      <c r="E11" s="52">
        <v>0</v>
      </c>
      <c r="F11" s="52">
        <f t="shared" si="0"/>
        <v>0</v>
      </c>
      <c r="G11" s="41">
        <v>0</v>
      </c>
      <c r="H11" s="53"/>
      <c r="I11" s="54"/>
      <c r="J11" s="41">
        <v>-195200</v>
      </c>
      <c r="K11" s="55"/>
      <c r="L11" s="56"/>
    </row>
    <row r="12" spans="1:12" s="33" customFormat="1" ht="30" customHeight="1">
      <c r="A12" s="57" t="s">
        <v>101</v>
      </c>
      <c r="B12" s="89" t="s">
        <v>102</v>
      </c>
      <c r="C12" s="35">
        <v>300</v>
      </c>
      <c r="D12" s="46">
        <f>D13</f>
        <v>0</v>
      </c>
      <c r="E12" s="37">
        <f>E13</f>
        <v>18000</v>
      </c>
      <c r="F12" s="35">
        <f t="shared" si="0"/>
        <v>18300</v>
      </c>
      <c r="G12" s="35">
        <v>300</v>
      </c>
      <c r="H12" s="38"/>
      <c r="I12" s="39"/>
      <c r="J12" s="35">
        <v>18000</v>
      </c>
      <c r="K12" s="35">
        <v>18000</v>
      </c>
      <c r="L12" s="39"/>
    </row>
    <row r="13" spans="1:12" s="33" customFormat="1" ht="53.25" customHeight="1">
      <c r="A13" s="19"/>
      <c r="B13" s="49" t="s">
        <v>103</v>
      </c>
      <c r="C13" s="40">
        <v>0</v>
      </c>
      <c r="D13" s="41">
        <v>0</v>
      </c>
      <c r="E13" s="41">
        <v>18000</v>
      </c>
      <c r="F13" s="41">
        <f t="shared" si="0"/>
        <v>18000</v>
      </c>
      <c r="G13" s="41">
        <v>0</v>
      </c>
      <c r="H13" s="42"/>
      <c r="I13" s="43"/>
      <c r="J13" s="41">
        <v>18000</v>
      </c>
      <c r="K13" s="41">
        <v>18000</v>
      </c>
      <c r="L13" s="32"/>
    </row>
    <row r="14" spans="1:12" s="33" customFormat="1" ht="23.25" customHeight="1">
      <c r="A14" s="34" t="s">
        <v>66</v>
      </c>
      <c r="B14" s="48" t="s">
        <v>67</v>
      </c>
      <c r="C14" s="35">
        <v>8797358</v>
      </c>
      <c r="D14" s="46">
        <f>D15</f>
        <v>0</v>
      </c>
      <c r="E14" s="37">
        <f>E15</f>
        <v>195200</v>
      </c>
      <c r="F14" s="35">
        <f t="shared" si="0"/>
        <v>8992558</v>
      </c>
      <c r="G14" s="35">
        <f>F14</f>
        <v>8992558</v>
      </c>
      <c r="H14" s="38"/>
      <c r="I14" s="39"/>
      <c r="J14" s="35">
        <v>195200</v>
      </c>
      <c r="K14" s="39"/>
      <c r="L14" s="39"/>
    </row>
    <row r="15" spans="1:12" s="33" customFormat="1" ht="38.25" customHeight="1">
      <c r="A15" s="19"/>
      <c r="B15" s="49" t="s">
        <v>68</v>
      </c>
      <c r="C15" s="40">
        <v>0</v>
      </c>
      <c r="D15" s="41">
        <v>0</v>
      </c>
      <c r="E15" s="41">
        <v>195200</v>
      </c>
      <c r="F15" s="41">
        <f t="shared" si="0"/>
        <v>195200</v>
      </c>
      <c r="G15" s="41">
        <v>0</v>
      </c>
      <c r="H15" s="42"/>
      <c r="I15" s="43"/>
      <c r="J15" s="41">
        <v>195200</v>
      </c>
      <c r="K15" s="44"/>
      <c r="L15" s="32"/>
    </row>
    <row r="16" spans="1:12" s="33" customFormat="1" ht="23.25" customHeight="1">
      <c r="A16" s="34" t="s">
        <v>98</v>
      </c>
      <c r="B16" s="48" t="s">
        <v>99</v>
      </c>
      <c r="C16" s="35">
        <v>457543</v>
      </c>
      <c r="D16" s="46">
        <f>D17</f>
        <v>0</v>
      </c>
      <c r="E16" s="37">
        <f>E17</f>
        <v>19000</v>
      </c>
      <c r="F16" s="35">
        <f t="shared" si="0"/>
        <v>476543</v>
      </c>
      <c r="G16" s="35">
        <f>F16</f>
        <v>476543</v>
      </c>
      <c r="H16" s="38"/>
      <c r="I16" s="39"/>
      <c r="J16" s="35"/>
      <c r="K16" s="39"/>
      <c r="L16" s="39"/>
    </row>
    <row r="17" spans="1:12" s="33" customFormat="1" ht="21.75" customHeight="1">
      <c r="A17" s="19"/>
      <c r="B17" s="49" t="s">
        <v>100</v>
      </c>
      <c r="C17" s="40">
        <v>56000</v>
      </c>
      <c r="D17" s="41">
        <v>0</v>
      </c>
      <c r="E17" s="41">
        <v>19000</v>
      </c>
      <c r="F17" s="41">
        <f t="shared" si="0"/>
        <v>75000</v>
      </c>
      <c r="G17" s="41">
        <v>19000</v>
      </c>
      <c r="H17" s="42"/>
      <c r="I17" s="43"/>
      <c r="J17" s="41"/>
      <c r="K17" s="44"/>
      <c r="L17" s="32"/>
    </row>
    <row r="18" spans="1:12" s="47" customFormat="1" ht="25.5" customHeight="1">
      <c r="A18" s="45"/>
      <c r="B18" s="38" t="s">
        <v>62</v>
      </c>
      <c r="C18" s="36">
        <v>37784889.66</v>
      </c>
      <c r="D18" s="35">
        <f>D9+D14+D16</f>
        <v>195200</v>
      </c>
      <c r="E18" s="35">
        <f>E9+E12+E14+E16</f>
        <v>282200</v>
      </c>
      <c r="F18" s="35">
        <f t="shared" si="0"/>
        <v>37871889.66</v>
      </c>
      <c r="G18" s="46">
        <f>F18-J18</f>
        <v>29901114.799999997</v>
      </c>
      <c r="H18" s="46">
        <v>3374735.23</v>
      </c>
      <c r="I18" s="46">
        <v>84868.95</v>
      </c>
      <c r="J18" s="35">
        <v>7970774.86</v>
      </c>
      <c r="K18" s="35">
        <v>76000</v>
      </c>
      <c r="L18" s="35">
        <v>6564574.86</v>
      </c>
    </row>
    <row r="19" spans="2:6" ht="14.25" customHeight="1">
      <c r="B19" s="1" t="s">
        <v>63</v>
      </c>
      <c r="C19" s="1"/>
      <c r="D19" s="1"/>
      <c r="E19" s="1"/>
      <c r="F19" s="1"/>
    </row>
    <row r="20" spans="1:11" ht="105" customHeight="1">
      <c r="A20" s="163" t="s">
        <v>165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</row>
    <row r="21" spans="2:12" ht="19.5" customHeight="1">
      <c r="B21" s="1"/>
      <c r="C21" s="1"/>
      <c r="D21" s="1"/>
      <c r="E21" s="1"/>
      <c r="F21" s="1"/>
      <c r="I21" s="159" t="s">
        <v>44</v>
      </c>
      <c r="J21" s="159"/>
      <c r="K21" s="159"/>
      <c r="L21" s="159"/>
    </row>
    <row r="22" spans="2:6" ht="12.75">
      <c r="B22" s="1"/>
      <c r="C22" s="1"/>
      <c r="D22" s="1"/>
      <c r="E22" s="1"/>
      <c r="F22" s="1"/>
    </row>
    <row r="23" spans="2:12" ht="20.25" customHeight="1">
      <c r="B23" s="1"/>
      <c r="C23" s="1"/>
      <c r="D23" s="1"/>
      <c r="E23" s="1"/>
      <c r="F23" s="1"/>
      <c r="I23" s="159" t="s">
        <v>45</v>
      </c>
      <c r="J23" s="159"/>
      <c r="K23" s="159"/>
      <c r="L23" s="159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</sheetData>
  <mergeCells count="15">
    <mergeCell ref="I21:L21"/>
    <mergeCell ref="I23:L23"/>
    <mergeCell ref="K5:L5"/>
    <mergeCell ref="C8:F8"/>
    <mergeCell ref="A20:K20"/>
    <mergeCell ref="F1:L1"/>
    <mergeCell ref="G2:L2"/>
    <mergeCell ref="B3:D3"/>
    <mergeCell ref="A4:A6"/>
    <mergeCell ref="B4:B6"/>
    <mergeCell ref="C4:F6"/>
    <mergeCell ref="G4:L4"/>
    <mergeCell ref="G5:G6"/>
    <mergeCell ref="H5:I5"/>
    <mergeCell ref="J5:J6"/>
  </mergeCells>
  <printOptions/>
  <pageMargins left="0.57" right="0.17" top="0.6" bottom="0.4" header="0.38" footer="0.28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5"/>
  <sheetViews>
    <sheetView workbookViewId="0" topLeftCell="B1">
      <selection activeCell="A1" sqref="A1:W1"/>
    </sheetView>
  </sheetViews>
  <sheetFormatPr defaultColWidth="9.140625" defaultRowHeight="12.75"/>
  <cols>
    <col min="1" max="1" width="0.13671875" style="4" hidden="1" customWidth="1"/>
    <col min="2" max="2" width="2.140625" style="4" customWidth="1"/>
    <col min="3" max="3" width="1.421875" style="4" customWidth="1"/>
    <col min="4" max="4" width="4.28125" style="4" customWidth="1"/>
    <col min="5" max="5" width="5.28125" style="4" customWidth="1"/>
    <col min="6" max="6" width="4.421875" style="4" customWidth="1"/>
    <col min="7" max="7" width="8.00390625" style="4" customWidth="1"/>
    <col min="8" max="8" width="7.140625" style="4" customWidth="1"/>
    <col min="9" max="9" width="2.421875" style="4" customWidth="1"/>
    <col min="10" max="10" width="9.7109375" style="4" customWidth="1"/>
    <col min="11" max="11" width="9.57421875" style="4" customWidth="1"/>
    <col min="12" max="12" width="9.421875" style="4" bestFit="1" customWidth="1"/>
    <col min="13" max="13" width="8.421875" style="4" customWidth="1"/>
    <col min="14" max="14" width="8.57421875" style="4" customWidth="1"/>
    <col min="15" max="15" width="8.8515625" style="4" customWidth="1"/>
    <col min="16" max="16" width="7.00390625" style="4" customWidth="1"/>
    <col min="17" max="17" width="5.140625" style="4" customWidth="1"/>
    <col min="18" max="18" width="7.8515625" style="4" customWidth="1"/>
    <col min="19" max="19" width="9.57421875" style="4" customWidth="1"/>
    <col min="20" max="21" width="9.28125" style="4" customWidth="1"/>
    <col min="22" max="23" width="7.8515625" style="4" customWidth="1"/>
    <col min="24" max="16384" width="9.140625" style="4" customWidth="1"/>
  </cols>
  <sheetData>
    <row r="1" spans="1:23" s="2" customFormat="1" ht="15" customHeight="1">
      <c r="A1" s="149" t="s">
        <v>166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</row>
    <row r="2" spans="2:23" s="3" customFormat="1" ht="13.5" customHeight="1">
      <c r="B2" s="142" t="s">
        <v>96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</row>
    <row r="3" spans="1:23" ht="27.75" customHeight="1">
      <c r="A3" s="143"/>
      <c r="B3" s="182"/>
      <c r="C3" s="183"/>
      <c r="D3" s="184"/>
      <c r="E3" s="185"/>
      <c r="F3" s="183"/>
      <c r="G3" s="184"/>
      <c r="H3" s="185"/>
      <c r="I3" s="186" t="s">
        <v>5</v>
      </c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</row>
    <row r="4" spans="1:23" ht="8.25" customHeight="1">
      <c r="A4" s="5"/>
      <c r="B4" s="164" t="s">
        <v>1</v>
      </c>
      <c r="C4" s="164"/>
      <c r="D4" s="181" t="s">
        <v>3</v>
      </c>
      <c r="E4" s="181" t="s">
        <v>4</v>
      </c>
      <c r="F4" s="181"/>
      <c r="G4" s="181"/>
      <c r="H4" s="164" t="s">
        <v>8</v>
      </c>
      <c r="I4" s="145"/>
      <c r="J4" s="181" t="s">
        <v>9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</row>
    <row r="5" spans="1:23" ht="8.25" customHeight="1">
      <c r="A5" s="5"/>
      <c r="B5" s="164"/>
      <c r="C5" s="164"/>
      <c r="D5" s="181"/>
      <c r="E5" s="181"/>
      <c r="F5" s="181"/>
      <c r="G5" s="181"/>
      <c r="H5" s="145"/>
      <c r="I5" s="145"/>
      <c r="J5" s="164" t="s">
        <v>10</v>
      </c>
      <c r="K5" s="164" t="s">
        <v>11</v>
      </c>
      <c r="L5" s="164"/>
      <c r="M5" s="164"/>
      <c r="N5" s="164"/>
      <c r="O5" s="164"/>
      <c r="P5" s="164"/>
      <c r="Q5" s="164"/>
      <c r="R5" s="164"/>
      <c r="S5" s="164" t="s">
        <v>12</v>
      </c>
      <c r="T5" s="181" t="s">
        <v>11</v>
      </c>
      <c r="U5" s="181"/>
      <c r="V5" s="181"/>
      <c r="W5" s="181"/>
    </row>
    <row r="6" spans="1:23" ht="3" customHeight="1">
      <c r="A6" s="5"/>
      <c r="B6" s="164"/>
      <c r="C6" s="164"/>
      <c r="D6" s="181"/>
      <c r="E6" s="181"/>
      <c r="F6" s="181"/>
      <c r="G6" s="181"/>
      <c r="H6" s="145"/>
      <c r="I6" s="145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 t="s">
        <v>13</v>
      </c>
      <c r="U6" s="164" t="s">
        <v>6</v>
      </c>
      <c r="V6" s="164" t="s">
        <v>14</v>
      </c>
      <c r="W6" s="181" t="s">
        <v>7</v>
      </c>
    </row>
    <row r="7" spans="1:23" ht="5.25" customHeight="1">
      <c r="A7" s="5"/>
      <c r="B7" s="164"/>
      <c r="C7" s="164"/>
      <c r="D7" s="181"/>
      <c r="E7" s="181"/>
      <c r="F7" s="181"/>
      <c r="G7" s="181"/>
      <c r="H7" s="145"/>
      <c r="I7" s="145"/>
      <c r="J7" s="164"/>
      <c r="K7" s="164" t="s">
        <v>15</v>
      </c>
      <c r="L7" s="164" t="s">
        <v>11</v>
      </c>
      <c r="M7" s="164"/>
      <c r="N7" s="164" t="s">
        <v>16</v>
      </c>
      <c r="O7" s="164" t="s">
        <v>17</v>
      </c>
      <c r="P7" s="164" t="s">
        <v>18</v>
      </c>
      <c r="Q7" s="164" t="s">
        <v>19</v>
      </c>
      <c r="R7" s="164" t="s">
        <v>20</v>
      </c>
      <c r="S7" s="164"/>
      <c r="T7" s="164"/>
      <c r="U7" s="164"/>
      <c r="V7" s="164"/>
      <c r="W7" s="181"/>
    </row>
    <row r="8" spans="1:23" ht="11.25" customHeight="1">
      <c r="A8" s="5"/>
      <c r="B8" s="164"/>
      <c r="C8" s="164"/>
      <c r="D8" s="181"/>
      <c r="E8" s="181"/>
      <c r="F8" s="181"/>
      <c r="G8" s="181"/>
      <c r="H8" s="145"/>
      <c r="I8" s="145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 t="s">
        <v>21</v>
      </c>
      <c r="V8" s="164"/>
      <c r="W8" s="181"/>
    </row>
    <row r="9" spans="1:23" ht="152.25" customHeight="1">
      <c r="A9" s="5"/>
      <c r="B9" s="164"/>
      <c r="C9" s="164"/>
      <c r="D9" s="181"/>
      <c r="E9" s="181"/>
      <c r="F9" s="181"/>
      <c r="G9" s="181"/>
      <c r="H9" s="145"/>
      <c r="I9" s="145"/>
      <c r="J9" s="164"/>
      <c r="K9" s="164"/>
      <c r="L9" s="6" t="s">
        <v>22</v>
      </c>
      <c r="M9" s="6" t="s">
        <v>23</v>
      </c>
      <c r="N9" s="164"/>
      <c r="O9" s="164"/>
      <c r="P9" s="164"/>
      <c r="Q9" s="164"/>
      <c r="R9" s="164"/>
      <c r="S9" s="164"/>
      <c r="T9" s="164"/>
      <c r="U9" s="164"/>
      <c r="V9" s="164"/>
      <c r="W9" s="181"/>
    </row>
    <row r="10" spans="1:23" ht="21" customHeight="1">
      <c r="A10" s="5"/>
      <c r="B10" s="164" t="s">
        <v>24</v>
      </c>
      <c r="C10" s="164"/>
      <c r="D10" s="7" t="s">
        <v>25</v>
      </c>
      <c r="E10" s="181" t="s">
        <v>26</v>
      </c>
      <c r="F10" s="181"/>
      <c r="G10" s="181"/>
      <c r="H10" s="164" t="s">
        <v>27</v>
      </c>
      <c r="I10" s="145"/>
      <c r="J10" s="6" t="s">
        <v>28</v>
      </c>
      <c r="K10" s="6" t="s">
        <v>29</v>
      </c>
      <c r="L10" s="6" t="s">
        <v>30</v>
      </c>
      <c r="M10" s="6" t="s">
        <v>31</v>
      </c>
      <c r="N10" s="6" t="s">
        <v>32</v>
      </c>
      <c r="O10" s="6" t="s">
        <v>33</v>
      </c>
      <c r="P10" s="6" t="s">
        <v>34</v>
      </c>
      <c r="Q10" s="6" t="s">
        <v>35</v>
      </c>
      <c r="R10" s="6" t="s">
        <v>36</v>
      </c>
      <c r="S10" s="6" t="s">
        <v>37</v>
      </c>
      <c r="T10" s="6" t="s">
        <v>38</v>
      </c>
      <c r="U10" s="6" t="s">
        <v>39</v>
      </c>
      <c r="V10" s="6" t="s">
        <v>40</v>
      </c>
      <c r="W10" s="8">
        <v>19</v>
      </c>
    </row>
    <row r="11" spans="1:24" ht="18" customHeight="1">
      <c r="A11" s="5"/>
      <c r="B11" s="172" t="s">
        <v>64</v>
      </c>
      <c r="C11" s="172"/>
      <c r="D11" s="173"/>
      <c r="E11" s="174" t="s">
        <v>65</v>
      </c>
      <c r="F11" s="174"/>
      <c r="G11" s="9" t="s">
        <v>46</v>
      </c>
      <c r="H11" s="169">
        <f>J11+S11</f>
        <v>966826.23</v>
      </c>
      <c r="I11" s="170"/>
      <c r="J11" s="10">
        <f>K11+N11+O11+P11+Q11+R11</f>
        <v>51626.23</v>
      </c>
      <c r="K11" s="10">
        <f>L11+M11</f>
        <v>50026.23</v>
      </c>
      <c r="L11" s="10">
        <v>980.91</v>
      </c>
      <c r="M11" s="10">
        <v>49045.32</v>
      </c>
      <c r="N11" s="10">
        <v>1600</v>
      </c>
      <c r="O11" s="10" t="s">
        <v>41</v>
      </c>
      <c r="P11" s="10" t="s">
        <v>41</v>
      </c>
      <c r="Q11" s="10" t="s">
        <v>41</v>
      </c>
      <c r="R11" s="10" t="s">
        <v>41</v>
      </c>
      <c r="S11" s="10">
        <f>T11+V11+W11</f>
        <v>915200</v>
      </c>
      <c r="T11" s="10">
        <v>415200</v>
      </c>
      <c r="U11" s="10">
        <v>0</v>
      </c>
      <c r="V11" s="10">
        <v>500000</v>
      </c>
      <c r="W11" s="10">
        <v>0</v>
      </c>
      <c r="X11" s="171"/>
    </row>
    <row r="12" spans="1:24" ht="18.75" customHeight="1">
      <c r="A12" s="5"/>
      <c r="B12" s="172"/>
      <c r="C12" s="172"/>
      <c r="D12" s="173"/>
      <c r="E12" s="174"/>
      <c r="F12" s="174"/>
      <c r="G12" s="9" t="s">
        <v>47</v>
      </c>
      <c r="H12" s="169">
        <f>J12+S12</f>
        <v>0</v>
      </c>
      <c r="I12" s="170"/>
      <c r="J12" s="10">
        <f>K12+N12+O12+P12+Q12+R12</f>
        <v>0</v>
      </c>
      <c r="K12" s="10">
        <f>L12+M12</f>
        <v>0</v>
      </c>
      <c r="L12" s="10">
        <v>0</v>
      </c>
      <c r="M12" s="10" t="s">
        <v>41</v>
      </c>
      <c r="N12" s="10" t="s">
        <v>41</v>
      </c>
      <c r="O12" s="10" t="s">
        <v>41</v>
      </c>
      <c r="P12" s="10" t="s">
        <v>41</v>
      </c>
      <c r="Q12" s="10" t="s">
        <v>41</v>
      </c>
      <c r="R12" s="10" t="s">
        <v>41</v>
      </c>
      <c r="S12" s="10">
        <f>T12+V12+W12</f>
        <v>0</v>
      </c>
      <c r="T12" s="10">
        <v>0</v>
      </c>
      <c r="U12" s="10">
        <v>0</v>
      </c>
      <c r="V12" s="10" t="s">
        <v>41</v>
      </c>
      <c r="W12" s="10">
        <v>0</v>
      </c>
      <c r="X12" s="171"/>
    </row>
    <row r="13" spans="1:24" ht="15.75" customHeight="1">
      <c r="A13" s="5"/>
      <c r="B13" s="172"/>
      <c r="C13" s="172"/>
      <c r="D13" s="173"/>
      <c r="E13" s="174"/>
      <c r="F13" s="174"/>
      <c r="G13" s="9" t="s">
        <v>48</v>
      </c>
      <c r="H13" s="169">
        <f>J13+S13</f>
        <v>15000</v>
      </c>
      <c r="I13" s="170"/>
      <c r="J13" s="10">
        <f>K13+N13+O13+P13+Q13+R13</f>
        <v>0</v>
      </c>
      <c r="K13" s="10">
        <f>L13+M13</f>
        <v>0</v>
      </c>
      <c r="L13" s="10" t="s">
        <v>41</v>
      </c>
      <c r="M13" s="10">
        <v>0</v>
      </c>
      <c r="N13" s="10" t="s">
        <v>41</v>
      </c>
      <c r="O13" s="10" t="s">
        <v>41</v>
      </c>
      <c r="P13" s="10" t="s">
        <v>41</v>
      </c>
      <c r="Q13" s="10" t="s">
        <v>41</v>
      </c>
      <c r="R13" s="10" t="s">
        <v>41</v>
      </c>
      <c r="S13" s="10">
        <f>T13+V13+W13</f>
        <v>15000</v>
      </c>
      <c r="T13" s="10">
        <v>15000</v>
      </c>
      <c r="U13" s="10">
        <v>0</v>
      </c>
      <c r="V13" s="10" t="s">
        <v>41</v>
      </c>
      <c r="W13" s="10">
        <v>0</v>
      </c>
      <c r="X13" s="171"/>
    </row>
    <row r="14" spans="1:23" ht="25.5" customHeight="1">
      <c r="A14" s="5"/>
      <c r="B14" s="172"/>
      <c r="C14" s="172"/>
      <c r="D14" s="173"/>
      <c r="E14" s="174"/>
      <c r="F14" s="174"/>
      <c r="G14" s="9" t="s">
        <v>49</v>
      </c>
      <c r="H14" s="169">
        <f>H11-H12+H13</f>
        <v>981826.23</v>
      </c>
      <c r="I14" s="170"/>
      <c r="J14" s="11">
        <f aca="true" t="shared" si="0" ref="J14:T14">J11-J12+J13</f>
        <v>51626.23</v>
      </c>
      <c r="K14" s="11">
        <f t="shared" si="0"/>
        <v>50026.23</v>
      </c>
      <c r="L14" s="10">
        <f t="shared" si="0"/>
        <v>980.91</v>
      </c>
      <c r="M14" s="10">
        <f t="shared" si="0"/>
        <v>49045.32</v>
      </c>
      <c r="N14" s="10">
        <f t="shared" si="0"/>
        <v>1600</v>
      </c>
      <c r="O14" s="10">
        <f t="shared" si="0"/>
        <v>0</v>
      </c>
      <c r="P14" s="10">
        <f t="shared" si="0"/>
        <v>0</v>
      </c>
      <c r="Q14" s="10">
        <f t="shared" si="0"/>
        <v>0</v>
      </c>
      <c r="R14" s="10">
        <f t="shared" si="0"/>
        <v>0</v>
      </c>
      <c r="S14" s="11">
        <f t="shared" si="0"/>
        <v>930200</v>
      </c>
      <c r="T14" s="10">
        <f t="shared" si="0"/>
        <v>430200</v>
      </c>
      <c r="U14" s="10">
        <v>0</v>
      </c>
      <c r="V14" s="10">
        <f>V11-V12+V13</f>
        <v>500000</v>
      </c>
      <c r="W14" s="10">
        <v>0</v>
      </c>
    </row>
    <row r="15" spans="1:23" ht="21.75" customHeight="1">
      <c r="A15" s="5"/>
      <c r="B15" s="164"/>
      <c r="C15" s="164"/>
      <c r="D15" s="165" t="s">
        <v>117</v>
      </c>
      <c r="E15" s="168" t="s">
        <v>151</v>
      </c>
      <c r="F15" s="168"/>
      <c r="G15" s="9" t="s">
        <v>46</v>
      </c>
      <c r="H15" s="169">
        <f>J15+S15</f>
        <v>915200</v>
      </c>
      <c r="I15" s="170"/>
      <c r="J15" s="10">
        <f>K15+N15+O15+P15+Q15+R15</f>
        <v>0</v>
      </c>
      <c r="K15" s="10">
        <f>L15+M15</f>
        <v>0</v>
      </c>
      <c r="L15" s="10">
        <v>0</v>
      </c>
      <c r="M15" s="10">
        <v>0</v>
      </c>
      <c r="N15" s="10">
        <v>0</v>
      </c>
      <c r="O15" s="10" t="s">
        <v>41</v>
      </c>
      <c r="P15" s="10" t="s">
        <v>41</v>
      </c>
      <c r="Q15" s="10" t="s">
        <v>41</v>
      </c>
      <c r="R15" s="10" t="s">
        <v>41</v>
      </c>
      <c r="S15" s="10">
        <f>T15+V15+W15</f>
        <v>915200</v>
      </c>
      <c r="T15" s="10">
        <v>415200</v>
      </c>
      <c r="U15" s="10">
        <v>0</v>
      </c>
      <c r="V15" s="10">
        <v>500000</v>
      </c>
      <c r="W15" s="10">
        <v>0</v>
      </c>
    </row>
    <row r="16" spans="1:23" ht="19.5" customHeight="1">
      <c r="A16" s="5"/>
      <c r="B16" s="164"/>
      <c r="C16" s="164"/>
      <c r="D16" s="166"/>
      <c r="E16" s="168"/>
      <c r="F16" s="168"/>
      <c r="G16" s="9" t="s">
        <v>47</v>
      </c>
      <c r="H16" s="169">
        <f>J16+S16</f>
        <v>0</v>
      </c>
      <c r="I16" s="170"/>
      <c r="J16" s="10">
        <f>K16+N16+O16+P16+Q16+R16</f>
        <v>0</v>
      </c>
      <c r="K16" s="10">
        <f>L16+M16</f>
        <v>0</v>
      </c>
      <c r="L16" s="10" t="s">
        <v>41</v>
      </c>
      <c r="M16" s="10" t="s">
        <v>41</v>
      </c>
      <c r="N16" s="10" t="s">
        <v>41</v>
      </c>
      <c r="O16" s="10" t="s">
        <v>41</v>
      </c>
      <c r="P16" s="10" t="s">
        <v>41</v>
      </c>
      <c r="Q16" s="10" t="s">
        <v>41</v>
      </c>
      <c r="R16" s="10" t="s">
        <v>41</v>
      </c>
      <c r="S16" s="10">
        <f>T16+V16+W16</f>
        <v>0</v>
      </c>
      <c r="T16" s="10">
        <v>0</v>
      </c>
      <c r="U16" s="10">
        <v>0</v>
      </c>
      <c r="V16" s="10" t="s">
        <v>41</v>
      </c>
      <c r="W16" s="10">
        <v>0</v>
      </c>
    </row>
    <row r="17" spans="1:23" ht="17.25" customHeight="1">
      <c r="A17" s="5"/>
      <c r="B17" s="164"/>
      <c r="C17" s="164"/>
      <c r="D17" s="166"/>
      <c r="E17" s="168"/>
      <c r="F17" s="168"/>
      <c r="G17" s="9" t="s">
        <v>48</v>
      </c>
      <c r="H17" s="169">
        <f>J17+S17</f>
        <v>15000</v>
      </c>
      <c r="I17" s="170"/>
      <c r="J17" s="10">
        <f>K17+N17+O17+P17+Q17+R17</f>
        <v>0</v>
      </c>
      <c r="K17" s="10">
        <f>L17+M17</f>
        <v>0</v>
      </c>
      <c r="L17" s="10" t="s">
        <v>41</v>
      </c>
      <c r="M17" s="10">
        <v>0</v>
      </c>
      <c r="N17" s="10" t="s">
        <v>41</v>
      </c>
      <c r="O17" s="10" t="s">
        <v>41</v>
      </c>
      <c r="P17" s="10" t="s">
        <v>41</v>
      </c>
      <c r="Q17" s="10" t="s">
        <v>41</v>
      </c>
      <c r="R17" s="10" t="s">
        <v>41</v>
      </c>
      <c r="S17" s="10">
        <f>T17+V17+W17</f>
        <v>15000</v>
      </c>
      <c r="T17" s="10">
        <v>15000</v>
      </c>
      <c r="U17" s="10">
        <v>0</v>
      </c>
      <c r="V17" s="10" t="s">
        <v>41</v>
      </c>
      <c r="W17" s="10">
        <v>0</v>
      </c>
    </row>
    <row r="18" spans="1:23" ht="21" customHeight="1">
      <c r="A18" s="5"/>
      <c r="B18" s="164"/>
      <c r="C18" s="164"/>
      <c r="D18" s="167"/>
      <c r="E18" s="168"/>
      <c r="F18" s="168"/>
      <c r="G18" s="9" t="s">
        <v>49</v>
      </c>
      <c r="H18" s="169">
        <f>H15-H16+H17</f>
        <v>930200</v>
      </c>
      <c r="I18" s="170"/>
      <c r="J18" s="11">
        <f aca="true" t="shared" si="1" ref="J18:T18">J15-J16+J17</f>
        <v>0</v>
      </c>
      <c r="K18" s="11">
        <f t="shared" si="1"/>
        <v>0</v>
      </c>
      <c r="L18" s="10">
        <f t="shared" si="1"/>
        <v>0</v>
      </c>
      <c r="M18" s="10">
        <f t="shared" si="1"/>
        <v>0</v>
      </c>
      <c r="N18" s="10">
        <f t="shared" si="1"/>
        <v>0</v>
      </c>
      <c r="O18" s="10">
        <f t="shared" si="1"/>
        <v>0</v>
      </c>
      <c r="P18" s="10">
        <f t="shared" si="1"/>
        <v>0</v>
      </c>
      <c r="Q18" s="10">
        <f t="shared" si="1"/>
        <v>0</v>
      </c>
      <c r="R18" s="10">
        <f t="shared" si="1"/>
        <v>0</v>
      </c>
      <c r="S18" s="11">
        <f t="shared" si="1"/>
        <v>930200</v>
      </c>
      <c r="T18" s="10">
        <f t="shared" si="1"/>
        <v>430200</v>
      </c>
      <c r="U18" s="10">
        <v>0</v>
      </c>
      <c r="V18" s="10">
        <f>V15-V16+V17</f>
        <v>500000</v>
      </c>
      <c r="W18" s="10">
        <f>W15-W16+W17</f>
        <v>0</v>
      </c>
    </row>
    <row r="19" spans="1:24" ht="21.75" customHeight="1">
      <c r="A19" s="5"/>
      <c r="B19" s="172" t="s">
        <v>158</v>
      </c>
      <c r="C19" s="172"/>
      <c r="D19" s="173"/>
      <c r="E19" s="174" t="s">
        <v>159</v>
      </c>
      <c r="F19" s="174"/>
      <c r="G19" s="9" t="s">
        <v>46</v>
      </c>
      <c r="H19" s="169">
        <f>J19+S19</f>
        <v>8033302.38</v>
      </c>
      <c r="I19" s="170"/>
      <c r="J19" s="10">
        <f>K19+N19+O19+P19+Q19+R19</f>
        <v>1732465.12</v>
      </c>
      <c r="K19" s="10">
        <f>L19+M19</f>
        <v>1732465.12</v>
      </c>
      <c r="L19" s="10" t="s">
        <v>160</v>
      </c>
      <c r="M19" s="10">
        <v>1707465.12</v>
      </c>
      <c r="N19" s="10" t="s">
        <v>41</v>
      </c>
      <c r="O19" s="10" t="s">
        <v>41</v>
      </c>
      <c r="P19" s="10" t="s">
        <v>41</v>
      </c>
      <c r="Q19" s="10" t="s">
        <v>41</v>
      </c>
      <c r="R19" s="10" t="s">
        <v>41</v>
      </c>
      <c r="S19" s="10">
        <f>T19+W19</f>
        <v>6300837.26</v>
      </c>
      <c r="T19" s="10">
        <v>6300837.26</v>
      </c>
      <c r="U19" s="10">
        <v>1948637.98</v>
      </c>
      <c r="V19" s="10" t="s">
        <v>41</v>
      </c>
      <c r="W19" s="10">
        <v>0</v>
      </c>
      <c r="X19" s="171"/>
    </row>
    <row r="20" spans="1:24" ht="17.25" customHeight="1">
      <c r="A20" s="5"/>
      <c r="B20" s="172"/>
      <c r="C20" s="172"/>
      <c r="D20" s="173"/>
      <c r="E20" s="174"/>
      <c r="F20" s="174"/>
      <c r="G20" s="9" t="s">
        <v>47</v>
      </c>
      <c r="H20" s="169">
        <f>J20+S20</f>
        <v>0</v>
      </c>
      <c r="I20" s="170"/>
      <c r="J20" s="10">
        <f>K20+N20+O20+P20+Q20+R20</f>
        <v>0</v>
      </c>
      <c r="K20" s="10">
        <f>L20+M20</f>
        <v>0</v>
      </c>
      <c r="L20" s="10">
        <v>0</v>
      </c>
      <c r="M20" s="10" t="s">
        <v>41</v>
      </c>
      <c r="N20" s="10" t="s">
        <v>41</v>
      </c>
      <c r="O20" s="10" t="s">
        <v>41</v>
      </c>
      <c r="P20" s="10" t="s">
        <v>41</v>
      </c>
      <c r="Q20" s="10" t="s">
        <v>41</v>
      </c>
      <c r="R20" s="10" t="s">
        <v>41</v>
      </c>
      <c r="S20" s="10">
        <f>T20+V20+W20</f>
        <v>0</v>
      </c>
      <c r="T20" s="10">
        <f>T24</f>
        <v>0</v>
      </c>
      <c r="U20" s="10">
        <v>0</v>
      </c>
      <c r="V20" s="10" t="s">
        <v>41</v>
      </c>
      <c r="W20" s="10">
        <f>W24</f>
        <v>0</v>
      </c>
      <c r="X20" s="171"/>
    </row>
    <row r="21" spans="1:24" ht="15.75" customHeight="1">
      <c r="A21" s="5"/>
      <c r="B21" s="172"/>
      <c r="C21" s="172"/>
      <c r="D21" s="173"/>
      <c r="E21" s="174"/>
      <c r="F21" s="174"/>
      <c r="G21" s="9" t="s">
        <v>48</v>
      </c>
      <c r="H21" s="169">
        <f>J21+S21</f>
        <v>35000</v>
      </c>
      <c r="I21" s="170"/>
      <c r="J21" s="10">
        <f>K21+N21+O21+P21+Q21+R21</f>
        <v>0</v>
      </c>
      <c r="K21" s="10">
        <f>L21+M21</f>
        <v>0</v>
      </c>
      <c r="L21" s="10" t="s">
        <v>41</v>
      </c>
      <c r="M21" s="10">
        <v>0</v>
      </c>
      <c r="N21" s="10" t="s">
        <v>41</v>
      </c>
      <c r="O21" s="10" t="s">
        <v>41</v>
      </c>
      <c r="P21" s="10" t="s">
        <v>41</v>
      </c>
      <c r="Q21" s="10" t="s">
        <v>41</v>
      </c>
      <c r="R21" s="10" t="s">
        <v>41</v>
      </c>
      <c r="S21" s="10">
        <f>T21+V21+W21</f>
        <v>35000</v>
      </c>
      <c r="T21" s="10">
        <f>T25</f>
        <v>35000</v>
      </c>
      <c r="U21" s="10">
        <v>0</v>
      </c>
      <c r="V21" s="10" t="s">
        <v>41</v>
      </c>
      <c r="W21" s="10">
        <v>0</v>
      </c>
      <c r="X21" s="171"/>
    </row>
    <row r="22" spans="1:23" ht="24" customHeight="1">
      <c r="A22" s="5"/>
      <c r="B22" s="172"/>
      <c r="C22" s="172"/>
      <c r="D22" s="173"/>
      <c r="E22" s="174"/>
      <c r="F22" s="174"/>
      <c r="G22" s="9" t="s">
        <v>49</v>
      </c>
      <c r="H22" s="169">
        <f>H19-H20+H21</f>
        <v>8068302.38</v>
      </c>
      <c r="I22" s="170"/>
      <c r="J22" s="11">
        <f aca="true" t="shared" si="2" ref="J22:W22">J19-J20+J21</f>
        <v>1732465.12</v>
      </c>
      <c r="K22" s="11">
        <f t="shared" si="2"/>
        <v>1732465.12</v>
      </c>
      <c r="L22" s="10">
        <f t="shared" si="2"/>
        <v>25000</v>
      </c>
      <c r="M22" s="10">
        <f t="shared" si="2"/>
        <v>1707465.12</v>
      </c>
      <c r="N22" s="10">
        <f t="shared" si="2"/>
        <v>0</v>
      </c>
      <c r="O22" s="10">
        <f t="shared" si="2"/>
        <v>0</v>
      </c>
      <c r="P22" s="10">
        <f t="shared" si="2"/>
        <v>0</v>
      </c>
      <c r="Q22" s="10">
        <f t="shared" si="2"/>
        <v>0</v>
      </c>
      <c r="R22" s="10">
        <f t="shared" si="2"/>
        <v>0</v>
      </c>
      <c r="S22" s="11">
        <f t="shared" si="2"/>
        <v>6335837.26</v>
      </c>
      <c r="T22" s="10">
        <f t="shared" si="2"/>
        <v>6335837.26</v>
      </c>
      <c r="U22" s="10">
        <f t="shared" si="2"/>
        <v>1948637.98</v>
      </c>
      <c r="V22" s="10">
        <f t="shared" si="2"/>
        <v>0</v>
      </c>
      <c r="W22" s="10">
        <f t="shared" si="2"/>
        <v>0</v>
      </c>
    </row>
    <row r="23" spans="1:23" ht="19.5">
      <c r="A23" s="5"/>
      <c r="B23" s="164"/>
      <c r="C23" s="164"/>
      <c r="D23" s="165" t="s">
        <v>161</v>
      </c>
      <c r="E23" s="168" t="s">
        <v>162</v>
      </c>
      <c r="F23" s="168"/>
      <c r="G23" s="9" t="s">
        <v>46</v>
      </c>
      <c r="H23" s="169">
        <f>J23+S23</f>
        <v>7969282.38</v>
      </c>
      <c r="I23" s="170"/>
      <c r="J23" s="10">
        <f>K23+N23+O23+P23+Q23+R23</f>
        <v>1718465.12</v>
      </c>
      <c r="K23" s="10">
        <f>L23+M23</f>
        <v>1718465.12</v>
      </c>
      <c r="L23" s="10" t="s">
        <v>160</v>
      </c>
      <c r="M23" s="10">
        <v>1693465.12</v>
      </c>
      <c r="N23" s="10" t="s">
        <v>41</v>
      </c>
      <c r="O23" s="10" t="s">
        <v>41</v>
      </c>
      <c r="P23" s="10" t="s">
        <v>41</v>
      </c>
      <c r="Q23" s="10" t="s">
        <v>41</v>
      </c>
      <c r="R23" s="10" t="s">
        <v>41</v>
      </c>
      <c r="S23" s="10">
        <f>T23+V23+W23</f>
        <v>6250817.26</v>
      </c>
      <c r="T23" s="10">
        <v>6250817.26</v>
      </c>
      <c r="U23" s="10">
        <v>1948637.98</v>
      </c>
      <c r="V23" s="10" t="s">
        <v>41</v>
      </c>
      <c r="W23" s="10">
        <v>0</v>
      </c>
    </row>
    <row r="24" spans="1:23" ht="19.5" customHeight="1">
      <c r="A24" s="5"/>
      <c r="B24" s="164"/>
      <c r="C24" s="164"/>
      <c r="D24" s="166"/>
      <c r="E24" s="168"/>
      <c r="F24" s="168"/>
      <c r="G24" s="9" t="s">
        <v>47</v>
      </c>
      <c r="H24" s="169">
        <f>J24+S24</f>
        <v>0</v>
      </c>
      <c r="I24" s="170"/>
      <c r="J24" s="10">
        <f>K24+N24+O24+P24+Q24+R24</f>
        <v>0</v>
      </c>
      <c r="K24" s="10">
        <f>L24+M24</f>
        <v>0</v>
      </c>
      <c r="L24" s="10" t="s">
        <v>41</v>
      </c>
      <c r="M24" s="10" t="s">
        <v>41</v>
      </c>
      <c r="N24" s="10" t="s">
        <v>41</v>
      </c>
      <c r="O24" s="10" t="s">
        <v>41</v>
      </c>
      <c r="P24" s="10" t="s">
        <v>41</v>
      </c>
      <c r="Q24" s="10" t="s">
        <v>41</v>
      </c>
      <c r="R24" s="10" t="s">
        <v>41</v>
      </c>
      <c r="S24" s="10">
        <f>T24+V24+W24</f>
        <v>0</v>
      </c>
      <c r="T24" s="10">
        <v>0</v>
      </c>
      <c r="U24" s="10">
        <v>0</v>
      </c>
      <c r="V24" s="10" t="s">
        <v>41</v>
      </c>
      <c r="W24" s="10">
        <v>0</v>
      </c>
    </row>
    <row r="25" spans="1:23" ht="17.25" customHeight="1">
      <c r="A25" s="5"/>
      <c r="B25" s="164"/>
      <c r="C25" s="164"/>
      <c r="D25" s="166"/>
      <c r="E25" s="168"/>
      <c r="F25" s="168"/>
      <c r="G25" s="9" t="s">
        <v>48</v>
      </c>
      <c r="H25" s="169">
        <f>J25+S25</f>
        <v>35000</v>
      </c>
      <c r="I25" s="170"/>
      <c r="J25" s="10">
        <f>K25+N25+O25+P25+Q25+R25</f>
        <v>0</v>
      </c>
      <c r="K25" s="10">
        <f>L25+M25</f>
        <v>0</v>
      </c>
      <c r="L25" s="10" t="s">
        <v>41</v>
      </c>
      <c r="M25" s="10">
        <v>0</v>
      </c>
      <c r="N25" s="10" t="s">
        <v>41</v>
      </c>
      <c r="O25" s="10" t="s">
        <v>41</v>
      </c>
      <c r="P25" s="10" t="s">
        <v>41</v>
      </c>
      <c r="Q25" s="10" t="s">
        <v>41</v>
      </c>
      <c r="R25" s="10" t="s">
        <v>41</v>
      </c>
      <c r="S25" s="10">
        <f>T25+V25+W25</f>
        <v>35000</v>
      </c>
      <c r="T25" s="10">
        <v>35000</v>
      </c>
      <c r="U25" s="10">
        <v>0</v>
      </c>
      <c r="V25" s="10" t="s">
        <v>41</v>
      </c>
      <c r="W25" s="10">
        <v>0</v>
      </c>
    </row>
    <row r="26" spans="1:23" ht="21" customHeight="1">
      <c r="A26" s="5"/>
      <c r="B26" s="164"/>
      <c r="C26" s="164"/>
      <c r="D26" s="167"/>
      <c r="E26" s="168"/>
      <c r="F26" s="168"/>
      <c r="G26" s="9" t="s">
        <v>49</v>
      </c>
      <c r="H26" s="169">
        <f>H23-H24+H25</f>
        <v>8004282.38</v>
      </c>
      <c r="I26" s="170"/>
      <c r="J26" s="11">
        <f>J23-J24+J25</f>
        <v>1718465.12</v>
      </c>
      <c r="K26" s="11">
        <f>K23-K24+K25</f>
        <v>1718465.12</v>
      </c>
      <c r="L26" s="10">
        <f aca="true" t="shared" si="3" ref="L26:W26">L23-L24+L25</f>
        <v>25000</v>
      </c>
      <c r="M26" s="10">
        <f t="shared" si="3"/>
        <v>1693465.12</v>
      </c>
      <c r="N26" s="10">
        <f t="shared" si="3"/>
        <v>0</v>
      </c>
      <c r="O26" s="10">
        <f t="shared" si="3"/>
        <v>0</v>
      </c>
      <c r="P26" s="10">
        <f t="shared" si="3"/>
        <v>0</v>
      </c>
      <c r="Q26" s="10">
        <f t="shared" si="3"/>
        <v>0</v>
      </c>
      <c r="R26" s="10">
        <f t="shared" si="3"/>
        <v>0</v>
      </c>
      <c r="S26" s="11">
        <f>S23-S24+S25</f>
        <v>6285817.26</v>
      </c>
      <c r="T26" s="10">
        <f t="shared" si="3"/>
        <v>6285817.26</v>
      </c>
      <c r="U26" s="10">
        <f t="shared" si="3"/>
        <v>1948637.98</v>
      </c>
      <c r="V26" s="10">
        <f t="shared" si="3"/>
        <v>0</v>
      </c>
      <c r="W26" s="10">
        <f t="shared" si="3"/>
        <v>0</v>
      </c>
    </row>
    <row r="27" spans="1:23" ht="16.5" customHeight="1">
      <c r="A27" s="5"/>
      <c r="B27" s="172" t="s">
        <v>70</v>
      </c>
      <c r="C27" s="172"/>
      <c r="D27" s="173"/>
      <c r="E27" s="174" t="s">
        <v>71</v>
      </c>
      <c r="F27" s="174"/>
      <c r="G27" s="9" t="s">
        <v>46</v>
      </c>
      <c r="H27" s="169">
        <f>J27+S27</f>
        <v>541725</v>
      </c>
      <c r="I27" s="169"/>
      <c r="J27" s="10">
        <f>K27+N27+O27+P27+Q27+R27</f>
        <v>357000</v>
      </c>
      <c r="K27" s="10">
        <f>L27+M27</f>
        <v>357000</v>
      </c>
      <c r="L27" s="10" t="s">
        <v>72</v>
      </c>
      <c r="M27" s="10">
        <v>352000</v>
      </c>
      <c r="N27" s="10" t="s">
        <v>41</v>
      </c>
      <c r="O27" s="10" t="s">
        <v>41</v>
      </c>
      <c r="P27" s="10" t="s">
        <v>41</v>
      </c>
      <c r="Q27" s="10" t="s">
        <v>41</v>
      </c>
      <c r="R27" s="10" t="s">
        <v>41</v>
      </c>
      <c r="S27" s="10">
        <f>T27+V27+W27</f>
        <v>184725</v>
      </c>
      <c r="T27" s="10">
        <v>184725</v>
      </c>
      <c r="U27" s="10">
        <v>0</v>
      </c>
      <c r="V27" s="10" t="s">
        <v>41</v>
      </c>
      <c r="W27" s="10">
        <v>0</v>
      </c>
    </row>
    <row r="28" spans="1:23" ht="14.25" customHeight="1">
      <c r="A28" s="5"/>
      <c r="B28" s="172"/>
      <c r="C28" s="172"/>
      <c r="D28" s="173"/>
      <c r="E28" s="174"/>
      <c r="F28" s="174"/>
      <c r="G28" s="9" t="s">
        <v>47</v>
      </c>
      <c r="H28" s="169">
        <f>J28+S28</f>
        <v>0</v>
      </c>
      <c r="I28" s="169"/>
      <c r="J28" s="10">
        <f>K28+N28+O28+P28+Q28+R28</f>
        <v>0</v>
      </c>
      <c r="K28" s="10">
        <f>L28+M28</f>
        <v>0</v>
      </c>
      <c r="L28" s="10" t="s">
        <v>41</v>
      </c>
      <c r="M28" s="10" t="s">
        <v>41</v>
      </c>
      <c r="N28" s="10" t="s">
        <v>41</v>
      </c>
      <c r="O28" s="10" t="s">
        <v>41</v>
      </c>
      <c r="P28" s="10" t="s">
        <v>41</v>
      </c>
      <c r="Q28" s="10" t="s">
        <v>41</v>
      </c>
      <c r="R28" s="10" t="s">
        <v>41</v>
      </c>
      <c r="S28" s="10">
        <f>T28+V28+W28</f>
        <v>0</v>
      </c>
      <c r="T28" s="10" t="s">
        <v>41</v>
      </c>
      <c r="U28" s="10">
        <v>0</v>
      </c>
      <c r="V28" s="10" t="s">
        <v>41</v>
      </c>
      <c r="W28" s="10">
        <v>0</v>
      </c>
    </row>
    <row r="29" spans="1:23" ht="15" customHeight="1">
      <c r="A29" s="5"/>
      <c r="B29" s="172"/>
      <c r="C29" s="172"/>
      <c r="D29" s="173"/>
      <c r="E29" s="174"/>
      <c r="F29" s="174"/>
      <c r="G29" s="9" t="s">
        <v>48</v>
      </c>
      <c r="H29" s="169">
        <f>J29+S29</f>
        <v>14000</v>
      </c>
      <c r="I29" s="169"/>
      <c r="J29" s="10">
        <f>K29+N29+O29+P29+Q29+R29</f>
        <v>14000</v>
      </c>
      <c r="K29" s="10">
        <f>L29+M29</f>
        <v>14000</v>
      </c>
      <c r="L29" s="10" t="s">
        <v>41</v>
      </c>
      <c r="M29" s="10">
        <f>M33</f>
        <v>14000</v>
      </c>
      <c r="N29" s="10" t="s">
        <v>41</v>
      </c>
      <c r="O29" s="10" t="s">
        <v>41</v>
      </c>
      <c r="P29" s="10" t="s">
        <v>41</v>
      </c>
      <c r="Q29" s="10" t="s">
        <v>41</v>
      </c>
      <c r="R29" s="10" t="s">
        <v>41</v>
      </c>
      <c r="S29" s="10">
        <f>T29+V29+W29</f>
        <v>0</v>
      </c>
      <c r="T29" s="10">
        <v>0</v>
      </c>
      <c r="U29" s="10">
        <v>0</v>
      </c>
      <c r="V29" s="10" t="s">
        <v>41</v>
      </c>
      <c r="W29" s="10">
        <v>0</v>
      </c>
    </row>
    <row r="30" spans="1:23" ht="22.5" customHeight="1">
      <c r="A30" s="5"/>
      <c r="B30" s="172"/>
      <c r="C30" s="172"/>
      <c r="D30" s="173"/>
      <c r="E30" s="174"/>
      <c r="F30" s="174"/>
      <c r="G30" s="9" t="s">
        <v>49</v>
      </c>
      <c r="H30" s="169">
        <f>H27-H28+H29</f>
        <v>555725</v>
      </c>
      <c r="I30" s="169"/>
      <c r="J30" s="10">
        <f>J27-J28+J29</f>
        <v>371000</v>
      </c>
      <c r="K30" s="10">
        <f>K27-K28+K29</f>
        <v>371000</v>
      </c>
      <c r="L30" s="10">
        <f aca="true" t="shared" si="4" ref="L30:W30">L27-L28+L29</f>
        <v>5000</v>
      </c>
      <c r="M30" s="10">
        <f t="shared" si="4"/>
        <v>366000</v>
      </c>
      <c r="N30" s="10">
        <f t="shared" si="4"/>
        <v>0</v>
      </c>
      <c r="O30" s="10">
        <f t="shared" si="4"/>
        <v>0</v>
      </c>
      <c r="P30" s="10">
        <f t="shared" si="4"/>
        <v>0</v>
      </c>
      <c r="Q30" s="10">
        <f t="shared" si="4"/>
        <v>0</v>
      </c>
      <c r="R30" s="10">
        <f t="shared" si="4"/>
        <v>0</v>
      </c>
      <c r="S30" s="10">
        <f>S27-S28+S29</f>
        <v>184725</v>
      </c>
      <c r="T30" s="10">
        <f t="shared" si="4"/>
        <v>184725</v>
      </c>
      <c r="U30" s="10">
        <f t="shared" si="4"/>
        <v>0</v>
      </c>
      <c r="V30" s="10">
        <f t="shared" si="4"/>
        <v>0</v>
      </c>
      <c r="W30" s="10">
        <f t="shared" si="4"/>
        <v>0</v>
      </c>
    </row>
    <row r="31" spans="1:23" ht="19.5">
      <c r="A31" s="5"/>
      <c r="B31" s="164"/>
      <c r="C31" s="164"/>
      <c r="D31" s="165" t="s">
        <v>73</v>
      </c>
      <c r="E31" s="168" t="s">
        <v>74</v>
      </c>
      <c r="F31" s="168"/>
      <c r="G31" s="9" t="s">
        <v>46</v>
      </c>
      <c r="H31" s="169">
        <f>J31+S31</f>
        <v>541725</v>
      </c>
      <c r="I31" s="169"/>
      <c r="J31" s="10">
        <f>K31+N31+O31+P31+Q31+R31</f>
        <v>357000</v>
      </c>
      <c r="K31" s="10">
        <f>L31+M31</f>
        <v>357000</v>
      </c>
      <c r="L31" s="10" t="s">
        <v>72</v>
      </c>
      <c r="M31" s="10">
        <v>352000</v>
      </c>
      <c r="N31" s="10" t="s">
        <v>41</v>
      </c>
      <c r="O31" s="10" t="s">
        <v>41</v>
      </c>
      <c r="P31" s="10" t="s">
        <v>41</v>
      </c>
      <c r="Q31" s="10" t="s">
        <v>41</v>
      </c>
      <c r="R31" s="10" t="s">
        <v>41</v>
      </c>
      <c r="S31" s="10">
        <f>T31+V31+W31</f>
        <v>184725</v>
      </c>
      <c r="T31" s="10">
        <v>184725</v>
      </c>
      <c r="U31" s="10">
        <v>0</v>
      </c>
      <c r="V31" s="10" t="s">
        <v>41</v>
      </c>
      <c r="W31" s="10">
        <v>0</v>
      </c>
    </row>
    <row r="32" spans="1:23" ht="15" customHeight="1">
      <c r="A32" s="5"/>
      <c r="B32" s="164"/>
      <c r="C32" s="164"/>
      <c r="D32" s="166"/>
      <c r="E32" s="168"/>
      <c r="F32" s="168"/>
      <c r="G32" s="9" t="s">
        <v>47</v>
      </c>
      <c r="H32" s="169">
        <f>J32+S32</f>
        <v>0</v>
      </c>
      <c r="I32" s="169"/>
      <c r="J32" s="10">
        <f>K32+N32+O32+P32+Q32+R32</f>
        <v>0</v>
      </c>
      <c r="K32" s="10">
        <f>L32+M32</f>
        <v>0</v>
      </c>
      <c r="L32" s="10" t="s">
        <v>41</v>
      </c>
      <c r="M32" s="10" t="s">
        <v>41</v>
      </c>
      <c r="N32" s="10" t="s">
        <v>41</v>
      </c>
      <c r="O32" s="10" t="s">
        <v>41</v>
      </c>
      <c r="P32" s="10" t="s">
        <v>41</v>
      </c>
      <c r="Q32" s="10" t="s">
        <v>41</v>
      </c>
      <c r="R32" s="10" t="s">
        <v>41</v>
      </c>
      <c r="S32" s="10">
        <f>T32+V32+W32</f>
        <v>0</v>
      </c>
      <c r="T32" s="10" t="s">
        <v>41</v>
      </c>
      <c r="U32" s="10">
        <v>0</v>
      </c>
      <c r="V32" s="10" t="s">
        <v>41</v>
      </c>
      <c r="W32" s="10">
        <v>0</v>
      </c>
    </row>
    <row r="33" spans="1:23" ht="15.75" customHeight="1">
      <c r="A33" s="5"/>
      <c r="B33" s="164"/>
      <c r="C33" s="164"/>
      <c r="D33" s="166"/>
      <c r="E33" s="168"/>
      <c r="F33" s="168"/>
      <c r="G33" s="9" t="s">
        <v>48</v>
      </c>
      <c r="H33" s="169">
        <f>J33+S33</f>
        <v>14000</v>
      </c>
      <c r="I33" s="169"/>
      <c r="J33" s="10">
        <f>K33+N33+O33+P33+Q33+R33</f>
        <v>14000</v>
      </c>
      <c r="K33" s="10">
        <f>L33+M33</f>
        <v>14000</v>
      </c>
      <c r="L33" s="10" t="s">
        <v>41</v>
      </c>
      <c r="M33" s="10">
        <v>14000</v>
      </c>
      <c r="N33" s="10" t="s">
        <v>41</v>
      </c>
      <c r="O33" s="10" t="s">
        <v>41</v>
      </c>
      <c r="P33" s="10" t="s">
        <v>41</v>
      </c>
      <c r="Q33" s="10" t="s">
        <v>41</v>
      </c>
      <c r="R33" s="10" t="s">
        <v>41</v>
      </c>
      <c r="S33" s="10">
        <f>T33+V33+W33</f>
        <v>0</v>
      </c>
      <c r="T33" s="10">
        <v>0</v>
      </c>
      <c r="U33" s="10">
        <v>0</v>
      </c>
      <c r="V33" s="10" t="s">
        <v>41</v>
      </c>
      <c r="W33" s="10">
        <v>0</v>
      </c>
    </row>
    <row r="34" spans="1:23" ht="24" customHeight="1">
      <c r="A34" s="5"/>
      <c r="B34" s="164"/>
      <c r="C34" s="164"/>
      <c r="D34" s="167"/>
      <c r="E34" s="168"/>
      <c r="F34" s="168"/>
      <c r="G34" s="9" t="s">
        <v>49</v>
      </c>
      <c r="H34" s="169">
        <f>H31-H32+H33</f>
        <v>555725</v>
      </c>
      <c r="I34" s="169"/>
      <c r="J34" s="11">
        <f aca="true" t="shared" si="5" ref="J34:W34">J31-J32+J33</f>
        <v>371000</v>
      </c>
      <c r="K34" s="11">
        <f t="shared" si="5"/>
        <v>371000</v>
      </c>
      <c r="L34" s="10">
        <f t="shared" si="5"/>
        <v>5000</v>
      </c>
      <c r="M34" s="10">
        <f t="shared" si="5"/>
        <v>366000</v>
      </c>
      <c r="N34" s="10">
        <f t="shared" si="5"/>
        <v>0</v>
      </c>
      <c r="O34" s="10">
        <f t="shared" si="5"/>
        <v>0</v>
      </c>
      <c r="P34" s="10">
        <f t="shared" si="5"/>
        <v>0</v>
      </c>
      <c r="Q34" s="10">
        <f t="shared" si="5"/>
        <v>0</v>
      </c>
      <c r="R34" s="10">
        <f t="shared" si="5"/>
        <v>0</v>
      </c>
      <c r="S34" s="11">
        <f t="shared" si="5"/>
        <v>184725</v>
      </c>
      <c r="T34" s="10">
        <f t="shared" si="5"/>
        <v>184725</v>
      </c>
      <c r="U34" s="10">
        <f t="shared" si="5"/>
        <v>0</v>
      </c>
      <c r="V34" s="10">
        <f t="shared" si="5"/>
        <v>0</v>
      </c>
      <c r="W34" s="10">
        <f t="shared" si="5"/>
        <v>0</v>
      </c>
    </row>
    <row r="35" spans="1:23" ht="18.75" customHeight="1">
      <c r="A35" s="5"/>
      <c r="B35" s="172" t="s">
        <v>101</v>
      </c>
      <c r="C35" s="172"/>
      <c r="D35" s="173"/>
      <c r="E35" s="174" t="s">
        <v>102</v>
      </c>
      <c r="F35" s="174"/>
      <c r="G35" s="9" t="s">
        <v>46</v>
      </c>
      <c r="H35" s="169">
        <f>J35+S35</f>
        <v>150300</v>
      </c>
      <c r="I35" s="169"/>
      <c r="J35" s="10">
        <f>K35+N35+O35+P35+Q35+R35</f>
        <v>145950</v>
      </c>
      <c r="K35" s="10">
        <f>L35+M35</f>
        <v>139450</v>
      </c>
      <c r="L35" s="10">
        <v>9450</v>
      </c>
      <c r="M35" s="10">
        <v>130000</v>
      </c>
      <c r="N35" s="10">
        <v>0</v>
      </c>
      <c r="O35" s="10">
        <v>6500</v>
      </c>
      <c r="P35" s="10">
        <v>0</v>
      </c>
      <c r="Q35" s="10">
        <v>0</v>
      </c>
      <c r="R35" s="10">
        <v>0</v>
      </c>
      <c r="S35" s="10">
        <f>T35+W35</f>
        <v>4350</v>
      </c>
      <c r="T35" s="10">
        <v>4350</v>
      </c>
      <c r="U35" s="10">
        <v>0</v>
      </c>
      <c r="V35" s="10">
        <v>0</v>
      </c>
      <c r="W35" s="10">
        <v>0</v>
      </c>
    </row>
    <row r="36" spans="1:23" ht="17.25" customHeight="1">
      <c r="A36" s="5"/>
      <c r="B36" s="172"/>
      <c r="C36" s="172"/>
      <c r="D36" s="173"/>
      <c r="E36" s="174"/>
      <c r="F36" s="174"/>
      <c r="G36" s="9" t="s">
        <v>47</v>
      </c>
      <c r="H36" s="169">
        <f>J36+S36</f>
        <v>0</v>
      </c>
      <c r="I36" s="169"/>
      <c r="J36" s="10">
        <f>K36+N36+O36</f>
        <v>0</v>
      </c>
      <c r="K36" s="10">
        <f>L36+M36</f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</row>
    <row r="37" spans="1:23" ht="16.5" customHeight="1">
      <c r="A37" s="5"/>
      <c r="B37" s="172"/>
      <c r="C37" s="172"/>
      <c r="D37" s="173"/>
      <c r="E37" s="174"/>
      <c r="F37" s="174"/>
      <c r="G37" s="9" t="s">
        <v>48</v>
      </c>
      <c r="H37" s="169">
        <f>J37+S37</f>
        <v>18000</v>
      </c>
      <c r="I37" s="169"/>
      <c r="J37" s="10">
        <f>J41</f>
        <v>0</v>
      </c>
      <c r="K37" s="10">
        <f>L37+M37</f>
        <v>0</v>
      </c>
      <c r="L37" s="10">
        <v>0</v>
      </c>
      <c r="M37" s="10">
        <f>M41</f>
        <v>0</v>
      </c>
      <c r="N37" s="10" t="str">
        <f>N41</f>
        <v>0,00</v>
      </c>
      <c r="O37" s="10">
        <v>0</v>
      </c>
      <c r="P37" s="10">
        <v>0</v>
      </c>
      <c r="Q37" s="10">
        <v>0</v>
      </c>
      <c r="R37" s="10">
        <v>0</v>
      </c>
      <c r="S37" s="10">
        <f>T37</f>
        <v>18000</v>
      </c>
      <c r="T37" s="10">
        <f>T41</f>
        <v>18000</v>
      </c>
      <c r="U37" s="10">
        <v>0</v>
      </c>
      <c r="V37" s="10">
        <v>0</v>
      </c>
      <c r="W37" s="10">
        <v>0</v>
      </c>
    </row>
    <row r="38" spans="1:23" ht="20.25" customHeight="1">
      <c r="A38" s="5"/>
      <c r="B38" s="172"/>
      <c r="C38" s="172"/>
      <c r="D38" s="173"/>
      <c r="E38" s="174"/>
      <c r="F38" s="174"/>
      <c r="G38" s="9" t="s">
        <v>49</v>
      </c>
      <c r="H38" s="169">
        <f>H35-H36+H37</f>
        <v>168300</v>
      </c>
      <c r="I38" s="169"/>
      <c r="J38" s="10">
        <f aca="true" t="shared" si="6" ref="J38:O38">J35-J36+J37</f>
        <v>145950</v>
      </c>
      <c r="K38" s="10">
        <f t="shared" si="6"/>
        <v>139450</v>
      </c>
      <c r="L38" s="10">
        <f t="shared" si="6"/>
        <v>9450</v>
      </c>
      <c r="M38" s="10">
        <f t="shared" si="6"/>
        <v>130000</v>
      </c>
      <c r="N38" s="10">
        <f t="shared" si="6"/>
        <v>0</v>
      </c>
      <c r="O38" s="10">
        <f t="shared" si="6"/>
        <v>6500</v>
      </c>
      <c r="P38" s="10">
        <v>0</v>
      </c>
      <c r="Q38" s="10">
        <v>0</v>
      </c>
      <c r="R38" s="10">
        <v>0</v>
      </c>
      <c r="S38" s="10">
        <f>S35-S36+S37</f>
        <v>22350</v>
      </c>
      <c r="T38" s="10">
        <f>T35-T36+T37</f>
        <v>22350</v>
      </c>
      <c r="U38" s="10">
        <f>U35-U36+U37</f>
        <v>0</v>
      </c>
      <c r="V38" s="10">
        <v>0</v>
      </c>
      <c r="W38" s="10">
        <v>0</v>
      </c>
    </row>
    <row r="39" spans="1:23" ht="19.5">
      <c r="A39" s="5"/>
      <c r="B39" s="164"/>
      <c r="C39" s="164"/>
      <c r="D39" s="165" t="s">
        <v>156</v>
      </c>
      <c r="E39" s="168" t="s">
        <v>157</v>
      </c>
      <c r="F39" s="168"/>
      <c r="G39" s="9" t="s">
        <v>46</v>
      </c>
      <c r="H39" s="169">
        <f>J39+S39</f>
        <v>105000</v>
      </c>
      <c r="I39" s="169"/>
      <c r="J39" s="10">
        <f>K39+N39+O39+P39+Q39+R39</f>
        <v>100650</v>
      </c>
      <c r="K39" s="10">
        <f>L39+M39</f>
        <v>94150</v>
      </c>
      <c r="L39" s="10">
        <v>9450</v>
      </c>
      <c r="M39" s="10">
        <v>84700</v>
      </c>
      <c r="N39" s="10" t="s">
        <v>41</v>
      </c>
      <c r="O39" s="10">
        <v>6500</v>
      </c>
      <c r="P39" s="10" t="s">
        <v>41</v>
      </c>
      <c r="Q39" s="10" t="s">
        <v>41</v>
      </c>
      <c r="R39" s="10" t="s">
        <v>41</v>
      </c>
      <c r="S39" s="10">
        <f>T39+V39+W39</f>
        <v>4350</v>
      </c>
      <c r="T39" s="10">
        <v>4350</v>
      </c>
      <c r="U39" s="10">
        <v>0</v>
      </c>
      <c r="V39" s="10" t="s">
        <v>41</v>
      </c>
      <c r="W39" s="10">
        <v>0</v>
      </c>
    </row>
    <row r="40" spans="1:23" ht="15" customHeight="1">
      <c r="A40" s="5"/>
      <c r="B40" s="164"/>
      <c r="C40" s="164"/>
      <c r="D40" s="166"/>
      <c r="E40" s="168"/>
      <c r="F40" s="168"/>
      <c r="G40" s="9" t="s">
        <v>47</v>
      </c>
      <c r="H40" s="169">
        <f>J40+S40</f>
        <v>0</v>
      </c>
      <c r="I40" s="169"/>
      <c r="J40" s="10">
        <f>K40+N40+O40+P40+Q40+R40</f>
        <v>0</v>
      </c>
      <c r="K40" s="10">
        <f>L40+M40</f>
        <v>0</v>
      </c>
      <c r="L40" s="10" t="s">
        <v>41</v>
      </c>
      <c r="M40" s="10" t="s">
        <v>41</v>
      </c>
      <c r="N40" s="10" t="s">
        <v>41</v>
      </c>
      <c r="O40" s="10" t="s">
        <v>41</v>
      </c>
      <c r="P40" s="10" t="s">
        <v>41</v>
      </c>
      <c r="Q40" s="10" t="s">
        <v>41</v>
      </c>
      <c r="R40" s="10" t="s">
        <v>41</v>
      </c>
      <c r="S40" s="10">
        <f>T40+V40+W40</f>
        <v>0</v>
      </c>
      <c r="T40" s="10" t="s">
        <v>41</v>
      </c>
      <c r="U40" s="10">
        <v>0</v>
      </c>
      <c r="V40" s="10" t="s">
        <v>41</v>
      </c>
      <c r="W40" s="10">
        <v>0</v>
      </c>
    </row>
    <row r="41" spans="1:23" ht="15.75" customHeight="1">
      <c r="A41" s="5"/>
      <c r="B41" s="164"/>
      <c r="C41" s="164"/>
      <c r="D41" s="166"/>
      <c r="E41" s="168"/>
      <c r="F41" s="168"/>
      <c r="G41" s="9" t="s">
        <v>48</v>
      </c>
      <c r="H41" s="169">
        <f>J41+S41</f>
        <v>18000</v>
      </c>
      <c r="I41" s="169"/>
      <c r="J41" s="10">
        <f>K41+N41+O41+P41+Q41+R41</f>
        <v>0</v>
      </c>
      <c r="K41" s="10">
        <f>L41+M41</f>
        <v>0</v>
      </c>
      <c r="L41" s="10" t="s">
        <v>41</v>
      </c>
      <c r="M41" s="10">
        <v>0</v>
      </c>
      <c r="N41" s="10" t="s">
        <v>41</v>
      </c>
      <c r="O41" s="10" t="s">
        <v>41</v>
      </c>
      <c r="P41" s="10" t="s">
        <v>41</v>
      </c>
      <c r="Q41" s="10" t="s">
        <v>41</v>
      </c>
      <c r="R41" s="10" t="s">
        <v>41</v>
      </c>
      <c r="S41" s="10">
        <f>T41+V41+W41</f>
        <v>18000</v>
      </c>
      <c r="T41" s="10">
        <v>18000</v>
      </c>
      <c r="U41" s="10">
        <v>0</v>
      </c>
      <c r="V41" s="10" t="s">
        <v>41</v>
      </c>
      <c r="W41" s="10">
        <v>0</v>
      </c>
    </row>
    <row r="42" spans="1:23" ht="24" customHeight="1">
      <c r="A42" s="5"/>
      <c r="B42" s="164"/>
      <c r="C42" s="164"/>
      <c r="D42" s="167"/>
      <c r="E42" s="168"/>
      <c r="F42" s="168"/>
      <c r="G42" s="9" t="s">
        <v>49</v>
      </c>
      <c r="H42" s="169">
        <f>H39-H40+H41</f>
        <v>123000</v>
      </c>
      <c r="I42" s="169"/>
      <c r="J42" s="11">
        <f aca="true" t="shared" si="7" ref="J42:W42">J39-J40+J41</f>
        <v>100650</v>
      </c>
      <c r="K42" s="11">
        <f t="shared" si="7"/>
        <v>94150</v>
      </c>
      <c r="L42" s="10">
        <f t="shared" si="7"/>
        <v>9450</v>
      </c>
      <c r="M42" s="10">
        <f t="shared" si="7"/>
        <v>84700</v>
      </c>
      <c r="N42" s="10">
        <f t="shared" si="7"/>
        <v>0</v>
      </c>
      <c r="O42" s="10">
        <f t="shared" si="7"/>
        <v>6500</v>
      </c>
      <c r="P42" s="10">
        <f t="shared" si="7"/>
        <v>0</v>
      </c>
      <c r="Q42" s="10">
        <f t="shared" si="7"/>
        <v>0</v>
      </c>
      <c r="R42" s="10">
        <f t="shared" si="7"/>
        <v>0</v>
      </c>
      <c r="S42" s="11">
        <f t="shared" si="7"/>
        <v>22350</v>
      </c>
      <c r="T42" s="10">
        <f t="shared" si="7"/>
        <v>22350</v>
      </c>
      <c r="U42" s="10">
        <f t="shared" si="7"/>
        <v>0</v>
      </c>
      <c r="V42" s="10">
        <f t="shared" si="7"/>
        <v>0</v>
      </c>
      <c r="W42" s="10">
        <f t="shared" si="7"/>
        <v>0</v>
      </c>
    </row>
    <row r="43" spans="1:23" ht="18.75" customHeight="1">
      <c r="A43" s="5"/>
      <c r="B43" s="172" t="s">
        <v>98</v>
      </c>
      <c r="C43" s="172"/>
      <c r="D43" s="173"/>
      <c r="E43" s="174" t="s">
        <v>99</v>
      </c>
      <c r="F43" s="174"/>
      <c r="G43" s="9" t="s">
        <v>46</v>
      </c>
      <c r="H43" s="169">
        <f>J43+S43</f>
        <v>20303541.92</v>
      </c>
      <c r="I43" s="169"/>
      <c r="J43" s="10">
        <f>K43+N43+O43+P43+Q43+R43</f>
        <v>12761492</v>
      </c>
      <c r="K43" s="10">
        <f>L43+M43</f>
        <v>11839510</v>
      </c>
      <c r="L43" s="10">
        <v>9936217</v>
      </c>
      <c r="M43" s="10">
        <v>1903293</v>
      </c>
      <c r="N43" s="10">
        <v>328580</v>
      </c>
      <c r="O43" s="10">
        <v>593402</v>
      </c>
      <c r="P43" s="10">
        <v>0</v>
      </c>
      <c r="Q43" s="10">
        <v>0</v>
      </c>
      <c r="R43" s="10">
        <v>0</v>
      </c>
      <c r="S43" s="10">
        <f>T43+W43</f>
        <v>7542049.92</v>
      </c>
      <c r="T43" s="10">
        <v>7542049.92</v>
      </c>
      <c r="U43" s="10">
        <v>7507448.92</v>
      </c>
      <c r="V43" s="10">
        <v>0</v>
      </c>
      <c r="W43" s="10">
        <v>0</v>
      </c>
    </row>
    <row r="44" spans="1:23" ht="17.25" customHeight="1">
      <c r="A44" s="5"/>
      <c r="B44" s="172"/>
      <c r="C44" s="172"/>
      <c r="D44" s="173"/>
      <c r="E44" s="174"/>
      <c r="F44" s="174"/>
      <c r="G44" s="9" t="s">
        <v>47</v>
      </c>
      <c r="H44" s="169">
        <f>J44+S44</f>
        <v>16766</v>
      </c>
      <c r="I44" s="169"/>
      <c r="J44" s="10">
        <f>K44+N44+O44</f>
        <v>16766</v>
      </c>
      <c r="K44" s="10">
        <f>L44+M44</f>
        <v>16766</v>
      </c>
      <c r="L44" s="10">
        <v>0</v>
      </c>
      <c r="M44" s="10">
        <v>16766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</row>
    <row r="45" spans="1:23" ht="16.5" customHeight="1">
      <c r="A45" s="5"/>
      <c r="B45" s="172"/>
      <c r="C45" s="172"/>
      <c r="D45" s="173"/>
      <c r="E45" s="174"/>
      <c r="F45" s="174"/>
      <c r="G45" s="9" t="s">
        <v>48</v>
      </c>
      <c r="H45" s="169">
        <f>J45+S45</f>
        <v>21766</v>
      </c>
      <c r="I45" s="169"/>
      <c r="J45" s="10">
        <f>K45</f>
        <v>5000</v>
      </c>
      <c r="K45" s="10">
        <f>L45+M45</f>
        <v>5000</v>
      </c>
      <c r="L45" s="10">
        <f>L49+L68+L72+L76</f>
        <v>0</v>
      </c>
      <c r="M45" s="10">
        <f>M49</f>
        <v>5000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f>T45</f>
        <v>16766</v>
      </c>
      <c r="T45" s="10">
        <f>T53</f>
        <v>16766</v>
      </c>
      <c r="U45" s="10">
        <v>0</v>
      </c>
      <c r="V45" s="10">
        <v>0</v>
      </c>
      <c r="W45" s="10">
        <v>0</v>
      </c>
    </row>
    <row r="46" spans="1:23" ht="20.25" customHeight="1">
      <c r="A46" s="5"/>
      <c r="B46" s="172"/>
      <c r="C46" s="172"/>
      <c r="D46" s="173"/>
      <c r="E46" s="174"/>
      <c r="F46" s="174"/>
      <c r="G46" s="9" t="s">
        <v>49</v>
      </c>
      <c r="H46" s="169">
        <f>H43-H44+H45</f>
        <v>20308541.92</v>
      </c>
      <c r="I46" s="169"/>
      <c r="J46" s="10">
        <f aca="true" t="shared" si="8" ref="J46:O46">J43-J44+J45</f>
        <v>12749726</v>
      </c>
      <c r="K46" s="10">
        <f t="shared" si="8"/>
        <v>11827744</v>
      </c>
      <c r="L46" s="10">
        <f t="shared" si="8"/>
        <v>9936217</v>
      </c>
      <c r="M46" s="10">
        <f>M43-M44+M45</f>
        <v>1891527</v>
      </c>
      <c r="N46" s="10">
        <f t="shared" si="8"/>
        <v>328580</v>
      </c>
      <c r="O46" s="10">
        <f t="shared" si="8"/>
        <v>593402</v>
      </c>
      <c r="P46" s="10">
        <v>0</v>
      </c>
      <c r="Q46" s="10">
        <v>0</v>
      </c>
      <c r="R46" s="10">
        <v>0</v>
      </c>
      <c r="S46" s="10">
        <f>S43-S44+S45</f>
        <v>7558815.92</v>
      </c>
      <c r="T46" s="10">
        <f>T43-T44+T45</f>
        <v>7558815.92</v>
      </c>
      <c r="U46" s="10">
        <f>U43-U44+U45</f>
        <v>7507448.92</v>
      </c>
      <c r="V46" s="10">
        <v>0</v>
      </c>
      <c r="W46" s="10">
        <v>0</v>
      </c>
    </row>
    <row r="47" spans="1:23" ht="16.5" customHeight="1">
      <c r="A47" s="5"/>
      <c r="B47" s="175"/>
      <c r="C47" s="176"/>
      <c r="D47" s="165" t="s">
        <v>152</v>
      </c>
      <c r="E47" s="168" t="s">
        <v>153</v>
      </c>
      <c r="F47" s="168"/>
      <c r="G47" s="9" t="s">
        <v>46</v>
      </c>
      <c r="H47" s="169">
        <f>J47+S47</f>
        <v>1251167</v>
      </c>
      <c r="I47" s="169"/>
      <c r="J47" s="10">
        <f>K47+N47+O47+P47+Q47+R47</f>
        <v>1251167</v>
      </c>
      <c r="K47" s="10">
        <f>L47+M47</f>
        <v>891683</v>
      </c>
      <c r="L47" s="10">
        <v>690904</v>
      </c>
      <c r="M47" s="10">
        <v>200779</v>
      </c>
      <c r="N47" s="10">
        <v>328580</v>
      </c>
      <c r="O47" s="10">
        <v>30904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</row>
    <row r="48" spans="1:23" ht="16.5" customHeight="1">
      <c r="A48" s="5"/>
      <c r="B48" s="177"/>
      <c r="C48" s="178"/>
      <c r="D48" s="166"/>
      <c r="E48" s="168"/>
      <c r="F48" s="168"/>
      <c r="G48" s="9" t="s">
        <v>47</v>
      </c>
      <c r="H48" s="169">
        <f>J48+S48</f>
        <v>0</v>
      </c>
      <c r="I48" s="169"/>
      <c r="J48" s="10">
        <f>K48</f>
        <v>0</v>
      </c>
      <c r="K48" s="10">
        <f>L48+M48</f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</row>
    <row r="49" spans="1:23" ht="16.5" customHeight="1">
      <c r="A49" s="5"/>
      <c r="B49" s="177"/>
      <c r="C49" s="178"/>
      <c r="D49" s="166"/>
      <c r="E49" s="168"/>
      <c r="F49" s="168"/>
      <c r="G49" s="9" t="s">
        <v>48</v>
      </c>
      <c r="H49" s="169">
        <f>J49+S49</f>
        <v>5000</v>
      </c>
      <c r="I49" s="169"/>
      <c r="J49" s="10">
        <f>K49+N49+O49+P49+Q49+R49</f>
        <v>5000</v>
      </c>
      <c r="K49" s="10">
        <f>L49+M49</f>
        <v>5000</v>
      </c>
      <c r="L49" s="10">
        <v>0</v>
      </c>
      <c r="M49" s="10">
        <v>5000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</row>
    <row r="50" spans="1:23" ht="16.5" customHeight="1">
      <c r="A50" s="5"/>
      <c r="B50" s="179"/>
      <c r="C50" s="180"/>
      <c r="D50" s="167"/>
      <c r="E50" s="168"/>
      <c r="F50" s="168"/>
      <c r="G50" s="9" t="s">
        <v>49</v>
      </c>
      <c r="H50" s="169">
        <f>H47-H48+H49</f>
        <v>1256167</v>
      </c>
      <c r="I50" s="169"/>
      <c r="J50" s="10">
        <f aca="true" t="shared" si="9" ref="J50:O50">J47-J48+J49</f>
        <v>1256167</v>
      </c>
      <c r="K50" s="10">
        <f t="shared" si="9"/>
        <v>896683</v>
      </c>
      <c r="L50" s="10">
        <f t="shared" si="9"/>
        <v>690904</v>
      </c>
      <c r="M50" s="10">
        <f t="shared" si="9"/>
        <v>205779</v>
      </c>
      <c r="N50" s="10">
        <f t="shared" si="9"/>
        <v>328580</v>
      </c>
      <c r="O50" s="10">
        <f t="shared" si="9"/>
        <v>30904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</row>
    <row r="51" spans="1:23" ht="16.5" customHeight="1">
      <c r="A51" s="5"/>
      <c r="B51" s="175"/>
      <c r="C51" s="176"/>
      <c r="D51" s="165" t="s">
        <v>154</v>
      </c>
      <c r="E51" s="168" t="s">
        <v>155</v>
      </c>
      <c r="F51" s="168"/>
      <c r="G51" s="9" t="s">
        <v>46</v>
      </c>
      <c r="H51" s="169">
        <f>J51+S51</f>
        <v>4186766</v>
      </c>
      <c r="I51" s="169"/>
      <c r="J51" s="10">
        <f>K51+N51+O51+P51+Q51+R51</f>
        <v>4186766</v>
      </c>
      <c r="K51" s="10">
        <f>L51+M51</f>
        <v>3952964</v>
      </c>
      <c r="L51" s="10">
        <v>3473233</v>
      </c>
      <c r="M51" s="10">
        <v>479731</v>
      </c>
      <c r="N51" s="10">
        <v>0</v>
      </c>
      <c r="O51" s="10">
        <v>233802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</row>
    <row r="52" spans="1:23" ht="16.5" customHeight="1">
      <c r="A52" s="5"/>
      <c r="B52" s="177"/>
      <c r="C52" s="178"/>
      <c r="D52" s="166"/>
      <c r="E52" s="168"/>
      <c r="F52" s="168"/>
      <c r="G52" s="9" t="s">
        <v>47</v>
      </c>
      <c r="H52" s="169">
        <f>J52+S52</f>
        <v>17197</v>
      </c>
      <c r="I52" s="169"/>
      <c r="J52" s="10">
        <f>K52</f>
        <v>17197</v>
      </c>
      <c r="K52" s="10">
        <f>L52+M52</f>
        <v>17197</v>
      </c>
      <c r="L52" s="10">
        <v>431</v>
      </c>
      <c r="M52" s="10">
        <v>16766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</row>
    <row r="53" spans="1:23" ht="16.5" customHeight="1">
      <c r="A53" s="5"/>
      <c r="B53" s="177"/>
      <c r="C53" s="178"/>
      <c r="D53" s="166"/>
      <c r="E53" s="168"/>
      <c r="F53" s="168"/>
      <c r="G53" s="9" t="s">
        <v>48</v>
      </c>
      <c r="H53" s="169">
        <f>J53+S53</f>
        <v>16766</v>
      </c>
      <c r="I53" s="169"/>
      <c r="J53" s="10">
        <f>K53+N53+O53+P53+Q53+R53</f>
        <v>0</v>
      </c>
      <c r="K53" s="10">
        <f>L53+M53</f>
        <v>0</v>
      </c>
      <c r="L53" s="10">
        <v>0</v>
      </c>
      <c r="M53" s="10">
        <v>0</v>
      </c>
      <c r="N53" s="10">
        <v>0</v>
      </c>
      <c r="O53" s="10">
        <f>O77</f>
        <v>0</v>
      </c>
      <c r="P53" s="10">
        <v>0</v>
      </c>
      <c r="Q53" s="10">
        <v>0</v>
      </c>
      <c r="R53" s="10">
        <v>0</v>
      </c>
      <c r="S53" s="10">
        <f>T53</f>
        <v>16766</v>
      </c>
      <c r="T53" s="10">
        <v>16766</v>
      </c>
      <c r="U53" s="10">
        <v>0</v>
      </c>
      <c r="V53" s="10">
        <v>0</v>
      </c>
      <c r="W53" s="10">
        <v>0</v>
      </c>
    </row>
    <row r="54" spans="1:23" ht="16.5" customHeight="1">
      <c r="A54" s="5"/>
      <c r="B54" s="179"/>
      <c r="C54" s="180"/>
      <c r="D54" s="167"/>
      <c r="E54" s="168"/>
      <c r="F54" s="168"/>
      <c r="G54" s="9" t="s">
        <v>49</v>
      </c>
      <c r="H54" s="169">
        <f>H51-H52+H53</f>
        <v>4186335</v>
      </c>
      <c r="I54" s="169"/>
      <c r="J54" s="10">
        <f aca="true" t="shared" si="10" ref="J54:O54">J51-J52+J53</f>
        <v>4169569</v>
      </c>
      <c r="K54" s="10">
        <f t="shared" si="10"/>
        <v>3935767</v>
      </c>
      <c r="L54" s="10">
        <f t="shared" si="10"/>
        <v>3472802</v>
      </c>
      <c r="M54" s="10">
        <f>M51-M52+M53</f>
        <v>462965</v>
      </c>
      <c r="N54" s="10">
        <f t="shared" si="10"/>
        <v>0</v>
      </c>
      <c r="O54" s="10">
        <f t="shared" si="10"/>
        <v>233802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</row>
    <row r="55" spans="1:23" ht="19.5" customHeight="1">
      <c r="A55" s="5"/>
      <c r="B55" s="173" t="s">
        <v>43</v>
      </c>
      <c r="C55" s="173"/>
      <c r="D55" s="173"/>
      <c r="E55" s="173"/>
      <c r="F55" s="173"/>
      <c r="G55" s="12" t="s">
        <v>46</v>
      </c>
      <c r="H55" s="152">
        <f>J55+S55</f>
        <v>44572411.480000004</v>
      </c>
      <c r="I55" s="144"/>
      <c r="J55" s="13">
        <f>K55+N55+O55+P55+R55</f>
        <v>29581286.3</v>
      </c>
      <c r="K55" s="13">
        <f>L55+M55</f>
        <v>23493807.66</v>
      </c>
      <c r="L55" s="13">
        <v>15309643.91</v>
      </c>
      <c r="M55" s="13">
        <v>8184163.75</v>
      </c>
      <c r="N55" s="13">
        <v>950790</v>
      </c>
      <c r="O55" s="13">
        <v>4051042</v>
      </c>
      <c r="P55" s="13">
        <v>94825.64</v>
      </c>
      <c r="Q55" s="13" t="s">
        <v>41</v>
      </c>
      <c r="R55" s="13">
        <v>990821</v>
      </c>
      <c r="S55" s="13">
        <f>T55+V55+W55</f>
        <v>14991125.18</v>
      </c>
      <c r="T55" s="13">
        <v>14463262.18</v>
      </c>
      <c r="U55" s="13">
        <v>9456086.9</v>
      </c>
      <c r="V55" s="14" t="s">
        <v>42</v>
      </c>
      <c r="W55" s="13">
        <v>27863</v>
      </c>
    </row>
    <row r="56" spans="1:23" ht="21.75" customHeight="1">
      <c r="A56" s="5"/>
      <c r="B56" s="173"/>
      <c r="C56" s="173"/>
      <c r="D56" s="173"/>
      <c r="E56" s="173"/>
      <c r="F56" s="173"/>
      <c r="G56" s="12" t="s">
        <v>47</v>
      </c>
      <c r="H56" s="152">
        <f>J56+S56</f>
        <v>16766</v>
      </c>
      <c r="I56" s="144"/>
      <c r="J56" s="13">
        <f>K56+N56+O56+P56+Q56+R56</f>
        <v>16766</v>
      </c>
      <c r="K56" s="13">
        <f>L56+M56</f>
        <v>16766</v>
      </c>
      <c r="L56" s="13">
        <v>0</v>
      </c>
      <c r="M56" s="13">
        <f>M44</f>
        <v>16766</v>
      </c>
      <c r="N56" s="13" t="s">
        <v>41</v>
      </c>
      <c r="O56" s="13">
        <f>O44</f>
        <v>0</v>
      </c>
      <c r="P56" s="13" t="s">
        <v>41</v>
      </c>
      <c r="Q56" s="13" t="s">
        <v>41</v>
      </c>
      <c r="R56" s="13" t="s">
        <v>41</v>
      </c>
      <c r="S56" s="13">
        <f>T56+V56+W56</f>
        <v>0</v>
      </c>
      <c r="T56" s="13">
        <v>0</v>
      </c>
      <c r="U56" s="13">
        <v>0</v>
      </c>
      <c r="V56" s="14" t="s">
        <v>41</v>
      </c>
      <c r="W56" s="10">
        <v>0</v>
      </c>
    </row>
    <row r="57" spans="1:23" ht="18" customHeight="1">
      <c r="A57" s="5"/>
      <c r="B57" s="173"/>
      <c r="C57" s="173"/>
      <c r="D57" s="173"/>
      <c r="E57" s="173"/>
      <c r="F57" s="173"/>
      <c r="G57" s="12" t="s">
        <v>48</v>
      </c>
      <c r="H57" s="152">
        <f>J57+S57</f>
        <v>103766</v>
      </c>
      <c r="I57" s="144"/>
      <c r="J57" s="13">
        <f>K57</f>
        <v>19000</v>
      </c>
      <c r="K57" s="13">
        <f>L57+M57</f>
        <v>19000</v>
      </c>
      <c r="L57" s="13">
        <f>L45</f>
        <v>0</v>
      </c>
      <c r="M57" s="10">
        <f>M29+M45</f>
        <v>19000</v>
      </c>
      <c r="N57" s="13">
        <v>0</v>
      </c>
      <c r="O57" s="13">
        <v>0</v>
      </c>
      <c r="P57" s="13">
        <v>0</v>
      </c>
      <c r="Q57" s="13" t="s">
        <v>41</v>
      </c>
      <c r="R57" s="13">
        <v>0</v>
      </c>
      <c r="S57" s="13">
        <f>T57+V57+W57</f>
        <v>84766</v>
      </c>
      <c r="T57" s="13">
        <f>T13+T21+T37+T45</f>
        <v>84766</v>
      </c>
      <c r="U57" s="13">
        <v>0</v>
      </c>
      <c r="V57" s="14" t="s">
        <v>41</v>
      </c>
      <c r="W57" s="10">
        <v>0</v>
      </c>
    </row>
    <row r="58" spans="1:23" s="17" customFormat="1" ht="19.5" customHeight="1">
      <c r="A58" s="15"/>
      <c r="B58" s="173"/>
      <c r="C58" s="173"/>
      <c r="D58" s="173"/>
      <c r="E58" s="173"/>
      <c r="F58" s="173"/>
      <c r="G58" s="16" t="s">
        <v>49</v>
      </c>
      <c r="H58" s="152">
        <f>H55-H56+H57</f>
        <v>44659411.480000004</v>
      </c>
      <c r="I58" s="144"/>
      <c r="J58" s="13">
        <f>J55-J56+J57</f>
        <v>29583520.3</v>
      </c>
      <c r="K58" s="13">
        <f>K55-K56+K57</f>
        <v>23496041.66</v>
      </c>
      <c r="L58" s="13">
        <f aca="true" t="shared" si="11" ref="L58:W58">L55-L56+L57</f>
        <v>15309643.91</v>
      </c>
      <c r="M58" s="13">
        <f t="shared" si="11"/>
        <v>8186397.75</v>
      </c>
      <c r="N58" s="13">
        <f t="shared" si="11"/>
        <v>950790</v>
      </c>
      <c r="O58" s="13">
        <f>O55-O56+O57</f>
        <v>4051042</v>
      </c>
      <c r="P58" s="13">
        <f t="shared" si="11"/>
        <v>94825.64</v>
      </c>
      <c r="Q58" s="13">
        <f t="shared" si="11"/>
        <v>0</v>
      </c>
      <c r="R58" s="13">
        <f t="shared" si="11"/>
        <v>990821</v>
      </c>
      <c r="S58" s="13">
        <f>S55-S56+S57</f>
        <v>15075891.18</v>
      </c>
      <c r="T58" s="13">
        <f t="shared" si="11"/>
        <v>14548028.18</v>
      </c>
      <c r="U58" s="13">
        <f t="shared" si="11"/>
        <v>9456086.9</v>
      </c>
      <c r="V58" s="13">
        <f t="shared" si="11"/>
        <v>500000</v>
      </c>
      <c r="W58" s="13">
        <f t="shared" si="11"/>
        <v>27863</v>
      </c>
    </row>
    <row r="59" spans="1:23" s="17" customFormat="1" ht="19.5" customHeight="1">
      <c r="A59" s="15"/>
      <c r="B59" s="59"/>
      <c r="C59" s="59"/>
      <c r="D59" s="59"/>
      <c r="E59" s="59"/>
      <c r="F59" s="59"/>
      <c r="G59" s="60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s="17" customFormat="1" ht="18" customHeight="1">
      <c r="A60" s="15"/>
      <c r="B60" s="150" t="s">
        <v>50</v>
      </c>
      <c r="C60" s="150"/>
      <c r="D60" s="150"/>
      <c r="E60" s="150"/>
      <c r="F60" s="150"/>
      <c r="G60" s="150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s="17" customFormat="1" ht="18.75" customHeight="1">
      <c r="A61" s="15"/>
      <c r="B61" s="151" t="s">
        <v>75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7" customFormat="1" ht="135.75" customHeight="1">
      <c r="A62" s="15"/>
      <c r="B62" s="146" t="s">
        <v>0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</row>
    <row r="63" spans="20:22" ht="24" customHeight="1">
      <c r="T63" s="148" t="s">
        <v>44</v>
      </c>
      <c r="U63" s="148"/>
      <c r="V63" s="148"/>
    </row>
    <row r="64" ht="11.25" customHeight="1"/>
    <row r="65" spans="20:22" ht="19.5" customHeight="1">
      <c r="T65" s="148" t="s">
        <v>45</v>
      </c>
      <c r="U65" s="148"/>
      <c r="V65" s="148"/>
    </row>
  </sheetData>
  <mergeCells count="119">
    <mergeCell ref="B39:C42"/>
    <mergeCell ref="D39:D42"/>
    <mergeCell ref="E39:F42"/>
    <mergeCell ref="H39:I39"/>
    <mergeCell ref="H40:I40"/>
    <mergeCell ref="H41:I41"/>
    <mergeCell ref="H42:I42"/>
    <mergeCell ref="B35:C38"/>
    <mergeCell ref="D35:D38"/>
    <mergeCell ref="E35:F38"/>
    <mergeCell ref="H35:I35"/>
    <mergeCell ref="H36:I36"/>
    <mergeCell ref="H37:I37"/>
    <mergeCell ref="H38:I38"/>
    <mergeCell ref="B31:C34"/>
    <mergeCell ref="D31:D34"/>
    <mergeCell ref="E31:F34"/>
    <mergeCell ref="H31:I31"/>
    <mergeCell ref="H32:I32"/>
    <mergeCell ref="H33:I33"/>
    <mergeCell ref="H34:I34"/>
    <mergeCell ref="B27:C30"/>
    <mergeCell ref="D27:D30"/>
    <mergeCell ref="E27:F30"/>
    <mergeCell ref="H27:I27"/>
    <mergeCell ref="H28:I28"/>
    <mergeCell ref="H29:I29"/>
    <mergeCell ref="H30:I30"/>
    <mergeCell ref="T63:V63"/>
    <mergeCell ref="T65:V65"/>
    <mergeCell ref="A1:W1"/>
    <mergeCell ref="B2:W2"/>
    <mergeCell ref="A3:B3"/>
    <mergeCell ref="C3:E3"/>
    <mergeCell ref="F3:H3"/>
    <mergeCell ref="I3:W3"/>
    <mergeCell ref="B4:C9"/>
    <mergeCell ref="T5:W5"/>
    <mergeCell ref="V6:V9"/>
    <mergeCell ref="W6:W9"/>
    <mergeCell ref="K7:K9"/>
    <mergeCell ref="Q7:Q9"/>
    <mergeCell ref="R7:R9"/>
    <mergeCell ref="U8:U9"/>
    <mergeCell ref="N7:N9"/>
    <mergeCell ref="O7:O9"/>
    <mergeCell ref="P7:P9"/>
    <mergeCell ref="S5:S9"/>
    <mergeCell ref="B62:W62"/>
    <mergeCell ref="B51:C54"/>
    <mergeCell ref="D51:D54"/>
    <mergeCell ref="E51:F54"/>
    <mergeCell ref="H51:I51"/>
    <mergeCell ref="H52:I52"/>
    <mergeCell ref="H53:I53"/>
    <mergeCell ref="H54:I54"/>
    <mergeCell ref="T6:T9"/>
    <mergeCell ref="U6:U7"/>
    <mergeCell ref="K5:R6"/>
    <mergeCell ref="B10:C10"/>
    <mergeCell ref="E10:G10"/>
    <mergeCell ref="H10:I10"/>
    <mergeCell ref="L7:M8"/>
    <mergeCell ref="D4:D9"/>
    <mergeCell ref="E4:G9"/>
    <mergeCell ref="H4:I9"/>
    <mergeCell ref="J4:W4"/>
    <mergeCell ref="J5:J9"/>
    <mergeCell ref="B60:G60"/>
    <mergeCell ref="B61:W61"/>
    <mergeCell ref="B55:F58"/>
    <mergeCell ref="H55:I55"/>
    <mergeCell ref="H56:I56"/>
    <mergeCell ref="H57:I57"/>
    <mergeCell ref="H58:I58"/>
    <mergeCell ref="B43:C46"/>
    <mergeCell ref="D43:D46"/>
    <mergeCell ref="E43:F46"/>
    <mergeCell ref="H43:I43"/>
    <mergeCell ref="H44:I44"/>
    <mergeCell ref="H45:I45"/>
    <mergeCell ref="H46:I46"/>
    <mergeCell ref="B47:C50"/>
    <mergeCell ref="D47:D50"/>
    <mergeCell ref="E47:F50"/>
    <mergeCell ref="H47:I47"/>
    <mergeCell ref="H48:I48"/>
    <mergeCell ref="H49:I49"/>
    <mergeCell ref="H50:I50"/>
    <mergeCell ref="B11:C14"/>
    <mergeCell ref="D11:D14"/>
    <mergeCell ref="E11:F14"/>
    <mergeCell ref="H11:I11"/>
    <mergeCell ref="X11:X13"/>
    <mergeCell ref="H12:I12"/>
    <mergeCell ref="H13:I13"/>
    <mergeCell ref="H14:I14"/>
    <mergeCell ref="B15:C18"/>
    <mergeCell ref="D15:D18"/>
    <mergeCell ref="E15:F18"/>
    <mergeCell ref="H15:I15"/>
    <mergeCell ref="H16:I16"/>
    <mergeCell ref="H17:I17"/>
    <mergeCell ref="H18:I18"/>
    <mergeCell ref="B19:C22"/>
    <mergeCell ref="D19:D22"/>
    <mergeCell ref="E19:F22"/>
    <mergeCell ref="H19:I19"/>
    <mergeCell ref="X19:X21"/>
    <mergeCell ref="H20:I20"/>
    <mergeCell ref="H21:I21"/>
    <mergeCell ref="H22:I22"/>
    <mergeCell ref="B23:C26"/>
    <mergeCell ref="D23:D26"/>
    <mergeCell ref="E23:F26"/>
    <mergeCell ref="H23:I23"/>
    <mergeCell ref="H24:I24"/>
    <mergeCell ref="H25:I25"/>
    <mergeCell ref="H26:I26"/>
  </mergeCells>
  <printOptions/>
  <pageMargins left="0.31" right="0.17" top="0.41" bottom="0.44" header="0.23" footer="0.24"/>
  <pageSetup horizontalDpi="600" verticalDpi="600" orientation="landscape" paperSize="9" scale="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selection activeCell="E2" sqref="E2:L2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3" width="7.00390625" style="1" customWidth="1"/>
    <col min="4" max="4" width="42.00390625" style="1" customWidth="1"/>
    <col min="5" max="5" width="12.7109375" style="1" customWidth="1"/>
    <col min="6" max="6" width="13.421875" style="1" customWidth="1"/>
    <col min="7" max="7" width="13.140625" style="1" customWidth="1"/>
    <col min="8" max="9" width="12.00390625" style="1" customWidth="1"/>
    <col min="10" max="10" width="12.421875" style="1" customWidth="1"/>
    <col min="11" max="11" width="9.140625" style="1" customWidth="1"/>
    <col min="12" max="12" width="9.57421875" style="1" customWidth="1"/>
    <col min="13" max="16384" width="9.140625" style="1" customWidth="1"/>
  </cols>
  <sheetData>
    <row r="1" spans="6:12" ht="16.5" customHeight="1">
      <c r="F1" s="187" t="s">
        <v>167</v>
      </c>
      <c r="G1" s="187"/>
      <c r="H1" s="187"/>
      <c r="I1" s="187"/>
      <c r="J1" s="187"/>
      <c r="K1" s="187"/>
      <c r="L1" s="187"/>
    </row>
    <row r="2" spans="5:12" ht="20.25" customHeight="1">
      <c r="E2" s="188" t="s">
        <v>143</v>
      </c>
      <c r="F2" s="188"/>
      <c r="G2" s="188"/>
      <c r="H2" s="188"/>
      <c r="I2" s="188"/>
      <c r="J2" s="188"/>
      <c r="K2" s="188"/>
      <c r="L2" s="188"/>
    </row>
    <row r="3" spans="5:12" ht="9" customHeight="1">
      <c r="E3" s="90"/>
      <c r="F3" s="90"/>
      <c r="G3" s="90"/>
      <c r="H3" s="90"/>
      <c r="I3" s="90"/>
      <c r="J3" s="90"/>
      <c r="K3" s="90"/>
      <c r="L3" s="90"/>
    </row>
    <row r="4" spans="1:12" ht="18.75" customHeight="1">
      <c r="A4" s="189" t="s">
        <v>104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s="91" customFormat="1" ht="14.25" customHeight="1">
      <c r="A5" s="190" t="s">
        <v>77</v>
      </c>
      <c r="B5" s="190" t="s">
        <v>1</v>
      </c>
      <c r="C5" s="190" t="s">
        <v>105</v>
      </c>
      <c r="D5" s="191" t="s">
        <v>106</v>
      </c>
      <c r="E5" s="191" t="s">
        <v>107</v>
      </c>
      <c r="F5" s="191" t="s">
        <v>108</v>
      </c>
      <c r="G5" s="191"/>
      <c r="H5" s="191"/>
      <c r="I5" s="191"/>
      <c r="J5" s="191"/>
      <c r="K5" s="192" t="s">
        <v>109</v>
      </c>
      <c r="L5" s="194" t="s">
        <v>110</v>
      </c>
    </row>
    <row r="6" spans="1:12" s="91" customFormat="1" ht="15" customHeight="1">
      <c r="A6" s="190"/>
      <c r="B6" s="190"/>
      <c r="C6" s="190"/>
      <c r="D6" s="191"/>
      <c r="E6" s="191"/>
      <c r="F6" s="191" t="s">
        <v>111</v>
      </c>
      <c r="G6" s="191" t="s">
        <v>112</v>
      </c>
      <c r="H6" s="191"/>
      <c r="I6" s="191"/>
      <c r="J6" s="191"/>
      <c r="K6" s="193"/>
      <c r="L6" s="195"/>
    </row>
    <row r="7" spans="1:12" s="91" customFormat="1" ht="29.25" customHeight="1">
      <c r="A7" s="190"/>
      <c r="B7" s="190"/>
      <c r="C7" s="190"/>
      <c r="D7" s="191"/>
      <c r="E7" s="191"/>
      <c r="F7" s="191"/>
      <c r="G7" s="191" t="s">
        <v>113</v>
      </c>
      <c r="H7" s="196" t="s">
        <v>114</v>
      </c>
      <c r="I7" s="191" t="s">
        <v>115</v>
      </c>
      <c r="J7" s="196" t="s">
        <v>116</v>
      </c>
      <c r="K7" s="193"/>
      <c r="L7" s="195"/>
    </row>
    <row r="8" spans="1:12" s="91" customFormat="1" ht="19.5" customHeight="1">
      <c r="A8" s="190"/>
      <c r="B8" s="190"/>
      <c r="C8" s="190"/>
      <c r="D8" s="191"/>
      <c r="E8" s="191"/>
      <c r="F8" s="191"/>
      <c r="G8" s="191"/>
      <c r="H8" s="196"/>
      <c r="I8" s="191"/>
      <c r="J8" s="196"/>
      <c r="K8" s="193"/>
      <c r="L8" s="195"/>
    </row>
    <row r="9" spans="1:12" s="93" customFormat="1" ht="13.5" customHeight="1">
      <c r="A9" s="92">
        <v>1</v>
      </c>
      <c r="B9" s="92">
        <v>2</v>
      </c>
      <c r="C9" s="92">
        <v>3</v>
      </c>
      <c r="D9" s="92">
        <v>5</v>
      </c>
      <c r="E9" s="92">
        <v>6</v>
      </c>
      <c r="F9" s="92">
        <v>7</v>
      </c>
      <c r="G9" s="92">
        <v>8</v>
      </c>
      <c r="H9" s="92">
        <v>9</v>
      </c>
      <c r="I9" s="92">
        <v>10</v>
      </c>
      <c r="J9" s="92">
        <v>11</v>
      </c>
      <c r="K9" s="92">
        <v>12</v>
      </c>
      <c r="L9" s="92">
        <v>13</v>
      </c>
    </row>
    <row r="10" spans="1:12" s="93" customFormat="1" ht="25.5" customHeight="1">
      <c r="A10" s="92">
        <v>1</v>
      </c>
      <c r="B10" s="94" t="s">
        <v>64</v>
      </c>
      <c r="C10" s="94" t="s">
        <v>117</v>
      </c>
      <c r="D10" s="95" t="s">
        <v>118</v>
      </c>
      <c r="E10" s="96">
        <f>F10</f>
        <v>220000</v>
      </c>
      <c r="F10" s="96">
        <f>G10+H10+I10</f>
        <v>220000</v>
      </c>
      <c r="G10" s="96">
        <v>0</v>
      </c>
      <c r="H10" s="96">
        <v>150000</v>
      </c>
      <c r="I10" s="96">
        <v>70000</v>
      </c>
      <c r="J10" s="92"/>
      <c r="K10" s="92"/>
      <c r="L10" s="97" t="s">
        <v>119</v>
      </c>
    </row>
    <row r="11" spans="1:12" s="93" customFormat="1" ht="77.25" customHeight="1">
      <c r="A11" s="92">
        <v>2</v>
      </c>
      <c r="B11" s="94" t="s">
        <v>64</v>
      </c>
      <c r="C11" s="94" t="s">
        <v>117</v>
      </c>
      <c r="D11" s="95" t="s">
        <v>120</v>
      </c>
      <c r="E11" s="98">
        <f>F11</f>
        <v>195200</v>
      </c>
      <c r="F11" s="98">
        <f>G11</f>
        <v>195200</v>
      </c>
      <c r="G11" s="98">
        <v>195200</v>
      </c>
      <c r="H11" s="96"/>
      <c r="I11" s="96"/>
      <c r="J11" s="92"/>
      <c r="K11" s="92"/>
      <c r="L11" s="97" t="s">
        <v>119</v>
      </c>
    </row>
    <row r="12" spans="1:12" s="93" customFormat="1" ht="51.75" customHeight="1">
      <c r="A12" s="92">
        <v>3</v>
      </c>
      <c r="B12" s="94" t="s">
        <v>64</v>
      </c>
      <c r="C12" s="94" t="s">
        <v>117</v>
      </c>
      <c r="D12" s="95" t="s">
        <v>145</v>
      </c>
      <c r="E12" s="135">
        <f>F12</f>
        <v>15000</v>
      </c>
      <c r="F12" s="98">
        <f>G12+H12+I12+J12</f>
        <v>15000</v>
      </c>
      <c r="G12" s="98">
        <v>15000</v>
      </c>
      <c r="H12" s="96"/>
      <c r="I12" s="96"/>
      <c r="J12" s="92"/>
      <c r="K12" s="92"/>
      <c r="L12" s="97" t="s">
        <v>119</v>
      </c>
    </row>
    <row r="13" spans="1:12" ht="21.75" customHeight="1">
      <c r="A13" s="197" t="s">
        <v>121</v>
      </c>
      <c r="B13" s="197"/>
      <c r="C13" s="197"/>
      <c r="D13" s="197"/>
      <c r="E13" s="99">
        <f>F13+K13</f>
        <v>430200</v>
      </c>
      <c r="F13" s="100">
        <f>SUM(F10:F12)</f>
        <v>430200</v>
      </c>
      <c r="G13" s="100">
        <f>SUM(G10:G12)</f>
        <v>210200</v>
      </c>
      <c r="H13" s="100">
        <f>H10</f>
        <v>150000</v>
      </c>
      <c r="I13" s="100">
        <f>SUM(I10)</f>
        <v>70000</v>
      </c>
      <c r="J13" s="101">
        <f>SUM(J10)</f>
        <v>0</v>
      </c>
      <c r="K13" s="102"/>
      <c r="L13" s="103"/>
    </row>
    <row r="14" spans="1:12" s="110" customFormat="1" ht="27" customHeight="1">
      <c r="A14" s="104">
        <v>4</v>
      </c>
      <c r="B14" s="104">
        <v>400</v>
      </c>
      <c r="C14" s="105">
        <v>40002</v>
      </c>
      <c r="D14" s="106" t="s">
        <v>122</v>
      </c>
      <c r="E14" s="96">
        <f>F14</f>
        <v>16100</v>
      </c>
      <c r="F14" s="96">
        <f>G14</f>
        <v>16100</v>
      </c>
      <c r="G14" s="96">
        <v>16100</v>
      </c>
      <c r="H14" s="107"/>
      <c r="I14" s="107"/>
      <c r="J14" s="108"/>
      <c r="K14" s="109"/>
      <c r="L14" s="97" t="s">
        <v>119</v>
      </c>
    </row>
    <row r="15" spans="1:12" s="113" customFormat="1" ht="24" customHeight="1">
      <c r="A15" s="198" t="s">
        <v>123</v>
      </c>
      <c r="B15" s="199"/>
      <c r="C15" s="199"/>
      <c r="D15" s="200"/>
      <c r="E15" s="111">
        <f>SUM(E14)</f>
        <v>16100</v>
      </c>
      <c r="F15" s="111">
        <f>SUM(F14)</f>
        <v>16100</v>
      </c>
      <c r="G15" s="111">
        <f>SUM(G14)</f>
        <v>16100</v>
      </c>
      <c r="H15" s="107"/>
      <c r="I15" s="107"/>
      <c r="J15" s="108"/>
      <c r="K15" s="109"/>
      <c r="L15" s="112"/>
    </row>
    <row r="16" spans="1:12" s="110" customFormat="1" ht="126.75" customHeight="1">
      <c r="A16" s="104">
        <v>5</v>
      </c>
      <c r="B16" s="104">
        <v>600</v>
      </c>
      <c r="C16" s="105">
        <v>60013</v>
      </c>
      <c r="D16" s="95" t="s">
        <v>124</v>
      </c>
      <c r="E16" s="98">
        <f>F16</f>
        <v>50020</v>
      </c>
      <c r="F16" s="98">
        <f>G16</f>
        <v>50020</v>
      </c>
      <c r="G16" s="98">
        <v>50020</v>
      </c>
      <c r="H16" s="114"/>
      <c r="I16" s="107"/>
      <c r="J16" s="108"/>
      <c r="K16" s="109"/>
      <c r="L16" s="97" t="s">
        <v>119</v>
      </c>
    </row>
    <row r="17" spans="1:12" s="110" customFormat="1" ht="63.75" customHeight="1">
      <c r="A17" s="104">
        <v>6</v>
      </c>
      <c r="B17" s="104">
        <v>600</v>
      </c>
      <c r="C17" s="105">
        <v>60016</v>
      </c>
      <c r="D17" s="95" t="s">
        <v>125</v>
      </c>
      <c r="E17" s="96">
        <f>F17</f>
        <v>131123.66</v>
      </c>
      <c r="F17" s="96">
        <f>G17</f>
        <v>131123.66</v>
      </c>
      <c r="G17" s="96">
        <v>131123.66</v>
      </c>
      <c r="H17" s="107"/>
      <c r="I17" s="107"/>
      <c r="J17" s="108"/>
      <c r="K17" s="109"/>
      <c r="L17" s="97" t="s">
        <v>119</v>
      </c>
    </row>
    <row r="18" spans="1:12" ht="38.25" customHeight="1">
      <c r="A18" s="115">
        <v>7</v>
      </c>
      <c r="B18" s="115">
        <v>600</v>
      </c>
      <c r="C18" s="116">
        <v>60016</v>
      </c>
      <c r="D18" s="95" t="s">
        <v>126</v>
      </c>
      <c r="E18" s="98">
        <f aca="true" t="shared" si="0" ref="E18:E26">F18</f>
        <v>400000</v>
      </c>
      <c r="F18" s="98">
        <f>G18+H18+I18+J18</f>
        <v>400000</v>
      </c>
      <c r="G18" s="98">
        <v>0</v>
      </c>
      <c r="H18" s="98">
        <v>400000</v>
      </c>
      <c r="I18" s="117"/>
      <c r="J18" s="118"/>
      <c r="K18" s="119"/>
      <c r="L18" s="97" t="s">
        <v>119</v>
      </c>
    </row>
    <row r="19" spans="1:12" ht="88.5" customHeight="1">
      <c r="A19" s="120">
        <v>8</v>
      </c>
      <c r="B19" s="115">
        <v>600</v>
      </c>
      <c r="C19" s="116">
        <v>60016</v>
      </c>
      <c r="D19" s="95" t="s">
        <v>127</v>
      </c>
      <c r="E19" s="98">
        <f t="shared" si="0"/>
        <v>1948637.98</v>
      </c>
      <c r="F19" s="98">
        <f>G19+J19</f>
        <v>1948637.98</v>
      </c>
      <c r="G19" s="98">
        <v>292295.7</v>
      </c>
      <c r="H19" s="98"/>
      <c r="I19" s="98"/>
      <c r="J19" s="98">
        <v>1656342.28</v>
      </c>
      <c r="K19" s="119"/>
      <c r="L19" s="97" t="s">
        <v>119</v>
      </c>
    </row>
    <row r="20" spans="1:12" ht="29.25" customHeight="1">
      <c r="A20" s="120">
        <v>9</v>
      </c>
      <c r="B20" s="115">
        <v>600</v>
      </c>
      <c r="C20" s="116">
        <v>60016</v>
      </c>
      <c r="D20" s="95" t="s">
        <v>128</v>
      </c>
      <c r="E20" s="96">
        <f t="shared" si="0"/>
        <v>143055.62</v>
      </c>
      <c r="F20" s="96">
        <f>G20</f>
        <v>143055.62</v>
      </c>
      <c r="G20" s="96">
        <v>143055.62</v>
      </c>
      <c r="H20" s="121"/>
      <c r="I20" s="117"/>
      <c r="J20" s="96"/>
      <c r="K20" s="119"/>
      <c r="L20" s="97" t="s">
        <v>119</v>
      </c>
    </row>
    <row r="21" spans="1:12" ht="128.25" customHeight="1">
      <c r="A21" s="120">
        <v>10</v>
      </c>
      <c r="B21" s="115">
        <v>600</v>
      </c>
      <c r="C21" s="116">
        <v>60016</v>
      </c>
      <c r="D21" s="95" t="s">
        <v>129</v>
      </c>
      <c r="E21" s="98">
        <f t="shared" si="0"/>
        <v>2620000</v>
      </c>
      <c r="F21" s="98">
        <f>G21+H21</f>
        <v>2620000</v>
      </c>
      <c r="G21" s="98">
        <v>1850000</v>
      </c>
      <c r="H21" s="98">
        <v>770000</v>
      </c>
      <c r="I21" s="117"/>
      <c r="J21" s="96"/>
      <c r="K21" s="119"/>
      <c r="L21" s="97" t="s">
        <v>119</v>
      </c>
    </row>
    <row r="22" spans="1:21" ht="61.5" customHeight="1">
      <c r="A22" s="120">
        <v>11</v>
      </c>
      <c r="B22" s="115">
        <v>600</v>
      </c>
      <c r="C22" s="116">
        <v>60016</v>
      </c>
      <c r="D22" s="122" t="s">
        <v>130</v>
      </c>
      <c r="E22" s="98">
        <f t="shared" si="0"/>
        <v>100000</v>
      </c>
      <c r="F22" s="98">
        <f>G22</f>
        <v>100000</v>
      </c>
      <c r="G22" s="98">
        <v>100000</v>
      </c>
      <c r="H22" s="123"/>
      <c r="I22" s="123"/>
      <c r="J22" s="123"/>
      <c r="K22" s="123"/>
      <c r="L22" s="97" t="s">
        <v>119</v>
      </c>
      <c r="M22" s="124"/>
      <c r="N22" s="124"/>
      <c r="O22" s="124"/>
      <c r="P22" s="124"/>
      <c r="Q22" s="124"/>
      <c r="R22" s="124"/>
      <c r="S22" s="124"/>
      <c r="T22" s="124"/>
      <c r="U22" s="124"/>
    </row>
    <row r="23" spans="1:12" ht="36" customHeight="1">
      <c r="A23" s="120">
        <v>12</v>
      </c>
      <c r="B23" s="115">
        <v>600</v>
      </c>
      <c r="C23" s="116">
        <v>60016</v>
      </c>
      <c r="D23" s="95" t="s">
        <v>131</v>
      </c>
      <c r="E23" s="96">
        <f t="shared" si="0"/>
        <v>0</v>
      </c>
      <c r="F23" s="96">
        <f>G23</f>
        <v>0</v>
      </c>
      <c r="G23" s="96">
        <v>0</v>
      </c>
      <c r="H23" s="121"/>
      <c r="I23" s="117"/>
      <c r="J23" s="96"/>
      <c r="K23" s="119"/>
      <c r="L23" s="97" t="s">
        <v>119</v>
      </c>
    </row>
    <row r="24" spans="1:12" ht="66" customHeight="1">
      <c r="A24" s="115">
        <v>13</v>
      </c>
      <c r="B24" s="115">
        <v>600</v>
      </c>
      <c r="C24" s="116">
        <v>60016</v>
      </c>
      <c r="D24" s="95" t="s">
        <v>132</v>
      </c>
      <c r="E24" s="98">
        <f t="shared" si="0"/>
        <v>680000</v>
      </c>
      <c r="F24" s="98">
        <f>G24+H24</f>
        <v>680000</v>
      </c>
      <c r="G24" s="98">
        <v>0</v>
      </c>
      <c r="H24" s="98">
        <v>680000</v>
      </c>
      <c r="I24" s="117"/>
      <c r="J24" s="96"/>
      <c r="K24" s="119"/>
      <c r="L24" s="97" t="s">
        <v>119</v>
      </c>
    </row>
    <row r="25" spans="1:12" s="93" customFormat="1" ht="52.5" customHeight="1">
      <c r="A25" s="115">
        <v>14</v>
      </c>
      <c r="B25" s="94" t="s">
        <v>158</v>
      </c>
      <c r="C25" s="94" t="s">
        <v>161</v>
      </c>
      <c r="D25" s="95" t="s">
        <v>144</v>
      </c>
      <c r="E25" s="135">
        <f t="shared" si="0"/>
        <v>35000</v>
      </c>
      <c r="F25" s="98">
        <f>G25+H25+I25+J25</f>
        <v>35000</v>
      </c>
      <c r="G25" s="98">
        <v>35000</v>
      </c>
      <c r="H25" s="96"/>
      <c r="I25" s="96"/>
      <c r="J25" s="92"/>
      <c r="K25" s="92"/>
      <c r="L25" s="97" t="s">
        <v>119</v>
      </c>
    </row>
    <row r="26" spans="1:12" ht="39" customHeight="1">
      <c r="A26" s="115">
        <v>15</v>
      </c>
      <c r="B26" s="115">
        <v>600</v>
      </c>
      <c r="C26" s="116">
        <v>60016</v>
      </c>
      <c r="D26" s="125" t="s">
        <v>133</v>
      </c>
      <c r="E26" s="96">
        <f t="shared" si="0"/>
        <v>228000</v>
      </c>
      <c r="F26" s="96">
        <f>G26+I26</f>
        <v>228000</v>
      </c>
      <c r="G26" s="96">
        <v>170000</v>
      </c>
      <c r="H26" s="96"/>
      <c r="I26" s="96">
        <v>58000</v>
      </c>
      <c r="J26" s="96"/>
      <c r="K26" s="119"/>
      <c r="L26" s="97" t="s">
        <v>119</v>
      </c>
    </row>
    <row r="27" spans="1:12" s="127" customFormat="1" ht="23.25" customHeight="1">
      <c r="A27" s="201" t="s">
        <v>134</v>
      </c>
      <c r="B27" s="202"/>
      <c r="C27" s="202"/>
      <c r="D27" s="203"/>
      <c r="E27" s="126">
        <f>F27+K27</f>
        <v>6335837.260000001</v>
      </c>
      <c r="F27" s="126">
        <f>G27+H27+I27+J27+K27</f>
        <v>6335837.260000001</v>
      </c>
      <c r="G27" s="126">
        <f>SUM(G16:G26)</f>
        <v>2771494.98</v>
      </c>
      <c r="H27" s="86">
        <f>H18+H21+H24</f>
        <v>1850000</v>
      </c>
      <c r="I27" s="126">
        <f>I26</f>
        <v>58000</v>
      </c>
      <c r="J27" s="126">
        <f>J19</f>
        <v>1656342.28</v>
      </c>
      <c r="K27" s="126">
        <v>0</v>
      </c>
      <c r="L27" s="102"/>
    </row>
    <row r="28" spans="1:12" ht="26.25" customHeight="1">
      <c r="A28" s="115">
        <v>16</v>
      </c>
      <c r="B28" s="115">
        <v>700</v>
      </c>
      <c r="C28" s="116">
        <v>70005</v>
      </c>
      <c r="D28" s="95" t="s">
        <v>135</v>
      </c>
      <c r="E28" s="96">
        <f>F28</f>
        <v>184725</v>
      </c>
      <c r="F28" s="96">
        <f>G28</f>
        <v>184725</v>
      </c>
      <c r="G28" s="96">
        <v>184725</v>
      </c>
      <c r="H28" s="121"/>
      <c r="I28" s="117"/>
      <c r="J28" s="96"/>
      <c r="K28" s="119"/>
      <c r="L28" s="97" t="s">
        <v>119</v>
      </c>
    </row>
    <row r="29" spans="1:12" s="127" customFormat="1" ht="23.25" customHeight="1">
      <c r="A29" s="201" t="s">
        <v>136</v>
      </c>
      <c r="B29" s="202"/>
      <c r="C29" s="202"/>
      <c r="D29" s="203"/>
      <c r="E29" s="126">
        <f>E28</f>
        <v>184725</v>
      </c>
      <c r="F29" s="126">
        <f>F28</f>
        <v>184725</v>
      </c>
      <c r="G29" s="126">
        <f>G28</f>
        <v>184725</v>
      </c>
      <c r="H29" s="102"/>
      <c r="I29" s="126">
        <v>0</v>
      </c>
      <c r="J29" s="126">
        <f>J19</f>
        <v>1656342.28</v>
      </c>
      <c r="K29" s="126">
        <v>0</v>
      </c>
      <c r="L29" s="102"/>
    </row>
    <row r="30" spans="1:12" s="127" customFormat="1" ht="27.75" customHeight="1">
      <c r="A30" s="115">
        <v>17</v>
      </c>
      <c r="B30" s="115">
        <v>754</v>
      </c>
      <c r="C30" s="116">
        <v>75412</v>
      </c>
      <c r="D30" s="95" t="s">
        <v>137</v>
      </c>
      <c r="E30" s="128">
        <f>F30</f>
        <v>4350</v>
      </c>
      <c r="F30" s="128">
        <f>G30</f>
        <v>4350</v>
      </c>
      <c r="G30" s="128">
        <v>4350</v>
      </c>
      <c r="H30" s="102"/>
      <c r="I30" s="126"/>
      <c r="J30" s="126"/>
      <c r="K30" s="126"/>
      <c r="L30" s="97" t="s">
        <v>119</v>
      </c>
    </row>
    <row r="31" spans="1:12" s="127" customFormat="1" ht="80.25" customHeight="1">
      <c r="A31" s="115">
        <v>18</v>
      </c>
      <c r="B31" s="115">
        <v>754</v>
      </c>
      <c r="C31" s="116">
        <v>75412</v>
      </c>
      <c r="D31" s="125" t="s">
        <v>146</v>
      </c>
      <c r="E31" s="128">
        <f>F31</f>
        <v>18000</v>
      </c>
      <c r="F31" s="128">
        <f>G31+H31+I31</f>
        <v>18000</v>
      </c>
      <c r="G31" s="128"/>
      <c r="H31" s="102"/>
      <c r="I31" s="128">
        <v>18000</v>
      </c>
      <c r="J31" s="126"/>
      <c r="K31" s="126"/>
      <c r="L31" s="97" t="s">
        <v>119</v>
      </c>
    </row>
    <row r="32" spans="1:12" s="127" customFormat="1" ht="23.25" customHeight="1">
      <c r="A32" s="201" t="s">
        <v>138</v>
      </c>
      <c r="B32" s="202"/>
      <c r="C32" s="202"/>
      <c r="D32" s="203"/>
      <c r="E32" s="126">
        <f>F32</f>
        <v>22350</v>
      </c>
      <c r="F32" s="126">
        <f>SUM(F30:F31)</f>
        <v>22350</v>
      </c>
      <c r="G32" s="126">
        <f>G30</f>
        <v>4350</v>
      </c>
      <c r="H32" s="102"/>
      <c r="I32" s="126">
        <f>SUM(I31)</f>
        <v>18000</v>
      </c>
      <c r="J32" s="126"/>
      <c r="K32" s="126"/>
      <c r="L32" s="102"/>
    </row>
    <row r="33" spans="1:12" s="127" customFormat="1" ht="39.75" customHeight="1">
      <c r="A33" s="129">
        <v>19</v>
      </c>
      <c r="B33" s="129">
        <v>801</v>
      </c>
      <c r="C33" s="129">
        <v>80101</v>
      </c>
      <c r="D33" s="95" t="s">
        <v>163</v>
      </c>
      <c r="E33" s="128">
        <f>F33</f>
        <v>4601</v>
      </c>
      <c r="F33" s="128">
        <f>G33</f>
        <v>4601</v>
      </c>
      <c r="G33" s="128">
        <v>4601</v>
      </c>
      <c r="H33" s="102"/>
      <c r="I33" s="126"/>
      <c r="J33" s="126"/>
      <c r="K33" s="126"/>
      <c r="L33" s="97" t="s">
        <v>139</v>
      </c>
    </row>
    <row r="34" spans="1:12" s="127" customFormat="1" ht="39.75" customHeight="1">
      <c r="A34" s="129">
        <v>20</v>
      </c>
      <c r="B34" s="129">
        <v>801</v>
      </c>
      <c r="C34" s="129">
        <v>80110</v>
      </c>
      <c r="D34" s="125" t="s">
        <v>147</v>
      </c>
      <c r="E34" s="128">
        <f>F34</f>
        <v>16766</v>
      </c>
      <c r="F34" s="128">
        <f>G34</f>
        <v>16766</v>
      </c>
      <c r="G34" s="128">
        <v>16766</v>
      </c>
      <c r="H34" s="102"/>
      <c r="I34" s="126"/>
      <c r="J34" s="126"/>
      <c r="K34" s="126"/>
      <c r="L34" s="97" t="s">
        <v>150</v>
      </c>
    </row>
    <row r="35" spans="1:12" s="127" customFormat="1" ht="39.75" customHeight="1">
      <c r="A35" s="129">
        <v>21</v>
      </c>
      <c r="B35" s="129">
        <v>801</v>
      </c>
      <c r="C35" s="129">
        <v>80195</v>
      </c>
      <c r="D35" s="125" t="s">
        <v>140</v>
      </c>
      <c r="E35" s="128">
        <f>F35</f>
        <v>30000</v>
      </c>
      <c r="F35" s="128">
        <f>G35</f>
        <v>30000</v>
      </c>
      <c r="G35" s="128">
        <v>30000</v>
      </c>
      <c r="H35" s="102"/>
      <c r="I35" s="126"/>
      <c r="J35" s="126"/>
      <c r="K35" s="126"/>
      <c r="L35" s="97" t="s">
        <v>119</v>
      </c>
    </row>
    <row r="36" spans="1:12" s="127" customFormat="1" ht="23.25" customHeight="1">
      <c r="A36" s="201" t="s">
        <v>141</v>
      </c>
      <c r="B36" s="202"/>
      <c r="C36" s="202"/>
      <c r="D36" s="203"/>
      <c r="E36" s="130">
        <f>E33</f>
        <v>4601</v>
      </c>
      <c r="F36" s="130">
        <f>SUM(F33:F35)</f>
        <v>51367</v>
      </c>
      <c r="G36" s="130">
        <f>SUM(G33:G35)</f>
        <v>51367</v>
      </c>
      <c r="H36" s="102"/>
      <c r="I36" s="126"/>
      <c r="J36" s="126"/>
      <c r="K36" s="126"/>
      <c r="L36" s="102"/>
    </row>
    <row r="37" spans="1:12" s="155" customFormat="1" ht="27" customHeight="1">
      <c r="A37" s="205" t="s">
        <v>2</v>
      </c>
      <c r="B37" s="206"/>
      <c r="C37" s="206"/>
      <c r="D37" s="207"/>
      <c r="E37" s="130">
        <f>F37+K37</f>
        <v>7040579.260000001</v>
      </c>
      <c r="F37" s="130">
        <f>G37+H37+I37+J37</f>
        <v>7040579.260000001</v>
      </c>
      <c r="G37" s="130">
        <f>G13+G15+G27+G29+G32+G36</f>
        <v>3238236.98</v>
      </c>
      <c r="H37" s="100">
        <f>H13+H27</f>
        <v>2000000</v>
      </c>
      <c r="I37" s="100">
        <f>I13+I27+I32</f>
        <v>146000</v>
      </c>
      <c r="J37" s="130">
        <f>J29</f>
        <v>1656342.28</v>
      </c>
      <c r="K37" s="153">
        <f>SUM(K29)</f>
        <v>0</v>
      </c>
      <c r="L37" s="154" t="s">
        <v>142</v>
      </c>
    </row>
    <row r="38" spans="1:12" s="131" customFormat="1" ht="20.25" customHeight="1">
      <c r="A38" s="209" t="s">
        <v>148</v>
      </c>
      <c r="B38" s="209"/>
      <c r="C38" s="209"/>
      <c r="D38" s="209"/>
      <c r="E38" s="136"/>
      <c r="F38" s="136"/>
      <c r="G38" s="137"/>
      <c r="H38" s="138"/>
      <c r="I38" s="138"/>
      <c r="J38" s="137"/>
      <c r="K38" s="139"/>
      <c r="L38" s="140"/>
    </row>
    <row r="39" spans="2:11" ht="27" customHeight="1">
      <c r="B39" s="208" t="s">
        <v>149</v>
      </c>
      <c r="C39" s="208"/>
      <c r="D39" s="208"/>
      <c r="E39" s="208"/>
      <c r="F39" s="208"/>
      <c r="H39" s="204" t="s">
        <v>44</v>
      </c>
      <c r="I39" s="204"/>
      <c r="J39" s="204"/>
      <c r="K39" s="132"/>
    </row>
    <row r="40" spans="8:11" ht="16.5" customHeight="1">
      <c r="H40" s="204" t="s">
        <v>45</v>
      </c>
      <c r="I40" s="204"/>
      <c r="J40" s="204"/>
      <c r="K40" s="132"/>
    </row>
    <row r="43" ht="14.25">
      <c r="D43" s="133"/>
    </row>
    <row r="44" ht="14.25">
      <c r="D44" s="133"/>
    </row>
    <row r="45" ht="14.25">
      <c r="D45" s="133"/>
    </row>
    <row r="46" ht="14.25">
      <c r="D46" s="133"/>
    </row>
    <row r="47" ht="14.25">
      <c r="D47" s="134"/>
    </row>
  </sheetData>
  <mergeCells count="28">
    <mergeCell ref="H39:J39"/>
    <mergeCell ref="H40:J40"/>
    <mergeCell ref="A32:D32"/>
    <mergeCell ref="A36:D36"/>
    <mergeCell ref="A37:D37"/>
    <mergeCell ref="B39:F39"/>
    <mergeCell ref="A38:D38"/>
    <mergeCell ref="A13:D13"/>
    <mergeCell ref="A15:D15"/>
    <mergeCell ref="A27:D27"/>
    <mergeCell ref="A29:D29"/>
    <mergeCell ref="L5:L8"/>
    <mergeCell ref="F6:F8"/>
    <mergeCell ref="G6:J6"/>
    <mergeCell ref="G7:G8"/>
    <mergeCell ref="H7:H8"/>
    <mergeCell ref="I7:I8"/>
    <mergeCell ref="J7:J8"/>
    <mergeCell ref="F1:L1"/>
    <mergeCell ref="E2:L2"/>
    <mergeCell ref="A4:L4"/>
    <mergeCell ref="A5:A8"/>
    <mergeCell ref="B5:B8"/>
    <mergeCell ref="C5:C8"/>
    <mergeCell ref="D5:D8"/>
    <mergeCell ref="E5:E8"/>
    <mergeCell ref="F5:J5"/>
    <mergeCell ref="K5:K8"/>
  </mergeCells>
  <printOptions/>
  <pageMargins left="0.41" right="0.29" top="0.65" bottom="0.48" header="0.31" footer="0.31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B3" sqref="B3"/>
    </sheetView>
  </sheetViews>
  <sheetFormatPr defaultColWidth="9.140625" defaultRowHeight="12.75"/>
  <cols>
    <col min="1" max="1" width="4.7109375" style="0" customWidth="1"/>
    <col min="3" max="3" width="8.7109375" style="0" customWidth="1"/>
    <col min="4" max="4" width="36.8515625" style="0" customWidth="1"/>
    <col min="5" max="5" width="14.140625" style="0" customWidth="1"/>
    <col min="6" max="6" width="12.28125" style="0" customWidth="1"/>
    <col min="7" max="7" width="13.00390625" style="0" customWidth="1"/>
  </cols>
  <sheetData>
    <row r="1" spans="4:10" ht="21.75" customHeight="1">
      <c r="D1" s="187" t="s">
        <v>168</v>
      </c>
      <c r="E1" s="187"/>
      <c r="F1" s="187"/>
      <c r="G1" s="187"/>
      <c r="H1" s="1"/>
      <c r="I1" s="1"/>
      <c r="J1" s="1"/>
    </row>
    <row r="2" spans="4:12" ht="21.75" customHeight="1">
      <c r="D2" s="188" t="s">
        <v>143</v>
      </c>
      <c r="E2" s="188"/>
      <c r="F2" s="188"/>
      <c r="G2" s="188"/>
      <c r="H2" s="141"/>
      <c r="I2" s="141"/>
      <c r="J2" s="141"/>
      <c r="K2" s="141"/>
      <c r="L2" s="141"/>
    </row>
    <row r="3" ht="12.75" customHeight="1"/>
    <row r="4" spans="1:7" ht="35.25" customHeight="1">
      <c r="A4" s="219" t="s">
        <v>76</v>
      </c>
      <c r="B4" s="219"/>
      <c r="C4" s="219"/>
      <c r="D4" s="219"/>
      <c r="E4" s="219"/>
      <c r="F4" s="219"/>
      <c r="G4" s="219"/>
    </row>
    <row r="5" spans="4:6" ht="12.75">
      <c r="D5" s="1"/>
      <c r="E5" s="62"/>
      <c r="F5" s="62"/>
    </row>
    <row r="6" spans="1:7" s="63" customFormat="1" ht="14.25" customHeight="1">
      <c r="A6" s="220" t="s">
        <v>77</v>
      </c>
      <c r="B6" s="220" t="s">
        <v>1</v>
      </c>
      <c r="C6" s="220" t="s">
        <v>3</v>
      </c>
      <c r="D6" s="211" t="s">
        <v>4</v>
      </c>
      <c r="E6" s="212" t="s">
        <v>78</v>
      </c>
      <c r="F6" s="212" t="s">
        <v>94</v>
      </c>
      <c r="G6" s="211" t="s">
        <v>95</v>
      </c>
    </row>
    <row r="7" spans="1:7" s="63" customFormat="1" ht="14.25" customHeight="1">
      <c r="A7" s="220"/>
      <c r="B7" s="220"/>
      <c r="C7" s="220"/>
      <c r="D7" s="211"/>
      <c r="E7" s="213"/>
      <c r="F7" s="213"/>
      <c r="G7" s="211"/>
    </row>
    <row r="8" spans="1:7" s="63" customFormat="1" ht="14.25" customHeight="1">
      <c r="A8" s="220"/>
      <c r="B8" s="220"/>
      <c r="C8" s="220"/>
      <c r="D8" s="211"/>
      <c r="E8" s="214"/>
      <c r="F8" s="214"/>
      <c r="G8" s="211"/>
    </row>
    <row r="9" spans="1:7" s="66" customFormat="1" ht="16.5" customHeight="1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/>
      <c r="G9" s="65">
        <v>6</v>
      </c>
    </row>
    <row r="10" spans="1:7" ht="34.5" customHeight="1">
      <c r="A10" s="221" t="s">
        <v>79</v>
      </c>
      <c r="B10" s="222"/>
      <c r="C10" s="223"/>
      <c r="D10" s="67" t="s">
        <v>80</v>
      </c>
      <c r="E10" s="68"/>
      <c r="F10" s="68"/>
      <c r="G10" s="19"/>
    </row>
    <row r="11" spans="1:7" ht="26.25" customHeight="1">
      <c r="A11" s="69">
        <v>1</v>
      </c>
      <c r="B11" s="70">
        <v>150</v>
      </c>
      <c r="C11" s="70">
        <v>15011</v>
      </c>
      <c r="D11" s="71" t="s">
        <v>81</v>
      </c>
      <c r="E11" s="72">
        <v>14220</v>
      </c>
      <c r="F11" s="72"/>
      <c r="G11" s="72">
        <v>14220</v>
      </c>
    </row>
    <row r="12" spans="1:7" ht="26.25" customHeight="1">
      <c r="A12" s="69">
        <v>2</v>
      </c>
      <c r="B12" s="70">
        <v>600</v>
      </c>
      <c r="C12" s="70">
        <v>60016</v>
      </c>
      <c r="D12" s="71" t="s">
        <v>82</v>
      </c>
      <c r="E12" s="72">
        <v>150000</v>
      </c>
      <c r="F12" s="72">
        <v>150000</v>
      </c>
      <c r="G12" s="72">
        <v>0</v>
      </c>
    </row>
    <row r="13" spans="1:7" ht="26.25" customHeight="1">
      <c r="A13" s="69">
        <v>3</v>
      </c>
      <c r="B13" s="70">
        <v>750</v>
      </c>
      <c r="C13" s="70">
        <v>75095</v>
      </c>
      <c r="D13" s="71" t="s">
        <v>81</v>
      </c>
      <c r="E13" s="72">
        <v>13643</v>
      </c>
      <c r="F13" s="72"/>
      <c r="G13" s="72">
        <v>13643</v>
      </c>
    </row>
    <row r="14" spans="1:7" ht="20.25" customHeight="1">
      <c r="A14" s="69"/>
      <c r="B14" s="70"/>
      <c r="C14" s="70"/>
      <c r="D14" s="71"/>
      <c r="E14" s="72"/>
      <c r="F14" s="72"/>
      <c r="G14" s="72"/>
    </row>
    <row r="15" spans="1:7" ht="24.75" customHeight="1">
      <c r="A15" s="69">
        <v>4</v>
      </c>
      <c r="B15" s="70">
        <v>801</v>
      </c>
      <c r="C15" s="70">
        <v>80104</v>
      </c>
      <c r="D15" s="71" t="s">
        <v>83</v>
      </c>
      <c r="E15" s="72">
        <v>11800</v>
      </c>
      <c r="F15" s="72"/>
      <c r="G15" s="72">
        <v>11800</v>
      </c>
    </row>
    <row r="16" spans="1:7" ht="18" customHeight="1">
      <c r="A16" s="69"/>
      <c r="B16" s="70">
        <v>801</v>
      </c>
      <c r="C16" s="70">
        <v>80104</v>
      </c>
      <c r="D16" s="71" t="s">
        <v>84</v>
      </c>
      <c r="E16" s="72">
        <v>9600</v>
      </c>
      <c r="F16" s="72"/>
      <c r="G16" s="72">
        <v>9600</v>
      </c>
    </row>
    <row r="17" spans="1:7" ht="18" customHeight="1">
      <c r="A17" s="68"/>
      <c r="B17" s="70">
        <v>801</v>
      </c>
      <c r="C17" s="70">
        <v>80104</v>
      </c>
      <c r="D17" s="71" t="s">
        <v>85</v>
      </c>
      <c r="E17" s="72">
        <v>8700</v>
      </c>
      <c r="F17" s="72"/>
      <c r="G17" s="72">
        <v>8700</v>
      </c>
    </row>
    <row r="18" spans="1:7" ht="18" customHeight="1">
      <c r="A18" s="68"/>
      <c r="B18" s="70">
        <v>801</v>
      </c>
      <c r="C18" s="70">
        <v>80104</v>
      </c>
      <c r="D18" s="71" t="s">
        <v>86</v>
      </c>
      <c r="E18" s="72">
        <v>4000</v>
      </c>
      <c r="F18" s="72"/>
      <c r="G18" s="72">
        <v>4000</v>
      </c>
    </row>
    <row r="19" spans="1:7" ht="18" customHeight="1">
      <c r="A19" s="68"/>
      <c r="B19" s="70">
        <v>801</v>
      </c>
      <c r="C19" s="70">
        <v>80104</v>
      </c>
      <c r="D19" s="71" t="s">
        <v>87</v>
      </c>
      <c r="E19" s="72">
        <v>5900</v>
      </c>
      <c r="F19" s="72"/>
      <c r="G19" s="72">
        <v>5900</v>
      </c>
    </row>
    <row r="20" spans="1:7" s="75" customFormat="1" ht="27" customHeight="1">
      <c r="A20" s="224"/>
      <c r="B20" s="225"/>
      <c r="C20" s="226"/>
      <c r="D20" s="73" t="s">
        <v>88</v>
      </c>
      <c r="E20" s="74">
        <f>SUM(E15:E19)</f>
        <v>40000</v>
      </c>
      <c r="F20" s="74"/>
      <c r="G20" s="74">
        <f>SUM(G15:G19)</f>
        <v>40000</v>
      </c>
    </row>
    <row r="21" spans="1:7" ht="27" customHeight="1">
      <c r="A21" s="227" t="s">
        <v>89</v>
      </c>
      <c r="B21" s="228"/>
      <c r="C21" s="229"/>
      <c r="D21" s="71"/>
      <c r="E21" s="76">
        <f>E11+E12+E13+E20</f>
        <v>217863</v>
      </c>
      <c r="F21" s="76">
        <f>F12</f>
        <v>150000</v>
      </c>
      <c r="G21" s="76">
        <f>G11+G12+G13+G20</f>
        <v>67863</v>
      </c>
    </row>
    <row r="22" spans="1:7" ht="44.25" customHeight="1">
      <c r="A22" s="221" t="s">
        <v>90</v>
      </c>
      <c r="B22" s="222"/>
      <c r="C22" s="223"/>
      <c r="D22" s="77" t="s">
        <v>91</v>
      </c>
      <c r="E22" s="68"/>
      <c r="F22" s="68"/>
      <c r="G22" s="19"/>
    </row>
    <row r="23" spans="1:7" ht="33.75" customHeight="1">
      <c r="A23" s="78">
        <v>1</v>
      </c>
      <c r="B23" s="79">
        <v>926</v>
      </c>
      <c r="C23" s="79">
        <v>92605</v>
      </c>
      <c r="D23" s="80" t="s">
        <v>92</v>
      </c>
      <c r="E23" s="81">
        <v>280000</v>
      </c>
      <c r="F23" s="81"/>
      <c r="G23" s="81">
        <f>E23+F23</f>
        <v>280000</v>
      </c>
    </row>
    <row r="24" spans="1:7" ht="24.75" customHeight="1">
      <c r="A24" s="68"/>
      <c r="B24" s="68"/>
      <c r="C24" s="68"/>
      <c r="D24" s="68"/>
      <c r="E24" s="82"/>
      <c r="F24" s="82"/>
      <c r="G24" s="19"/>
    </row>
    <row r="25" spans="1:7" ht="23.25" customHeight="1">
      <c r="A25" s="215" t="s">
        <v>93</v>
      </c>
      <c r="B25" s="215"/>
      <c r="C25" s="215"/>
      <c r="D25" s="68"/>
      <c r="E25" s="81">
        <f>SUM(E23:E24)</f>
        <v>280000</v>
      </c>
      <c r="F25" s="81"/>
      <c r="G25" s="81">
        <f>SUM(G23:G24)</f>
        <v>280000</v>
      </c>
    </row>
    <row r="26" spans="1:7" ht="32.25" customHeight="1">
      <c r="A26" s="216" t="s">
        <v>2</v>
      </c>
      <c r="B26" s="217"/>
      <c r="C26" s="217"/>
      <c r="D26" s="218"/>
      <c r="E26" s="83">
        <f>E21+E25</f>
        <v>497863</v>
      </c>
      <c r="F26" s="83">
        <f>F21+F25</f>
        <v>150000</v>
      </c>
      <c r="G26" s="76">
        <f>G21+G25</f>
        <v>347863</v>
      </c>
    </row>
    <row r="28" spans="1:7" ht="12.75">
      <c r="A28" s="84"/>
      <c r="F28" s="159" t="s">
        <v>44</v>
      </c>
      <c r="G28" s="159"/>
    </row>
    <row r="29" spans="4:6" ht="12.75">
      <c r="D29" s="210"/>
      <c r="E29" s="210"/>
      <c r="F29" s="85"/>
    </row>
    <row r="30" spans="6:7" ht="12.75">
      <c r="F30" s="159" t="s">
        <v>45</v>
      </c>
      <c r="G30" s="159"/>
    </row>
    <row r="31" spans="4:6" ht="12.75">
      <c r="D31" s="159"/>
      <c r="E31" s="159"/>
      <c r="F31" s="61"/>
    </row>
  </sheetData>
  <mergeCells count="20">
    <mergeCell ref="A10:C10"/>
    <mergeCell ref="A20:C20"/>
    <mergeCell ref="A21:C21"/>
    <mergeCell ref="A22:C22"/>
    <mergeCell ref="D31:E31"/>
    <mergeCell ref="A25:C25"/>
    <mergeCell ref="A26:D26"/>
    <mergeCell ref="D1:G1"/>
    <mergeCell ref="A4:G4"/>
    <mergeCell ref="A6:A8"/>
    <mergeCell ref="B6:B8"/>
    <mergeCell ref="C6:C8"/>
    <mergeCell ref="D6:D8"/>
    <mergeCell ref="E6:E8"/>
    <mergeCell ref="D2:G2"/>
    <mergeCell ref="F30:G30"/>
    <mergeCell ref="F28:G28"/>
    <mergeCell ref="D29:E29"/>
    <mergeCell ref="G6:G8"/>
    <mergeCell ref="F6:F8"/>
  </mergeCells>
  <printOptions/>
  <pageMargins left="0.66" right="0.17" top="0.41" bottom="0.44" header="0.23" footer="0.24"/>
  <pageSetup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jflor</cp:lastModifiedBy>
  <cp:lastPrinted>2011-09-07T09:36:33Z</cp:lastPrinted>
  <dcterms:created xsi:type="dcterms:W3CDTF">2009-10-15T10:17:39Z</dcterms:created>
  <dcterms:modified xsi:type="dcterms:W3CDTF">2011-09-07T09:36:51Z</dcterms:modified>
  <cp:category/>
  <cp:version/>
  <cp:contentType/>
  <cp:contentStatus/>
</cp:coreProperties>
</file>