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ł nr 1" sheetId="1" r:id="rId1"/>
    <sheet name="zal nr 2" sheetId="2" r:id="rId2"/>
    <sheet name="zał nr3" sheetId="3" r:id="rId3"/>
  </sheets>
  <definedNames>
    <definedName name="_xlnm.Print_Area" localSheetId="1">'zal nr 2'!$A$1:$W$60</definedName>
  </definedNames>
  <calcPr fullCalcOnLoad="1"/>
</workbook>
</file>

<file path=xl/sharedStrings.xml><?xml version="1.0" encoding="utf-8"?>
<sst xmlns="http://schemas.openxmlformats.org/spreadsheetml/2006/main" count="334" uniqueCount="141">
  <si>
    <r>
      <t xml:space="preserve">Zwiększa się dochody  Gminy o kwotę 219.464,62 zł, z tego:
1)  </t>
    </r>
    <r>
      <rPr>
        <u val="single"/>
        <sz val="10"/>
        <rFont val="Arial"/>
        <family val="2"/>
      </rPr>
      <t>dział 010 - Transport i łączność</t>
    </r>
    <r>
      <rPr>
        <sz val="10"/>
        <rFont val="Arial"/>
        <family val="0"/>
      </rPr>
      <t xml:space="preserve"> - zwiększa się dochody o 15.000 zł z tytułu wpłat mieszkańców za wykonane przyłącza kanalizacyjne,
2)  </t>
    </r>
    <r>
      <rPr>
        <u val="single"/>
        <sz val="10"/>
        <rFont val="Arial"/>
        <family val="2"/>
      </rPr>
      <t>dział 600 - Transport i łączność</t>
    </r>
    <r>
      <rPr>
        <sz val="10"/>
        <rFont val="Arial"/>
        <family val="0"/>
      </rPr>
      <t xml:space="preserve">  - zwiększa się dochody o  172.655,62 zł, z tego dochody  bieżące o kwotę 114.655,62 zł z tytułu naliczonych kar za opóźnienie w wykonywanych pracach drogowych oraz dochody majątkowe o kwotę 58.000 zł w związku z przyznaną przez Zarząd Województwa Mazowieckiego dotacją na modernizację drogi we wsi Budy Zosine,  
3)  </t>
    </r>
    <r>
      <rPr>
        <u val="single"/>
        <sz val="10"/>
        <rFont val="Arial"/>
        <family val="2"/>
      </rPr>
      <t>dział  750 - Administracja publiczna</t>
    </r>
    <r>
      <rPr>
        <sz val="10"/>
        <rFont val="Arial"/>
        <family val="0"/>
      </rPr>
      <t xml:space="preserve"> - zwiększa się dochody bieżącę o kwotę 8.189 zł z tytuyłu rozliczenia  przez Urząd Pracy wynagrodzeń za 2010. 
4) </t>
    </r>
    <r>
      <rPr>
        <u val="single"/>
        <sz val="10"/>
        <rFont val="Arial"/>
        <family val="2"/>
      </rPr>
      <t>dział 756 - Dochody od osób prawnych, od osób fizycznych</t>
    </r>
    <r>
      <rPr>
        <sz val="10"/>
        <rFont val="Arial"/>
        <family val="0"/>
      </rPr>
      <t xml:space="preserve">.. zwiększa się plan o kwotę  22.620 zł w związku z uzyskaniem ponadplanowych dochodów z tytułu opłat za zezwolenie na sprzedaż alkoholu i z tytułu podatku od czynności cywilnoprawnych, 
5)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 - zwiększa się dochody o 1.000 zł w związku z otrzymaną darowizną pieniężną  na zakup pomocy  dydaktycznych dla Przedszkola w Jaktorowie.</t>
    </r>
  </si>
  <si>
    <t>Dział</t>
  </si>
  <si>
    <t>Ogółem</t>
  </si>
  <si>
    <t>Rozdział</t>
  </si>
  <si>
    <t>Lp.</t>
  </si>
  <si>
    <t>Treść</t>
  </si>
  <si>
    <t>Wydatki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</si>
  <si>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</si>
  <si>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</si>
  <si>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</si>
  <si>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</si>
  <si>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</si>
  <si>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</si>
  <si>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</si>
  <si>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</si>
  <si>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</si>
  <si>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</si>
  <si>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</si>
  <si>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</si>
  <si>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</si>
  <si>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</si>
  <si>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Srodki do pozyskania w 2011r</t>
  </si>
  <si>
    <t xml:space="preserve">Wydatki na zadania inwestycyjne na 2011 rok 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</si>
  <si>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</si>
  <si>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</si>
  <si>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</si>
  <si>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</si>
  <si>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</si>
  <si>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</si>
  <si>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</si>
  <si>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</si>
  <si>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</si>
  <si>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</si>
  <si>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</si>
  <si>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</si>
  <si>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</si>
  <si>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</si>
  <si>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</si>
  <si>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</si>
  <si>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</si>
  <si>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</si>
  <si>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</si>
  <si>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</si>
  <si>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</si>
  <si>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</si>
  <si>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</si>
  <si>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</si>
  <si>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</si>
  <si>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</si>
  <si>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</si>
  <si>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</si>
  <si>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</si>
  <si>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</si>
  <si>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</si>
  <si>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</si>
  <si>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</si>
  <si>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</si>
  <si>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</si>
  <si>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</si>
  <si>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</si>
  <si>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600</t>
  </si>
  <si>
    <t>Transport i łączność</t>
  </si>
  <si>
    <t>25 000,00</t>
  </si>
  <si>
    <t>60016</t>
  </si>
  <si>
    <t>Drogi publiczne gminne</t>
  </si>
  <si>
    <t>Wydatki razem: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</si>
  <si>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</si>
  <si>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</si>
  <si>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</si>
  <si>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Przewodniczący Rady Gminy</t>
  </si>
  <si>
    <t>Mirosław Byczak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</si>
  <si>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</si>
  <si>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Modernizacja drogi gminnej we wsi Budy Zosine od ul. Armii Krajowej do ul. Żołnierzy Grupy Kampinos</t>
  </si>
  <si>
    <t>Razem dział 700 - Gospodarka mieszkaniowa</t>
  </si>
  <si>
    <t>Razem dział 400  Wytwarzanie i zaopatrywanie w energię elektryczną, gaz i wodę</t>
  </si>
  <si>
    <t>Zakup nieruchomości we wsi Budy Nowe (wyrok sądowy)</t>
  </si>
  <si>
    <t>Zakup pompy  głębinowej do SUW w Kozerach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</si>
  <si>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</si>
  <si>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przed zmianą</t>
  </si>
  <si>
    <t>zmniejszenie</t>
  </si>
  <si>
    <t>zwiększenie</t>
  </si>
  <si>
    <t>po zmianach</t>
  </si>
  <si>
    <t>Uzasadnienie</t>
  </si>
  <si>
    <t>Razem dział 754 - Bezpieczeństwo publiczne i ochrona przeciwpożarowa</t>
  </si>
  <si>
    <t>Przebudowa drogi gminnej Międzyborów - Bieganów -  wydatki nie objęte projektem</t>
  </si>
  <si>
    <t>Ulepszenie nawierzchni dróg gminnych polegające na utwardzeniu warstwą gruzu betonowego pochodzącego z recyklingu</t>
  </si>
  <si>
    <t>Zakup motopompy do wody brudnej - dla Ochotniczej Straży Pożarnej w Jaktorowie</t>
  </si>
  <si>
    <t>Wykonanie robót geodezyjnych polegających na wznowieniu granic pasów dróg gminnych przewidzianych pod inwestycje oraz określenie spadków rowów wraz z wykonaniem inwentaryzacji powykonawczej</t>
  </si>
  <si>
    <t>zmieniającej Uchwałę Budżetową     na rok 2011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</si>
  <si>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</si>
  <si>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</si>
  <si>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</si>
  <si>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</si>
  <si>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</si>
  <si>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</si>
  <si>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</si>
  <si>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</si>
  <si>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</si>
  <si>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</si>
  <si>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</si>
  <si>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</si>
  <si>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010</t>
  </si>
  <si>
    <t>01010</t>
  </si>
  <si>
    <t>Budowa sieci wodociągowej wraz z przyłączami we wsi Budy Stare, Henryszew, Jaktorów</t>
  </si>
  <si>
    <t>Razem dział 010 - Rolnictwo i łowiectwo</t>
  </si>
  <si>
    <t>Przebudowa dróg gminnych –  ul. Fabryczna w Jaktorowie wraz z budową chodników i kanalizacji  deszczowej na dł.212 mb  oraz  opracowanie dokumentacji projektowo-kosztorysowej na budowę drogi gminnej we wsi Budy Stare</t>
  </si>
  <si>
    <t>Dotacje  otrzymane z państwowych funduszy celowych na finansowanie lub dofinansowanie kosztów realizacji inwestycji i zakupów inwestycyjnych jednostek sektora finansów publicznych</t>
  </si>
  <si>
    <t>801</t>
  </si>
  <si>
    <t>Oświata i wychowanie</t>
  </si>
  <si>
    <t>80101</t>
  </si>
  <si>
    <t>Szkoły podstawowe</t>
  </si>
  <si>
    <t>80110</t>
  </si>
  <si>
    <t>Gimnazja</t>
  </si>
  <si>
    <t>Razem dział 801 - Oświata i wychowanie</t>
  </si>
  <si>
    <t>Zakup szorowarki jednotarczowej do czyszczenia podłóg dla Zespołu Szkolno-Przedszkolnmego w Jaktorowie</t>
  </si>
  <si>
    <t>Administracja publiczna</t>
  </si>
  <si>
    <t>Wpływy z różnych dochodów</t>
  </si>
  <si>
    <t>Dochody od osób prawnych, od osób fizycznych i od innych jednostek nie posiadających osobowości prawnej oraz wydatki związane z ich poborem</t>
  </si>
  <si>
    <t>Wpływy z opłat za zezwolenia na sprzedaż alkoholu</t>
  </si>
  <si>
    <t>Grzywny i inne kary pieniężne od osób prawnych i innych jednostek organizacyjnych</t>
  </si>
  <si>
    <t>Podatek od czynności cywilnoprawnych</t>
  </si>
  <si>
    <t>Otrzymane spadki, zapisy i darowizny w postaci pieniężnej</t>
  </si>
  <si>
    <t>80104</t>
  </si>
  <si>
    <t>Przedszkola</t>
  </si>
  <si>
    <t>750</t>
  </si>
  <si>
    <t>75023</t>
  </si>
  <si>
    <t>Urzędy gmin</t>
  </si>
  <si>
    <t>851</t>
  </si>
  <si>
    <t>Ochrona zdrowia</t>
  </si>
  <si>
    <t>85154</t>
  </si>
  <si>
    <t>Przeciwdziałanie alkoholizmowi</t>
  </si>
  <si>
    <t>Rolnictwo i łowiectwo</t>
  </si>
  <si>
    <t>Środki na dofinansowanie własnych inwestycji gmin pozyskane z innych źródeł</t>
  </si>
  <si>
    <t>Dane uzupełniające: 
środki pochodzące z innych źródeł - dotacja  z Urzędu Marszałkowskiego - 58 000 zł</t>
  </si>
  <si>
    <t>z dnia 13 czerwca 2011r  zmieniającej uchwałę Budżetową  na rok 2011</t>
  </si>
  <si>
    <t xml:space="preserve">W planie wydatków   wprowadza się zmiany: 
 </t>
  </si>
  <si>
    <r>
      <t xml:space="preserve">1) dział  600 - Transport i łączność </t>
    </r>
    <r>
      <rPr>
        <sz val="10"/>
        <rFont val="Arial CE"/>
        <family val="0"/>
      </rPr>
      <t xml:space="preserve">- zwiększa się plan wydatków o 58.000 zł w związku z otrzymaniem dotacji na modernizację drogi we wsi Budy Zosine . Ponadto  zmniejsza się wydatki na zadania:  "Aktywizacja gospodarcza Gminy Jaktorów poprzez przebudowę ul. Parkowej"  o 600.000 zł  i przebudowa ul. Fabrycznej w Jaktorowie o 170.000 zł,  oraz  z zadania "Ulepszenie nawierzchni dróg" o 300.000 zł, a zwiększa się o 1.070.000 zł plan wydatków na zadanie "Przebudowa dróg gminnych we wsiach Jaktorów, Chylice, Budy Grzybek, Bieganów, Międzyborów, Sade Budy - poz. 8 zał. nr 3 do uchwały , a także zwiększa się o 129.655,62 zł  wydatki związane z rozliczeniem inwestycji w Bieganowie (poz. 7 zał nr 3) .
2) </t>
    </r>
    <r>
      <rPr>
        <u val="single"/>
        <sz val="10"/>
        <rFont val="Arial CE"/>
        <family val="0"/>
      </rPr>
      <t xml:space="preserve">dział 750 - Administracja publiczna </t>
    </r>
    <r>
      <rPr>
        <sz val="10"/>
        <rFont val="Arial CE"/>
        <family val="0"/>
      </rPr>
      <t xml:space="preserve">- zwiększa sie o kwotę 8.189 zł wydatki na wynagrodzenia w Urzędzie Gminy z uwagi na rozliczenie wynagrodzeń za 2010r.
3) </t>
    </r>
    <r>
      <rPr>
        <u val="single"/>
        <sz val="10"/>
        <rFont val="Arial CE"/>
        <family val="0"/>
      </rPr>
      <t xml:space="preserve">dział  801 - Oświata i wychowanie </t>
    </r>
    <r>
      <rPr>
        <sz val="10"/>
        <rFont val="Arial CE"/>
        <family val="0"/>
      </rPr>
      <t xml:space="preserve">- z niewydatkowanych środków na dodatkowe wynagrodzenie roczne przenosi się kwotę 4.601 zł na zakup szorowarki jednotarczowej do czyszczenia podłóg - zgodnie z pismem Nr Z.SZ.30/302/5/2011 Dyrektora Zespołu Szkolno-Przedszkolnego w Jaktorowie. Ponadto zwiększa się  wydatki o 9.000 zł z przeznaczeniem
 na zakup nagród rzeczowych dla uczniów oraz zwiększa się o  kwotę 1.000 zł wydatki na zakup pomocy dydaktycznych (klocków rehabilitacyjnych)  dla Przedszkola w Jaktorowie.
4) </t>
    </r>
    <r>
      <rPr>
        <u val="single"/>
        <sz val="10"/>
        <rFont val="Arial CE"/>
        <family val="0"/>
      </rPr>
      <t>dział 851 - Ochrona zdrowia</t>
    </r>
    <r>
      <rPr>
        <sz val="10"/>
        <rFont val="Arial CE"/>
        <family val="0"/>
      </rPr>
      <t xml:space="preserve"> - zwiększa się o 13.620 zł wydatki na zakup bułek  oraz na dofinansowanie wypoczynku letniego dzieci.</t>
    </r>
  </si>
  <si>
    <t>Zał  Nr 1 do uchwały Nr X/ 56 /2011  Rady Gminy Jaktorów z dnia  13 czerwca  2011r</t>
  </si>
  <si>
    <t>Zał nr 2 do uchwały Nr  X/ 56 /2011 Rady Gminy Jaktorów</t>
  </si>
  <si>
    <t>z dnia   13 czerwca 2011r  zmieniającej uchwałę budzetową na rok 2011</t>
  </si>
  <si>
    <t xml:space="preserve">Zał Nr 3  do uchwały Nr  X/ 56  /2011 Rady Gminy Jaktorów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</si>
</sst>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u val="single"/>
      <sz val="10"/>
      <name val="Arial CE"/>
      <family val="0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b/>
      <i/>
      <sz val="11"/>
      <name val="Arial"/>
      <family val="2"/>
    </font>
    <font>
      <sz val="11"/>
      <name val="Arial CE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" fontId="3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/>
      <protection locked="0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5" fillId="0" borderId="1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4" fontId="26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24" fillId="0" borderId="10" xfId="0" applyFont="1" applyBorder="1" applyAlignment="1">
      <alignment/>
    </xf>
    <xf numFmtId="3" fontId="46" fillId="0" borderId="10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49" fontId="35" fillId="0" borderId="14" xfId="0" applyFont="1" applyFill="1" applyBorder="1" applyAlignment="1">
      <alignment horizontal="center" vertical="center" wrapText="1"/>
    </xf>
    <xf numFmtId="49" fontId="35" fillId="0" borderId="0" xfId="0" applyFont="1" applyFill="1" applyBorder="1" applyAlignment="1">
      <alignment horizontal="center" vertical="center" wrapText="1"/>
    </xf>
    <xf numFmtId="49" fontId="35" fillId="0" borderId="19" xfId="0" applyFont="1" applyFill="1" applyBorder="1" applyAlignment="1">
      <alignment horizontal="center" vertical="center" wrapText="1"/>
    </xf>
    <xf numFmtId="49" fontId="35" fillId="0" borderId="16" xfId="0" applyFont="1" applyFill="1" applyBorder="1" applyAlignment="1">
      <alignment horizontal="center" vertical="center" wrapText="1"/>
    </xf>
    <xf numFmtId="49" fontId="35" fillId="0" borderId="20" xfId="0" applyFont="1" applyFill="1" applyBorder="1" applyAlignment="1">
      <alignment horizontal="center" vertical="center" wrapText="1"/>
    </xf>
    <xf numFmtId="49" fontId="35" fillId="0" borderId="18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2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35" fillId="0" borderId="17" xfId="0" applyFont="1" applyFill="1" applyBorder="1" applyAlignment="1">
      <alignment horizontal="center" vertical="center" wrapText="1"/>
    </xf>
    <xf numFmtId="49" fontId="35" fillId="0" borderId="21" xfId="0" applyFont="1" applyFill="1" applyBorder="1" applyAlignment="1">
      <alignment horizontal="center" vertical="center" wrapText="1"/>
    </xf>
    <xf numFmtId="49" fontId="35" fillId="0" borderId="2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right" vertical="center" wrapText="1"/>
    </xf>
    <xf numFmtId="4" fontId="35" fillId="0" borderId="13" xfId="0" applyNumberFormat="1" applyFont="1" applyFill="1" applyBorder="1" applyAlignment="1">
      <alignment horizontal="right" vertical="center" wrapText="1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23" xfId="0" applyFont="1" applyFill="1" applyBorder="1" applyAlignment="1">
      <alignment horizontal="center" vertical="center" wrapText="1"/>
    </xf>
    <xf numFmtId="49" fontId="37" fillId="0" borderId="24" xfId="0" applyFont="1" applyFill="1" applyBorder="1" applyAlignment="1">
      <alignment horizontal="center" vertical="center" wrapText="1"/>
    </xf>
    <xf numFmtId="49" fontId="37" fillId="0" borderId="15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8" fillId="0" borderId="10" xfId="0" applyFont="1" applyFill="1" applyBorder="1" applyAlignment="1">
      <alignment horizontal="center" vertical="center" wrapText="1"/>
    </xf>
    <xf numFmtId="49" fontId="35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Font="1" applyFill="1" applyBorder="1" applyAlignment="1">
      <alignment horizontal="left" vertical="center" wrapText="1"/>
    </xf>
    <xf numFmtId="49" fontId="33" fillId="0" borderId="0" xfId="0" applyFont="1" applyFill="1" applyBorder="1" applyAlignment="1">
      <alignment horizontal="left" vertical="center" wrapText="1"/>
    </xf>
    <xf numFmtId="49" fontId="33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7" fillId="0" borderId="17" xfId="0" applyFont="1" applyFill="1" applyBorder="1" applyAlignment="1">
      <alignment horizontal="center" vertical="center" wrapText="1"/>
    </xf>
    <xf numFmtId="49" fontId="37" fillId="0" borderId="18" xfId="0" applyFont="1" applyFill="1" applyBorder="1" applyAlignment="1">
      <alignment horizontal="center" vertical="center" wrapText="1"/>
    </xf>
    <xf numFmtId="49" fontId="37" fillId="0" borderId="14" xfId="0" applyFont="1" applyFill="1" applyBorder="1" applyAlignment="1">
      <alignment horizontal="center" vertical="center" wrapText="1"/>
    </xf>
    <xf numFmtId="49" fontId="37" fillId="0" borderId="19" xfId="0" applyFont="1" applyFill="1" applyBorder="1" applyAlignment="1">
      <alignment horizontal="center" vertical="center" wrapText="1"/>
    </xf>
    <xf numFmtId="49" fontId="37" fillId="0" borderId="16" xfId="0" applyFont="1" applyFill="1" applyBorder="1" applyAlignment="1">
      <alignment horizontal="center" vertical="center" wrapText="1"/>
    </xf>
    <xf numFmtId="49" fontId="37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53" applyFont="1" applyFill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5" fillId="0" borderId="1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3">
      <selection activeCell="F1" sqref="F1:L1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13.421875" style="0" customWidth="1"/>
    <col min="4" max="4" width="11.710937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1.7109375" style="0" customWidth="1"/>
    <col min="9" max="9" width="10.421875" style="0" customWidth="1"/>
    <col min="10" max="10" width="12.57421875" style="0" customWidth="1"/>
    <col min="11" max="11" width="7.57421875" style="0" customWidth="1"/>
    <col min="12" max="12" width="12.57421875" style="0" customWidth="1"/>
  </cols>
  <sheetData>
    <row r="1" spans="2:12" ht="16.5" customHeight="1">
      <c r="B1" s="60"/>
      <c r="C1" s="60"/>
      <c r="D1" s="60"/>
      <c r="E1" s="60"/>
      <c r="F1" s="115" t="s">
        <v>137</v>
      </c>
      <c r="G1" s="115"/>
      <c r="H1" s="115"/>
      <c r="I1" s="115"/>
      <c r="J1" s="115"/>
      <c r="K1" s="115"/>
      <c r="L1" s="115"/>
    </row>
    <row r="2" spans="2:12" ht="18" customHeight="1">
      <c r="B2" s="60"/>
      <c r="C2" s="60"/>
      <c r="D2" s="60"/>
      <c r="E2" s="60"/>
      <c r="F2" s="60"/>
      <c r="G2" s="115" t="s">
        <v>88</v>
      </c>
      <c r="H2" s="115"/>
      <c r="I2" s="115"/>
      <c r="J2" s="115"/>
      <c r="K2" s="115"/>
      <c r="L2" s="115"/>
    </row>
    <row r="3" spans="2:6" s="61" customFormat="1" ht="33" customHeight="1">
      <c r="B3" s="116" t="s">
        <v>89</v>
      </c>
      <c r="C3" s="116"/>
      <c r="D3" s="116"/>
      <c r="E3" s="62"/>
      <c r="F3" s="63"/>
    </row>
    <row r="4" spans="1:12" s="65" customFormat="1" ht="13.5" customHeight="1">
      <c r="A4" s="117" t="s">
        <v>1</v>
      </c>
      <c r="B4" s="117" t="s">
        <v>90</v>
      </c>
      <c r="C4" s="117" t="s">
        <v>2</v>
      </c>
      <c r="D4" s="117"/>
      <c r="E4" s="117"/>
      <c r="F4" s="117"/>
      <c r="G4" s="117" t="s">
        <v>91</v>
      </c>
      <c r="H4" s="117"/>
      <c r="I4" s="117"/>
      <c r="J4" s="117"/>
      <c r="K4" s="117"/>
      <c r="L4" s="117"/>
    </row>
    <row r="5" spans="1:12" s="65" customFormat="1" ht="13.5" customHeight="1">
      <c r="A5" s="117"/>
      <c r="B5" s="117"/>
      <c r="C5" s="117"/>
      <c r="D5" s="117"/>
      <c r="E5" s="117"/>
      <c r="F5" s="117"/>
      <c r="G5" s="117" t="s">
        <v>92</v>
      </c>
      <c r="H5" s="117" t="s">
        <v>23</v>
      </c>
      <c r="I5" s="117"/>
      <c r="J5" s="117" t="s">
        <v>93</v>
      </c>
      <c r="K5" s="117" t="s">
        <v>23</v>
      </c>
      <c r="L5" s="117"/>
    </row>
    <row r="6" spans="1:12" s="65" customFormat="1" ht="101.25" customHeight="1">
      <c r="A6" s="117"/>
      <c r="B6" s="117"/>
      <c r="C6" s="117"/>
      <c r="D6" s="117"/>
      <c r="E6" s="117"/>
      <c r="F6" s="117"/>
      <c r="G6" s="117"/>
      <c r="H6" s="64" t="s">
        <v>24</v>
      </c>
      <c r="I6" s="66" t="s">
        <v>94</v>
      </c>
      <c r="J6" s="117"/>
      <c r="K6" s="64" t="s">
        <v>24</v>
      </c>
      <c r="L6" s="66" t="s">
        <v>94</v>
      </c>
    </row>
    <row r="7" spans="1:12" s="65" customFormat="1" ht="18.75" customHeight="1">
      <c r="A7" s="64"/>
      <c r="B7" s="67"/>
      <c r="C7" s="68" t="s">
        <v>95</v>
      </c>
      <c r="D7" s="69" t="s">
        <v>96</v>
      </c>
      <c r="E7" s="69" t="s">
        <v>97</v>
      </c>
      <c r="F7" s="68" t="s">
        <v>98</v>
      </c>
      <c r="G7" s="70"/>
      <c r="H7" s="64"/>
      <c r="I7" s="66"/>
      <c r="J7" s="67"/>
      <c r="K7" s="71"/>
      <c r="L7" s="66"/>
    </row>
    <row r="8" spans="1:12" s="73" customFormat="1" ht="16.5" customHeight="1">
      <c r="A8" s="72">
        <v>1</v>
      </c>
      <c r="B8" s="72">
        <v>2</v>
      </c>
      <c r="C8" s="119">
        <v>3</v>
      </c>
      <c r="D8" s="120"/>
      <c r="E8" s="120"/>
      <c r="F8" s="121"/>
      <c r="G8" s="72">
        <v>4</v>
      </c>
      <c r="H8" s="72">
        <v>5</v>
      </c>
      <c r="I8" s="72">
        <v>6</v>
      </c>
      <c r="J8" s="72">
        <v>7</v>
      </c>
      <c r="K8" s="72">
        <v>8</v>
      </c>
      <c r="L8" s="72">
        <v>9</v>
      </c>
    </row>
    <row r="9" spans="1:12" s="73" customFormat="1" ht="21.75" customHeight="1">
      <c r="A9" s="74" t="s">
        <v>101</v>
      </c>
      <c r="B9" s="89" t="s">
        <v>131</v>
      </c>
      <c r="C9" s="75">
        <v>120576.23</v>
      </c>
      <c r="D9" s="75">
        <f>D10</f>
        <v>0</v>
      </c>
      <c r="E9" s="75">
        <f>E10</f>
        <v>15000</v>
      </c>
      <c r="F9" s="75">
        <f>C9-D9+E9</f>
        <v>135576.22999999998</v>
      </c>
      <c r="G9" s="75">
        <v>50576.23</v>
      </c>
      <c r="H9" s="75"/>
      <c r="I9" s="75"/>
      <c r="J9" s="75">
        <v>85000</v>
      </c>
      <c r="K9" s="75"/>
      <c r="L9" s="75"/>
    </row>
    <row r="10" spans="1:12" s="73" customFormat="1" ht="44.25" customHeight="1">
      <c r="A10" s="72"/>
      <c r="B10" s="108" t="s">
        <v>132</v>
      </c>
      <c r="C10" s="101">
        <v>70000</v>
      </c>
      <c r="D10" s="101"/>
      <c r="E10" s="101">
        <v>15000</v>
      </c>
      <c r="F10" s="101">
        <f>C10-D10+E10</f>
        <v>85000</v>
      </c>
      <c r="G10" s="72"/>
      <c r="H10" s="72"/>
      <c r="I10" s="72"/>
      <c r="J10" s="81">
        <v>15000</v>
      </c>
      <c r="K10" s="72"/>
      <c r="L10" s="72"/>
    </row>
    <row r="11" spans="1:12" s="73" customFormat="1" ht="23.25" customHeight="1">
      <c r="A11" s="74" t="s">
        <v>60</v>
      </c>
      <c r="B11" s="89" t="s">
        <v>61</v>
      </c>
      <c r="C11" s="75">
        <v>1670466.94</v>
      </c>
      <c r="D11" s="76">
        <f>D13</f>
        <v>0</v>
      </c>
      <c r="E11" s="77">
        <f>E12+E13</f>
        <v>172655.62</v>
      </c>
      <c r="F11" s="77">
        <f>C11-D11+E11</f>
        <v>1843122.56</v>
      </c>
      <c r="G11" s="75">
        <v>117656.62</v>
      </c>
      <c r="H11" s="78"/>
      <c r="I11" s="79"/>
      <c r="J11" s="75">
        <v>1725465.94</v>
      </c>
      <c r="K11" s="79"/>
      <c r="L11" s="75">
        <v>1725465.94</v>
      </c>
    </row>
    <row r="12" spans="1:12" s="98" customFormat="1" ht="40.5" customHeight="1">
      <c r="A12" s="99"/>
      <c r="B12" s="96" t="s">
        <v>119</v>
      </c>
      <c r="C12" s="80">
        <v>0</v>
      </c>
      <c r="D12" s="100">
        <v>0</v>
      </c>
      <c r="E12" s="101">
        <v>114655.62</v>
      </c>
      <c r="F12" s="101">
        <f>C12-D12+E12</f>
        <v>114655.62</v>
      </c>
      <c r="G12" s="81">
        <v>114655.62</v>
      </c>
      <c r="H12" s="102"/>
      <c r="I12" s="103"/>
      <c r="J12" s="81"/>
      <c r="K12" s="104"/>
      <c r="L12" s="105"/>
    </row>
    <row r="13" spans="1:12" s="73" customFormat="1" ht="89.25" customHeight="1">
      <c r="A13" s="59"/>
      <c r="B13" s="96" t="s">
        <v>106</v>
      </c>
      <c r="C13" s="80">
        <v>0</v>
      </c>
      <c r="D13" s="81">
        <v>0</v>
      </c>
      <c r="E13" s="81">
        <v>58000</v>
      </c>
      <c r="F13" s="81">
        <f>C13-D13+E13</f>
        <v>58000</v>
      </c>
      <c r="G13" s="81">
        <v>0</v>
      </c>
      <c r="H13" s="82"/>
      <c r="I13" s="83"/>
      <c r="J13" s="81">
        <v>58000</v>
      </c>
      <c r="K13" s="84"/>
      <c r="L13" s="72"/>
    </row>
    <row r="14" spans="1:12" s="73" customFormat="1" ht="23.25" customHeight="1">
      <c r="A14" s="74">
        <v>750</v>
      </c>
      <c r="B14" s="89" t="s">
        <v>115</v>
      </c>
      <c r="C14" s="75">
        <v>139494</v>
      </c>
      <c r="D14" s="76"/>
      <c r="E14" s="77">
        <f>E15</f>
        <v>8189</v>
      </c>
      <c r="F14" s="75">
        <f aca="true" t="shared" si="0" ref="F14:F20">C14-D14+E14</f>
        <v>147683</v>
      </c>
      <c r="G14" s="75">
        <v>147683</v>
      </c>
      <c r="H14" s="78"/>
      <c r="I14" s="79"/>
      <c r="J14" s="75"/>
      <c r="K14" s="79"/>
      <c r="L14" s="79"/>
    </row>
    <row r="15" spans="1:12" s="73" customFormat="1" ht="18.75" customHeight="1">
      <c r="A15" s="59"/>
      <c r="B15" s="96" t="s">
        <v>116</v>
      </c>
      <c r="C15" s="81">
        <v>0</v>
      </c>
      <c r="D15" s="81"/>
      <c r="E15" s="81">
        <v>8189</v>
      </c>
      <c r="F15" s="81">
        <f t="shared" si="0"/>
        <v>8189</v>
      </c>
      <c r="G15" s="81">
        <v>8189</v>
      </c>
      <c r="H15" s="107"/>
      <c r="I15" s="72"/>
      <c r="J15" s="81"/>
      <c r="K15" s="72"/>
      <c r="L15" s="72"/>
    </row>
    <row r="16" spans="1:12" s="73" customFormat="1" ht="90" customHeight="1">
      <c r="A16" s="106">
        <v>756</v>
      </c>
      <c r="B16" s="97" t="s">
        <v>117</v>
      </c>
      <c r="C16" s="75">
        <v>16262060</v>
      </c>
      <c r="D16" s="76"/>
      <c r="E16" s="77">
        <f>E17+E18</f>
        <v>22620</v>
      </c>
      <c r="F16" s="77">
        <f t="shared" si="0"/>
        <v>16284680</v>
      </c>
      <c r="G16" s="75">
        <f>F16</f>
        <v>16284680</v>
      </c>
      <c r="H16" s="78"/>
      <c r="I16" s="79"/>
      <c r="J16" s="75"/>
      <c r="K16" s="79"/>
      <c r="L16" s="79"/>
    </row>
    <row r="17" spans="1:12" s="73" customFormat="1" ht="25.5" customHeight="1">
      <c r="A17" s="59"/>
      <c r="B17" s="96" t="s">
        <v>118</v>
      </c>
      <c r="C17" s="80">
        <v>55000</v>
      </c>
      <c r="D17" s="81"/>
      <c r="E17" s="81">
        <v>13620</v>
      </c>
      <c r="F17" s="81">
        <f t="shared" si="0"/>
        <v>68620</v>
      </c>
      <c r="G17" s="81">
        <v>13620</v>
      </c>
      <c r="H17" s="82"/>
      <c r="I17" s="83"/>
      <c r="J17" s="81"/>
      <c r="K17" s="84"/>
      <c r="L17" s="72"/>
    </row>
    <row r="18" spans="1:12" s="73" customFormat="1" ht="27" customHeight="1">
      <c r="A18" s="59"/>
      <c r="B18" s="96" t="s">
        <v>120</v>
      </c>
      <c r="C18" s="81">
        <v>655000</v>
      </c>
      <c r="D18" s="81"/>
      <c r="E18" s="81">
        <v>9000</v>
      </c>
      <c r="F18" s="81">
        <f t="shared" si="0"/>
        <v>664000</v>
      </c>
      <c r="G18" s="81">
        <v>9000</v>
      </c>
      <c r="H18" s="107"/>
      <c r="I18" s="72"/>
      <c r="J18" s="81"/>
      <c r="K18" s="72"/>
      <c r="L18" s="72"/>
    </row>
    <row r="19" spans="1:12" s="73" customFormat="1" ht="23.25" customHeight="1">
      <c r="A19" s="74">
        <v>801</v>
      </c>
      <c r="B19" s="89" t="s">
        <v>108</v>
      </c>
      <c r="C19" s="75">
        <v>450543</v>
      </c>
      <c r="D19" s="76"/>
      <c r="E19" s="77">
        <f>E20</f>
        <v>1000</v>
      </c>
      <c r="F19" s="75">
        <f t="shared" si="0"/>
        <v>451543</v>
      </c>
      <c r="G19" s="75">
        <f>F19</f>
        <v>451543</v>
      </c>
      <c r="H19" s="78"/>
      <c r="I19" s="79"/>
      <c r="J19" s="75"/>
      <c r="K19" s="79"/>
      <c r="L19" s="79"/>
    </row>
    <row r="20" spans="1:12" s="73" customFormat="1" ht="27" customHeight="1">
      <c r="A20" s="59"/>
      <c r="B20" s="96" t="s">
        <v>121</v>
      </c>
      <c r="C20" s="80">
        <v>0</v>
      </c>
      <c r="D20" s="81">
        <v>0</v>
      </c>
      <c r="E20" s="81">
        <v>1000</v>
      </c>
      <c r="F20" s="81">
        <f t="shared" si="0"/>
        <v>1000</v>
      </c>
      <c r="G20" s="81">
        <v>1000</v>
      </c>
      <c r="H20" s="82"/>
      <c r="I20" s="83"/>
      <c r="J20" s="81"/>
      <c r="K20" s="84"/>
      <c r="L20" s="72"/>
    </row>
    <row r="21" spans="1:12" s="88" customFormat="1" ht="27.75" customHeight="1">
      <c r="A21" s="85"/>
      <c r="B21" s="78" t="s">
        <v>99</v>
      </c>
      <c r="C21" s="76">
        <v>37161081.73</v>
      </c>
      <c r="D21" s="75">
        <f>D11</f>
        <v>0</v>
      </c>
      <c r="E21" s="75">
        <f>E9+E11+E14+E16+E19</f>
        <v>219464.62</v>
      </c>
      <c r="F21" s="75">
        <f>C21-D21+E21</f>
        <v>37380546.349999994</v>
      </c>
      <c r="G21" s="86">
        <f>F21-J21</f>
        <v>29738910.849999994</v>
      </c>
      <c r="H21" s="86">
        <v>3374735.23</v>
      </c>
      <c r="I21" s="86">
        <v>0</v>
      </c>
      <c r="J21" s="75">
        <v>7641635.5</v>
      </c>
      <c r="K21" s="87"/>
      <c r="L21" s="75">
        <v>6498635.5</v>
      </c>
    </row>
    <row r="22" spans="2:6" ht="14.25" customHeight="1">
      <c r="B22" s="1" t="s">
        <v>100</v>
      </c>
      <c r="C22" s="1"/>
      <c r="D22" s="1"/>
      <c r="E22" s="1"/>
      <c r="F22" s="1"/>
    </row>
    <row r="23" spans="1:11" ht="130.5" customHeight="1">
      <c r="A23" s="122" t="s">
        <v>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2:12" ht="19.5" customHeight="1">
      <c r="B24" s="1"/>
      <c r="C24" s="1"/>
      <c r="D24" s="1"/>
      <c r="E24" s="1"/>
      <c r="F24" s="1"/>
      <c r="I24" s="118" t="s">
        <v>69</v>
      </c>
      <c r="J24" s="118"/>
      <c r="K24" s="118"/>
      <c r="L24" s="118"/>
    </row>
    <row r="25" spans="2:6" ht="12.75">
      <c r="B25" s="1"/>
      <c r="C25" s="1"/>
      <c r="D25" s="1"/>
      <c r="E25" s="1"/>
      <c r="F25" s="1"/>
    </row>
    <row r="26" spans="2:12" ht="20.25" customHeight="1">
      <c r="B26" s="1"/>
      <c r="C26" s="1"/>
      <c r="D26" s="1"/>
      <c r="E26" s="1"/>
      <c r="F26" s="1"/>
      <c r="I26" s="118" t="s">
        <v>70</v>
      </c>
      <c r="J26" s="118"/>
      <c r="K26" s="118"/>
      <c r="L26" s="118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</sheetData>
  <mergeCells count="15">
    <mergeCell ref="I24:L24"/>
    <mergeCell ref="I26:L26"/>
    <mergeCell ref="K5:L5"/>
    <mergeCell ref="C8:F8"/>
    <mergeCell ref="A23:K23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41" right="0.17" top="0.6" bottom="0.4" header="0.38" footer="0.28"/>
  <pageSetup horizontalDpi="600" verticalDpi="6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workbookViewId="0" topLeftCell="B37">
      <selection activeCell="B2" sqref="B2:W2"/>
    </sheetView>
  </sheetViews>
  <sheetFormatPr defaultColWidth="9.140625" defaultRowHeight="12.75"/>
  <cols>
    <col min="1" max="1" width="0.13671875" style="41" hidden="1" customWidth="1"/>
    <col min="2" max="2" width="2.140625" style="41" customWidth="1"/>
    <col min="3" max="3" width="1.421875" style="41" customWidth="1"/>
    <col min="4" max="4" width="4.28125" style="41" customWidth="1"/>
    <col min="5" max="5" width="5.28125" style="41" customWidth="1"/>
    <col min="6" max="6" width="4.421875" style="41" customWidth="1"/>
    <col min="7" max="7" width="8.00390625" style="41" customWidth="1"/>
    <col min="8" max="8" width="7.140625" style="41" customWidth="1"/>
    <col min="9" max="9" width="2.8515625" style="41" customWidth="1"/>
    <col min="10" max="10" width="9.7109375" style="41" customWidth="1"/>
    <col min="11" max="11" width="9.57421875" style="41" customWidth="1"/>
    <col min="12" max="12" width="9.421875" style="41" bestFit="1" customWidth="1"/>
    <col min="13" max="13" width="8.421875" style="41" customWidth="1"/>
    <col min="14" max="14" width="8.57421875" style="41" customWidth="1"/>
    <col min="15" max="15" width="8.8515625" style="41" customWidth="1"/>
    <col min="16" max="17" width="5.140625" style="41" customWidth="1"/>
    <col min="18" max="18" width="7.8515625" style="41" customWidth="1"/>
    <col min="19" max="20" width="9.57421875" style="41" customWidth="1"/>
    <col min="21" max="21" width="9.28125" style="41" customWidth="1"/>
    <col min="22" max="23" width="7.8515625" style="41" customWidth="1"/>
    <col min="24" max="16384" width="9.140625" style="41" customWidth="1"/>
  </cols>
  <sheetData>
    <row r="1" spans="1:23" s="39" customFormat="1" ht="15" customHeight="1">
      <c r="A1" s="146" t="s">
        <v>138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2:23" s="40" customFormat="1" ht="13.5" customHeight="1">
      <c r="B2" s="147" t="s">
        <v>139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27.75" customHeight="1">
      <c r="A3" s="148"/>
      <c r="B3" s="149"/>
      <c r="C3" s="150"/>
      <c r="D3" s="151"/>
      <c r="E3" s="152"/>
      <c r="F3" s="150"/>
      <c r="G3" s="151"/>
      <c r="H3" s="152"/>
      <c r="I3" s="153" t="s">
        <v>6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1:23" ht="8.25" customHeight="1">
      <c r="A4" s="42"/>
      <c r="B4" s="130" t="s">
        <v>1</v>
      </c>
      <c r="C4" s="130"/>
      <c r="D4" s="141" t="s">
        <v>3</v>
      </c>
      <c r="E4" s="141" t="s">
        <v>5</v>
      </c>
      <c r="F4" s="141"/>
      <c r="G4" s="141"/>
      <c r="H4" s="130" t="s">
        <v>25</v>
      </c>
      <c r="I4" s="142"/>
      <c r="J4" s="141" t="s">
        <v>26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8.25" customHeight="1">
      <c r="A5" s="42"/>
      <c r="B5" s="130"/>
      <c r="C5" s="130"/>
      <c r="D5" s="141"/>
      <c r="E5" s="141"/>
      <c r="F5" s="141"/>
      <c r="G5" s="141"/>
      <c r="H5" s="142"/>
      <c r="I5" s="142"/>
      <c r="J5" s="130" t="s">
        <v>27</v>
      </c>
      <c r="K5" s="130" t="s">
        <v>28</v>
      </c>
      <c r="L5" s="130"/>
      <c r="M5" s="130"/>
      <c r="N5" s="130"/>
      <c r="O5" s="130"/>
      <c r="P5" s="130"/>
      <c r="Q5" s="130"/>
      <c r="R5" s="130"/>
      <c r="S5" s="130" t="s">
        <v>29</v>
      </c>
      <c r="T5" s="141" t="s">
        <v>28</v>
      </c>
      <c r="U5" s="141"/>
      <c r="V5" s="141"/>
      <c r="W5" s="141"/>
    </row>
    <row r="6" spans="1:23" ht="3" customHeight="1">
      <c r="A6" s="42"/>
      <c r="B6" s="130"/>
      <c r="C6" s="130"/>
      <c r="D6" s="141"/>
      <c r="E6" s="141"/>
      <c r="F6" s="141"/>
      <c r="G6" s="141"/>
      <c r="H6" s="142"/>
      <c r="I6" s="142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 t="s">
        <v>30</v>
      </c>
      <c r="U6" s="130" t="s">
        <v>23</v>
      </c>
      <c r="V6" s="130" t="s">
        <v>31</v>
      </c>
      <c r="W6" s="141" t="s">
        <v>24</v>
      </c>
    </row>
    <row r="7" spans="1:23" ht="5.25" customHeight="1">
      <c r="A7" s="42"/>
      <c r="B7" s="130"/>
      <c r="C7" s="130"/>
      <c r="D7" s="141"/>
      <c r="E7" s="141"/>
      <c r="F7" s="141"/>
      <c r="G7" s="141"/>
      <c r="H7" s="142"/>
      <c r="I7" s="142"/>
      <c r="J7" s="130"/>
      <c r="K7" s="130" t="s">
        <v>32</v>
      </c>
      <c r="L7" s="130" t="s">
        <v>28</v>
      </c>
      <c r="M7" s="130"/>
      <c r="N7" s="130" t="s">
        <v>33</v>
      </c>
      <c r="O7" s="130" t="s">
        <v>34</v>
      </c>
      <c r="P7" s="130" t="s">
        <v>35</v>
      </c>
      <c r="Q7" s="130" t="s">
        <v>36</v>
      </c>
      <c r="R7" s="130" t="s">
        <v>37</v>
      </c>
      <c r="S7" s="130"/>
      <c r="T7" s="130"/>
      <c r="U7" s="130"/>
      <c r="V7" s="130"/>
      <c r="W7" s="141"/>
    </row>
    <row r="8" spans="1:23" ht="11.25" customHeight="1">
      <c r="A8" s="42"/>
      <c r="B8" s="130"/>
      <c r="C8" s="130"/>
      <c r="D8" s="141"/>
      <c r="E8" s="141"/>
      <c r="F8" s="141"/>
      <c r="G8" s="141"/>
      <c r="H8" s="142"/>
      <c r="I8" s="142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 t="s">
        <v>38</v>
      </c>
      <c r="V8" s="130"/>
      <c r="W8" s="141"/>
    </row>
    <row r="9" spans="1:23" ht="152.25" customHeight="1">
      <c r="A9" s="42"/>
      <c r="B9" s="130"/>
      <c r="C9" s="130"/>
      <c r="D9" s="141"/>
      <c r="E9" s="141"/>
      <c r="F9" s="141"/>
      <c r="G9" s="141"/>
      <c r="H9" s="142"/>
      <c r="I9" s="142"/>
      <c r="J9" s="130"/>
      <c r="K9" s="130"/>
      <c r="L9" s="43" t="s">
        <v>39</v>
      </c>
      <c r="M9" s="43" t="s">
        <v>40</v>
      </c>
      <c r="N9" s="130"/>
      <c r="O9" s="130"/>
      <c r="P9" s="130"/>
      <c r="Q9" s="130"/>
      <c r="R9" s="130"/>
      <c r="S9" s="130"/>
      <c r="T9" s="130"/>
      <c r="U9" s="130"/>
      <c r="V9" s="130"/>
      <c r="W9" s="141"/>
    </row>
    <row r="10" spans="1:23" ht="21" customHeight="1">
      <c r="A10" s="42"/>
      <c r="B10" s="130" t="s">
        <v>41</v>
      </c>
      <c r="C10" s="130"/>
      <c r="D10" s="44" t="s">
        <v>42</v>
      </c>
      <c r="E10" s="141" t="s">
        <v>43</v>
      </c>
      <c r="F10" s="141"/>
      <c r="G10" s="141"/>
      <c r="H10" s="130" t="s">
        <v>44</v>
      </c>
      <c r="I10" s="142"/>
      <c r="J10" s="43" t="s">
        <v>45</v>
      </c>
      <c r="K10" s="43" t="s">
        <v>46</v>
      </c>
      <c r="L10" s="43" t="s">
        <v>47</v>
      </c>
      <c r="M10" s="43" t="s">
        <v>48</v>
      </c>
      <c r="N10" s="43" t="s">
        <v>49</v>
      </c>
      <c r="O10" s="43" t="s">
        <v>50</v>
      </c>
      <c r="P10" s="43" t="s">
        <v>51</v>
      </c>
      <c r="Q10" s="43" t="s">
        <v>52</v>
      </c>
      <c r="R10" s="43" t="s">
        <v>53</v>
      </c>
      <c r="S10" s="43" t="s">
        <v>54</v>
      </c>
      <c r="T10" s="43" t="s">
        <v>55</v>
      </c>
      <c r="U10" s="43" t="s">
        <v>56</v>
      </c>
      <c r="V10" s="43" t="s">
        <v>57</v>
      </c>
      <c r="W10" s="45">
        <v>19</v>
      </c>
    </row>
    <row r="11" spans="1:24" ht="21.75" customHeight="1">
      <c r="A11" s="42"/>
      <c r="B11" s="138" t="s">
        <v>60</v>
      </c>
      <c r="C11" s="138"/>
      <c r="D11" s="139"/>
      <c r="E11" s="140" t="s">
        <v>61</v>
      </c>
      <c r="F11" s="140"/>
      <c r="G11" s="46" t="s">
        <v>78</v>
      </c>
      <c r="H11" s="135">
        <f>J11+S11</f>
        <v>7935646.76</v>
      </c>
      <c r="I11" s="136"/>
      <c r="J11" s="47">
        <f>K11+N11+O11+P11+Q11+R11</f>
        <v>1732465.12</v>
      </c>
      <c r="K11" s="47">
        <f>L11+M11</f>
        <v>1732465.12</v>
      </c>
      <c r="L11" s="47" t="s">
        <v>62</v>
      </c>
      <c r="M11" s="47">
        <v>1707465.12</v>
      </c>
      <c r="N11" s="47" t="s">
        <v>58</v>
      </c>
      <c r="O11" s="47" t="s">
        <v>58</v>
      </c>
      <c r="P11" s="47" t="s">
        <v>58</v>
      </c>
      <c r="Q11" s="47" t="s">
        <v>58</v>
      </c>
      <c r="R11" s="47" t="s">
        <v>58</v>
      </c>
      <c r="S11" s="47">
        <f>T11+W11</f>
        <v>6203181.64</v>
      </c>
      <c r="T11" s="47">
        <v>6053181.64</v>
      </c>
      <c r="U11" s="47">
        <v>1948637.98</v>
      </c>
      <c r="V11" s="47" t="s">
        <v>58</v>
      </c>
      <c r="W11" s="47">
        <v>150000</v>
      </c>
      <c r="X11" s="137"/>
    </row>
    <row r="12" spans="1:24" ht="17.25" customHeight="1">
      <c r="A12" s="42"/>
      <c r="B12" s="138"/>
      <c r="C12" s="138"/>
      <c r="D12" s="139"/>
      <c r="E12" s="140"/>
      <c r="F12" s="140"/>
      <c r="G12" s="46" t="s">
        <v>79</v>
      </c>
      <c r="H12" s="135">
        <f>J12+S12</f>
        <v>1070000</v>
      </c>
      <c r="I12" s="136"/>
      <c r="J12" s="47">
        <f>K12+N12+O12+P12+Q12+R12</f>
        <v>0</v>
      </c>
      <c r="K12" s="47">
        <f>L12+M12</f>
        <v>0</v>
      </c>
      <c r="L12" s="47">
        <v>0</v>
      </c>
      <c r="M12" s="47" t="s">
        <v>58</v>
      </c>
      <c r="N12" s="47" t="s">
        <v>58</v>
      </c>
      <c r="O12" s="47" t="s">
        <v>58</v>
      </c>
      <c r="P12" s="47" t="s">
        <v>58</v>
      </c>
      <c r="Q12" s="47" t="s">
        <v>58</v>
      </c>
      <c r="R12" s="47" t="s">
        <v>58</v>
      </c>
      <c r="S12" s="47">
        <f>T12+V12+W12</f>
        <v>1070000</v>
      </c>
      <c r="T12" s="47">
        <f>T16</f>
        <v>1070000</v>
      </c>
      <c r="U12" s="47">
        <v>0</v>
      </c>
      <c r="V12" s="47" t="s">
        <v>58</v>
      </c>
      <c r="W12" s="47">
        <v>0</v>
      </c>
      <c r="X12" s="137"/>
    </row>
    <row r="13" spans="1:24" ht="15.75" customHeight="1">
      <c r="A13" s="42"/>
      <c r="B13" s="138"/>
      <c r="C13" s="138"/>
      <c r="D13" s="139"/>
      <c r="E13" s="140"/>
      <c r="F13" s="140"/>
      <c r="G13" s="46" t="s">
        <v>80</v>
      </c>
      <c r="H13" s="135">
        <f>J13+S13</f>
        <v>1257655.62</v>
      </c>
      <c r="I13" s="136"/>
      <c r="J13" s="47">
        <f>K13+N13+O13+P13+Q13+R13</f>
        <v>0</v>
      </c>
      <c r="K13" s="47">
        <f>L13+M13</f>
        <v>0</v>
      </c>
      <c r="L13" s="47" t="s">
        <v>58</v>
      </c>
      <c r="M13" s="47">
        <v>0</v>
      </c>
      <c r="N13" s="47" t="s">
        <v>58</v>
      </c>
      <c r="O13" s="47" t="s">
        <v>58</v>
      </c>
      <c r="P13" s="47" t="s">
        <v>58</v>
      </c>
      <c r="Q13" s="47" t="s">
        <v>58</v>
      </c>
      <c r="R13" s="47" t="s">
        <v>58</v>
      </c>
      <c r="S13" s="47">
        <f>T13+V13+W13</f>
        <v>1257655.62</v>
      </c>
      <c r="T13" s="47">
        <f>T17</f>
        <v>1257655.62</v>
      </c>
      <c r="U13" s="47">
        <v>0</v>
      </c>
      <c r="V13" s="47" t="s">
        <v>58</v>
      </c>
      <c r="W13" s="47">
        <v>0</v>
      </c>
      <c r="X13" s="137"/>
    </row>
    <row r="14" spans="1:23" ht="24" customHeight="1">
      <c r="A14" s="42"/>
      <c r="B14" s="138"/>
      <c r="C14" s="138"/>
      <c r="D14" s="139"/>
      <c r="E14" s="140"/>
      <c r="F14" s="140"/>
      <c r="G14" s="46" t="s">
        <v>81</v>
      </c>
      <c r="H14" s="135">
        <f>H11-H12+H13</f>
        <v>8123302.38</v>
      </c>
      <c r="I14" s="136"/>
      <c r="J14" s="48">
        <f aca="true" t="shared" si="0" ref="J14:W14">J11-J12+J13</f>
        <v>1732465.12</v>
      </c>
      <c r="K14" s="48">
        <f t="shared" si="0"/>
        <v>1732465.12</v>
      </c>
      <c r="L14" s="47">
        <f t="shared" si="0"/>
        <v>25000</v>
      </c>
      <c r="M14" s="47">
        <f t="shared" si="0"/>
        <v>1707465.12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8">
        <f t="shared" si="0"/>
        <v>6390837.26</v>
      </c>
      <c r="T14" s="47">
        <f t="shared" si="0"/>
        <v>6240837.26</v>
      </c>
      <c r="U14" s="47">
        <f t="shared" si="0"/>
        <v>1948637.98</v>
      </c>
      <c r="V14" s="47">
        <f t="shared" si="0"/>
        <v>0</v>
      </c>
      <c r="W14" s="47">
        <f t="shared" si="0"/>
        <v>150000</v>
      </c>
    </row>
    <row r="15" spans="1:23" ht="19.5">
      <c r="A15" s="42"/>
      <c r="B15" s="130"/>
      <c r="C15" s="130"/>
      <c r="D15" s="131" t="s">
        <v>63</v>
      </c>
      <c r="E15" s="134" t="s">
        <v>64</v>
      </c>
      <c r="F15" s="134"/>
      <c r="G15" s="46" t="s">
        <v>78</v>
      </c>
      <c r="H15" s="135">
        <f>J15+S15</f>
        <v>7721626.76</v>
      </c>
      <c r="I15" s="136"/>
      <c r="J15" s="47">
        <f>K15+N15+O15+P15+Q15+R15</f>
        <v>1718465.12</v>
      </c>
      <c r="K15" s="47">
        <f>L15+M15</f>
        <v>1718465.12</v>
      </c>
      <c r="L15" s="47" t="s">
        <v>62</v>
      </c>
      <c r="M15" s="47">
        <v>1693465.12</v>
      </c>
      <c r="N15" s="47" t="s">
        <v>58</v>
      </c>
      <c r="O15" s="47" t="s">
        <v>58</v>
      </c>
      <c r="P15" s="47" t="s">
        <v>58</v>
      </c>
      <c r="Q15" s="47" t="s">
        <v>58</v>
      </c>
      <c r="R15" s="47" t="s">
        <v>58</v>
      </c>
      <c r="S15" s="47">
        <f>T15+V15+W15</f>
        <v>6003161.64</v>
      </c>
      <c r="T15" s="47">
        <v>6003161.64</v>
      </c>
      <c r="U15" s="47">
        <v>1948637.98</v>
      </c>
      <c r="V15" s="47" t="s">
        <v>58</v>
      </c>
      <c r="W15" s="47">
        <v>0</v>
      </c>
    </row>
    <row r="16" spans="1:23" ht="19.5" customHeight="1">
      <c r="A16" s="42"/>
      <c r="B16" s="130"/>
      <c r="C16" s="130"/>
      <c r="D16" s="132"/>
      <c r="E16" s="134"/>
      <c r="F16" s="134"/>
      <c r="G16" s="46" t="s">
        <v>79</v>
      </c>
      <c r="H16" s="135">
        <f>J16+S16</f>
        <v>1070000</v>
      </c>
      <c r="I16" s="136"/>
      <c r="J16" s="47">
        <f>K16+N16+O16+P16+Q16+R16</f>
        <v>0</v>
      </c>
      <c r="K16" s="47">
        <f>L16+M16</f>
        <v>0</v>
      </c>
      <c r="L16" s="47" t="s">
        <v>58</v>
      </c>
      <c r="M16" s="47" t="s">
        <v>58</v>
      </c>
      <c r="N16" s="47" t="s">
        <v>58</v>
      </c>
      <c r="O16" s="47" t="s">
        <v>58</v>
      </c>
      <c r="P16" s="47" t="s">
        <v>58</v>
      </c>
      <c r="Q16" s="47" t="s">
        <v>58</v>
      </c>
      <c r="R16" s="47" t="s">
        <v>58</v>
      </c>
      <c r="S16" s="47">
        <f>T16+V16+W16</f>
        <v>1070000</v>
      </c>
      <c r="T16" s="47">
        <v>1070000</v>
      </c>
      <c r="U16" s="47">
        <v>0</v>
      </c>
      <c r="V16" s="47" t="s">
        <v>58</v>
      </c>
      <c r="W16" s="47">
        <v>0</v>
      </c>
    </row>
    <row r="17" spans="1:23" ht="17.25" customHeight="1">
      <c r="A17" s="42"/>
      <c r="B17" s="130"/>
      <c r="C17" s="130"/>
      <c r="D17" s="132"/>
      <c r="E17" s="134"/>
      <c r="F17" s="134"/>
      <c r="G17" s="46" t="s">
        <v>80</v>
      </c>
      <c r="H17" s="135">
        <f>J17+S17</f>
        <v>1257655.62</v>
      </c>
      <c r="I17" s="136"/>
      <c r="J17" s="47">
        <f>K17+N17+O17+P17+Q17+R17</f>
        <v>0</v>
      </c>
      <c r="K17" s="47">
        <f>L17+M17</f>
        <v>0</v>
      </c>
      <c r="L17" s="47" t="s">
        <v>58</v>
      </c>
      <c r="M17" s="47">
        <v>0</v>
      </c>
      <c r="N17" s="47" t="s">
        <v>58</v>
      </c>
      <c r="O17" s="47" t="s">
        <v>58</v>
      </c>
      <c r="P17" s="47" t="s">
        <v>58</v>
      </c>
      <c r="Q17" s="47" t="s">
        <v>58</v>
      </c>
      <c r="R17" s="47" t="s">
        <v>58</v>
      </c>
      <c r="S17" s="47">
        <f>T17+V17+W17</f>
        <v>1257655.62</v>
      </c>
      <c r="T17" s="47">
        <v>1257655.62</v>
      </c>
      <c r="U17" s="47">
        <v>0</v>
      </c>
      <c r="V17" s="47" t="s">
        <v>58</v>
      </c>
      <c r="W17" s="47">
        <v>0</v>
      </c>
    </row>
    <row r="18" spans="1:23" ht="21" customHeight="1">
      <c r="A18" s="42"/>
      <c r="B18" s="130"/>
      <c r="C18" s="130"/>
      <c r="D18" s="133"/>
      <c r="E18" s="134"/>
      <c r="F18" s="134"/>
      <c r="G18" s="46" t="s">
        <v>81</v>
      </c>
      <c r="H18" s="135">
        <f>H15-H16+H17</f>
        <v>7909282.38</v>
      </c>
      <c r="I18" s="136"/>
      <c r="J18" s="48">
        <f>J15-J16+J17</f>
        <v>1718465.12</v>
      </c>
      <c r="K18" s="48">
        <f>K15-K16+K17</f>
        <v>1718465.12</v>
      </c>
      <c r="L18" s="47">
        <f aca="true" t="shared" si="1" ref="L18:W18">L15-L16+L17</f>
        <v>25000</v>
      </c>
      <c r="M18" s="47">
        <f t="shared" si="1"/>
        <v>1693465.12</v>
      </c>
      <c r="N18" s="47">
        <f t="shared" si="1"/>
        <v>0</v>
      </c>
      <c r="O18" s="47">
        <f t="shared" si="1"/>
        <v>0</v>
      </c>
      <c r="P18" s="47">
        <f t="shared" si="1"/>
        <v>0</v>
      </c>
      <c r="Q18" s="47">
        <f t="shared" si="1"/>
        <v>0</v>
      </c>
      <c r="R18" s="47">
        <f t="shared" si="1"/>
        <v>0</v>
      </c>
      <c r="S18" s="48">
        <f>S15-S16+S17</f>
        <v>6190817.26</v>
      </c>
      <c r="T18" s="47">
        <f t="shared" si="1"/>
        <v>6190817.26</v>
      </c>
      <c r="U18" s="47">
        <f t="shared" si="1"/>
        <v>1948637.98</v>
      </c>
      <c r="V18" s="47">
        <f t="shared" si="1"/>
        <v>0</v>
      </c>
      <c r="W18" s="47">
        <f t="shared" si="1"/>
        <v>0</v>
      </c>
    </row>
    <row r="19" spans="1:24" ht="18" customHeight="1">
      <c r="A19" s="42"/>
      <c r="B19" s="138" t="s">
        <v>124</v>
      </c>
      <c r="C19" s="138"/>
      <c r="D19" s="139"/>
      <c r="E19" s="140" t="s">
        <v>115</v>
      </c>
      <c r="F19" s="140"/>
      <c r="G19" s="46" t="s">
        <v>78</v>
      </c>
      <c r="H19" s="135">
        <f>J19+S19</f>
        <v>4652334</v>
      </c>
      <c r="I19" s="136"/>
      <c r="J19" s="48">
        <f>K19+O19</f>
        <v>4638691</v>
      </c>
      <c r="K19" s="47">
        <f>L19+M19</f>
        <v>4512291</v>
      </c>
      <c r="L19" s="47">
        <v>3772525</v>
      </c>
      <c r="M19" s="47">
        <v>739766</v>
      </c>
      <c r="N19" s="47" t="s">
        <v>58</v>
      </c>
      <c r="O19" s="47">
        <v>126400</v>
      </c>
      <c r="P19" s="47" t="s">
        <v>58</v>
      </c>
      <c r="Q19" s="47" t="s">
        <v>58</v>
      </c>
      <c r="R19" s="47" t="s">
        <v>58</v>
      </c>
      <c r="S19" s="47">
        <f>T19+V19+W19</f>
        <v>13643</v>
      </c>
      <c r="T19" s="47">
        <v>0</v>
      </c>
      <c r="U19" s="47">
        <v>13643</v>
      </c>
      <c r="V19" s="47">
        <v>13643</v>
      </c>
      <c r="W19" s="47">
        <v>0</v>
      </c>
      <c r="X19" s="137"/>
    </row>
    <row r="20" spans="1:24" ht="17.25" customHeight="1">
      <c r="A20" s="42"/>
      <c r="B20" s="138"/>
      <c r="C20" s="138"/>
      <c r="D20" s="139"/>
      <c r="E20" s="140"/>
      <c r="F20" s="140"/>
      <c r="G20" s="46" t="s">
        <v>79</v>
      </c>
      <c r="H20" s="135">
        <f>J20+S20</f>
        <v>0</v>
      </c>
      <c r="I20" s="136"/>
      <c r="J20" s="47">
        <f>K20+N20+O20+P20+Q20+R20</f>
        <v>0</v>
      </c>
      <c r="K20" s="47">
        <f>L20+M20</f>
        <v>0</v>
      </c>
      <c r="L20" s="47">
        <v>0</v>
      </c>
      <c r="M20" s="47" t="s">
        <v>58</v>
      </c>
      <c r="N20" s="47" t="s">
        <v>58</v>
      </c>
      <c r="O20" s="47" t="s">
        <v>58</v>
      </c>
      <c r="P20" s="47" t="s">
        <v>58</v>
      </c>
      <c r="Q20" s="47" t="s">
        <v>58</v>
      </c>
      <c r="R20" s="47" t="s">
        <v>58</v>
      </c>
      <c r="S20" s="47">
        <f>T20+V20+W20</f>
        <v>0</v>
      </c>
      <c r="T20" s="47">
        <v>0</v>
      </c>
      <c r="U20" s="47">
        <v>0</v>
      </c>
      <c r="V20" s="47" t="s">
        <v>58</v>
      </c>
      <c r="W20" s="47">
        <v>0</v>
      </c>
      <c r="X20" s="137"/>
    </row>
    <row r="21" spans="1:24" ht="15.75" customHeight="1">
      <c r="A21" s="42"/>
      <c r="B21" s="138"/>
      <c r="C21" s="138"/>
      <c r="D21" s="139"/>
      <c r="E21" s="140"/>
      <c r="F21" s="140"/>
      <c r="G21" s="46" t="s">
        <v>80</v>
      </c>
      <c r="H21" s="135">
        <f>J21+S21</f>
        <v>8189</v>
      </c>
      <c r="I21" s="136"/>
      <c r="J21" s="47">
        <f>K21+N21+O21+P21+Q21+R21</f>
        <v>8189</v>
      </c>
      <c r="K21" s="47">
        <f>L21+M21</f>
        <v>8189</v>
      </c>
      <c r="L21" s="47">
        <f>L25</f>
        <v>8189</v>
      </c>
      <c r="M21" s="47">
        <v>0</v>
      </c>
      <c r="N21" s="47" t="s">
        <v>58</v>
      </c>
      <c r="O21" s="47">
        <v>0</v>
      </c>
      <c r="P21" s="47" t="s">
        <v>58</v>
      </c>
      <c r="Q21" s="47" t="s">
        <v>58</v>
      </c>
      <c r="R21" s="47" t="s">
        <v>58</v>
      </c>
      <c r="S21" s="47">
        <f>T21+V21+W21</f>
        <v>0</v>
      </c>
      <c r="T21" s="47">
        <v>0</v>
      </c>
      <c r="U21" s="47">
        <v>0</v>
      </c>
      <c r="V21" s="47" t="s">
        <v>58</v>
      </c>
      <c r="W21" s="47">
        <v>0</v>
      </c>
      <c r="X21" s="137"/>
    </row>
    <row r="22" spans="1:23" ht="21" customHeight="1">
      <c r="A22" s="42"/>
      <c r="B22" s="138"/>
      <c r="C22" s="138"/>
      <c r="D22" s="139"/>
      <c r="E22" s="140"/>
      <c r="F22" s="140"/>
      <c r="G22" s="46" t="s">
        <v>81</v>
      </c>
      <c r="H22" s="135">
        <f>H19-H20+H21</f>
        <v>4660523</v>
      </c>
      <c r="I22" s="136"/>
      <c r="J22" s="48">
        <f aca="true" t="shared" si="2" ref="J22:S22">J19-J20+J21</f>
        <v>4646880</v>
      </c>
      <c r="K22" s="48">
        <f t="shared" si="2"/>
        <v>4520480</v>
      </c>
      <c r="L22" s="47">
        <f t="shared" si="2"/>
        <v>3780714</v>
      </c>
      <c r="M22" s="47">
        <f t="shared" si="2"/>
        <v>739766</v>
      </c>
      <c r="N22" s="47">
        <f t="shared" si="2"/>
        <v>0</v>
      </c>
      <c r="O22" s="47">
        <f t="shared" si="2"/>
        <v>126400</v>
      </c>
      <c r="P22" s="47">
        <f t="shared" si="2"/>
        <v>0</v>
      </c>
      <c r="Q22" s="47">
        <f t="shared" si="2"/>
        <v>0</v>
      </c>
      <c r="R22" s="47">
        <f t="shared" si="2"/>
        <v>0</v>
      </c>
      <c r="S22" s="48">
        <f t="shared" si="2"/>
        <v>13643</v>
      </c>
      <c r="T22" s="47">
        <v>0</v>
      </c>
      <c r="U22" s="47">
        <f>U19-U20+U21</f>
        <v>13643</v>
      </c>
      <c r="V22" s="47">
        <f>V19-V20+V21</f>
        <v>13643</v>
      </c>
      <c r="W22" s="47">
        <v>0</v>
      </c>
    </row>
    <row r="23" spans="1:23" ht="19.5">
      <c r="A23" s="42"/>
      <c r="B23" s="130"/>
      <c r="C23" s="130"/>
      <c r="D23" s="131" t="s">
        <v>125</v>
      </c>
      <c r="E23" s="134" t="s">
        <v>126</v>
      </c>
      <c r="F23" s="134"/>
      <c r="G23" s="46" t="s">
        <v>78</v>
      </c>
      <c r="H23" s="135">
        <f>J23+S23</f>
        <v>4378867</v>
      </c>
      <c r="I23" s="136"/>
      <c r="J23" s="47">
        <f>K23+N23+O23+P23+Q23+R23</f>
        <v>4378867</v>
      </c>
      <c r="K23" s="47">
        <f>L23+M23</f>
        <v>4378867</v>
      </c>
      <c r="L23" s="47">
        <v>3670680</v>
      </c>
      <c r="M23" s="47">
        <v>708187</v>
      </c>
      <c r="N23" s="47" t="s">
        <v>58</v>
      </c>
      <c r="O23" s="47" t="s">
        <v>58</v>
      </c>
      <c r="P23" s="47" t="s">
        <v>58</v>
      </c>
      <c r="Q23" s="47" t="s">
        <v>58</v>
      </c>
      <c r="R23" s="47" t="s">
        <v>58</v>
      </c>
      <c r="S23" s="47">
        <f>T23+V23+W23</f>
        <v>0</v>
      </c>
      <c r="T23" s="47">
        <v>0</v>
      </c>
      <c r="U23" s="47">
        <v>0</v>
      </c>
      <c r="V23" s="47" t="s">
        <v>58</v>
      </c>
      <c r="W23" s="47">
        <v>0</v>
      </c>
    </row>
    <row r="24" spans="1:23" ht="19.5" customHeight="1">
      <c r="A24" s="42"/>
      <c r="B24" s="130"/>
      <c r="C24" s="130"/>
      <c r="D24" s="132"/>
      <c r="E24" s="134"/>
      <c r="F24" s="134"/>
      <c r="G24" s="46" t="s">
        <v>79</v>
      </c>
      <c r="H24" s="135">
        <f>J24+S24</f>
        <v>0</v>
      </c>
      <c r="I24" s="136"/>
      <c r="J24" s="47">
        <f>K24+N24+O24+P24+Q24+R24</f>
        <v>0</v>
      </c>
      <c r="K24" s="47">
        <f>L24+M24</f>
        <v>0</v>
      </c>
      <c r="L24" s="47" t="s">
        <v>58</v>
      </c>
      <c r="M24" s="47" t="s">
        <v>58</v>
      </c>
      <c r="N24" s="47" t="s">
        <v>58</v>
      </c>
      <c r="O24" s="47" t="s">
        <v>58</v>
      </c>
      <c r="P24" s="47" t="s">
        <v>58</v>
      </c>
      <c r="Q24" s="47" t="s">
        <v>58</v>
      </c>
      <c r="R24" s="47" t="s">
        <v>58</v>
      </c>
      <c r="S24" s="47">
        <f>T24+V24+W24</f>
        <v>0</v>
      </c>
      <c r="T24" s="47">
        <v>0</v>
      </c>
      <c r="U24" s="47">
        <v>0</v>
      </c>
      <c r="V24" s="47" t="s">
        <v>58</v>
      </c>
      <c r="W24" s="47">
        <v>0</v>
      </c>
    </row>
    <row r="25" spans="1:23" ht="17.25" customHeight="1">
      <c r="A25" s="42"/>
      <c r="B25" s="130"/>
      <c r="C25" s="130"/>
      <c r="D25" s="132"/>
      <c r="E25" s="134"/>
      <c r="F25" s="134"/>
      <c r="G25" s="46" t="s">
        <v>80</v>
      </c>
      <c r="H25" s="135">
        <f>J25+S25</f>
        <v>8189</v>
      </c>
      <c r="I25" s="136"/>
      <c r="J25" s="47">
        <f>K25+N25+O25+P25+Q25+R25</f>
        <v>8189</v>
      </c>
      <c r="K25" s="47">
        <f>L25+M25</f>
        <v>8189</v>
      </c>
      <c r="L25" s="47">
        <v>8189</v>
      </c>
      <c r="M25" s="47">
        <v>0</v>
      </c>
      <c r="N25" s="47" t="s">
        <v>58</v>
      </c>
      <c r="O25" s="47">
        <v>0</v>
      </c>
      <c r="P25" s="47" t="s">
        <v>58</v>
      </c>
      <c r="Q25" s="47" t="s">
        <v>58</v>
      </c>
      <c r="R25" s="47" t="s">
        <v>58</v>
      </c>
      <c r="S25" s="47">
        <f>T25+V25+W25</f>
        <v>0</v>
      </c>
      <c r="T25" s="47">
        <v>0</v>
      </c>
      <c r="U25" s="47">
        <v>0</v>
      </c>
      <c r="V25" s="47" t="s">
        <v>58</v>
      </c>
      <c r="W25" s="47">
        <v>0</v>
      </c>
    </row>
    <row r="26" spans="1:23" ht="22.5" customHeight="1">
      <c r="A26" s="42"/>
      <c r="B26" s="130"/>
      <c r="C26" s="130"/>
      <c r="D26" s="133"/>
      <c r="E26" s="134"/>
      <c r="F26" s="134"/>
      <c r="G26" s="46" t="s">
        <v>81</v>
      </c>
      <c r="H26" s="135">
        <f>H23-H24+H25</f>
        <v>4387056</v>
      </c>
      <c r="I26" s="136"/>
      <c r="J26" s="48">
        <f aca="true" t="shared" si="3" ref="J26:W26">J23-J24+J25</f>
        <v>4387056</v>
      </c>
      <c r="K26" s="48">
        <f t="shared" si="3"/>
        <v>4387056</v>
      </c>
      <c r="L26" s="47">
        <f t="shared" si="3"/>
        <v>3678869</v>
      </c>
      <c r="M26" s="47">
        <f t="shared" si="3"/>
        <v>708187</v>
      </c>
      <c r="N26" s="47">
        <f t="shared" si="3"/>
        <v>0</v>
      </c>
      <c r="O26" s="47">
        <f t="shared" si="3"/>
        <v>0</v>
      </c>
      <c r="P26" s="47">
        <f t="shared" si="3"/>
        <v>0</v>
      </c>
      <c r="Q26" s="47">
        <f t="shared" si="3"/>
        <v>0</v>
      </c>
      <c r="R26" s="47">
        <f t="shared" si="3"/>
        <v>0</v>
      </c>
      <c r="S26" s="48">
        <f t="shared" si="3"/>
        <v>0</v>
      </c>
      <c r="T26" s="47">
        <f t="shared" si="3"/>
        <v>0</v>
      </c>
      <c r="U26" s="47">
        <f t="shared" si="3"/>
        <v>0</v>
      </c>
      <c r="V26" s="47">
        <f t="shared" si="3"/>
        <v>0</v>
      </c>
      <c r="W26" s="47">
        <f t="shared" si="3"/>
        <v>0</v>
      </c>
    </row>
    <row r="27" spans="1:23" ht="18.75" customHeight="1">
      <c r="A27" s="42"/>
      <c r="B27" s="138" t="s">
        <v>107</v>
      </c>
      <c r="C27" s="138"/>
      <c r="D27" s="139"/>
      <c r="E27" s="140" t="s">
        <v>108</v>
      </c>
      <c r="F27" s="140"/>
      <c r="G27" s="46" t="s">
        <v>78</v>
      </c>
      <c r="H27" s="135">
        <f>J27+S27</f>
        <v>20181602.56</v>
      </c>
      <c r="I27" s="135"/>
      <c r="J27" s="47">
        <f>K27+N27+O27+P27+Q27+R27</f>
        <v>12775241.129999999</v>
      </c>
      <c r="K27" s="47">
        <f>L27+M27</f>
        <v>11853259.129999999</v>
      </c>
      <c r="L27" s="47">
        <v>9961672</v>
      </c>
      <c r="M27" s="47">
        <v>1891587.13</v>
      </c>
      <c r="N27" s="47">
        <v>328580</v>
      </c>
      <c r="O27" s="47">
        <v>593402</v>
      </c>
      <c r="P27" s="47">
        <v>0</v>
      </c>
      <c r="Q27" s="47">
        <v>0</v>
      </c>
      <c r="R27" s="47">
        <v>0</v>
      </c>
      <c r="S27" s="47">
        <f>T27+W27</f>
        <v>7406361.43</v>
      </c>
      <c r="T27" s="47">
        <v>7406361.43</v>
      </c>
      <c r="U27" s="47">
        <v>7406361.43</v>
      </c>
      <c r="V27" s="47">
        <v>0</v>
      </c>
      <c r="W27" s="47">
        <v>0</v>
      </c>
    </row>
    <row r="28" spans="1:23" ht="20.25" customHeight="1">
      <c r="A28" s="42"/>
      <c r="B28" s="138"/>
      <c r="C28" s="138"/>
      <c r="D28" s="139"/>
      <c r="E28" s="140"/>
      <c r="F28" s="140"/>
      <c r="G28" s="46" t="s">
        <v>79</v>
      </c>
      <c r="H28" s="135">
        <f>J28+S28</f>
        <v>4601</v>
      </c>
      <c r="I28" s="135"/>
      <c r="J28" s="47">
        <f>K28+N28+O28</f>
        <v>4601</v>
      </c>
      <c r="K28" s="47">
        <f>L28+M28</f>
        <v>4601</v>
      </c>
      <c r="L28" s="47">
        <f>L32+L40</f>
        <v>4601</v>
      </c>
      <c r="M28" s="47">
        <f>M32+M52+M56+M60</f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</row>
    <row r="29" spans="1:23" ht="16.5" customHeight="1">
      <c r="A29" s="42"/>
      <c r="B29" s="138"/>
      <c r="C29" s="138"/>
      <c r="D29" s="139"/>
      <c r="E29" s="140"/>
      <c r="F29" s="140"/>
      <c r="G29" s="46" t="s">
        <v>80</v>
      </c>
      <c r="H29" s="135">
        <f>J29+S29</f>
        <v>14601</v>
      </c>
      <c r="I29" s="135"/>
      <c r="J29" s="47">
        <f>J33+J37+J41</f>
        <v>10000</v>
      </c>
      <c r="K29" s="47">
        <f>L29+M29</f>
        <v>18189</v>
      </c>
      <c r="L29" s="47">
        <f>L33+L53+L57+L61</f>
        <v>8189</v>
      </c>
      <c r="M29" s="47">
        <f>M33+M37</f>
        <v>10000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f>T29</f>
        <v>4601</v>
      </c>
      <c r="T29" s="47">
        <f>T33</f>
        <v>4601</v>
      </c>
      <c r="U29" s="47">
        <v>0</v>
      </c>
      <c r="V29" s="47">
        <v>0</v>
      </c>
      <c r="W29" s="47">
        <v>0</v>
      </c>
    </row>
    <row r="30" spans="1:23" ht="27.75" customHeight="1">
      <c r="A30" s="42"/>
      <c r="B30" s="138"/>
      <c r="C30" s="138"/>
      <c r="D30" s="139"/>
      <c r="E30" s="140"/>
      <c r="F30" s="140"/>
      <c r="G30" s="46" t="s">
        <v>81</v>
      </c>
      <c r="H30" s="135">
        <f>H27-H28+H29</f>
        <v>20191602.56</v>
      </c>
      <c r="I30" s="135"/>
      <c r="J30" s="47">
        <f aca="true" t="shared" si="4" ref="J30:O30">J27-J28+J29</f>
        <v>12780640.129999999</v>
      </c>
      <c r="K30" s="47">
        <f t="shared" si="4"/>
        <v>11866847.129999999</v>
      </c>
      <c r="L30" s="47">
        <f t="shared" si="4"/>
        <v>9965260</v>
      </c>
      <c r="M30" s="47">
        <f t="shared" si="4"/>
        <v>1901587.13</v>
      </c>
      <c r="N30" s="47">
        <f t="shared" si="4"/>
        <v>328580</v>
      </c>
      <c r="O30" s="47">
        <f t="shared" si="4"/>
        <v>593402</v>
      </c>
      <c r="P30" s="47">
        <v>0</v>
      </c>
      <c r="Q30" s="47">
        <v>0</v>
      </c>
      <c r="R30" s="47">
        <v>0</v>
      </c>
      <c r="S30" s="47">
        <f>S27-S28+S29</f>
        <v>7410962.43</v>
      </c>
      <c r="T30" s="47">
        <f>T27-T28+T29</f>
        <v>7410962.43</v>
      </c>
      <c r="U30" s="47">
        <f>U27-U28+U29</f>
        <v>7406361.43</v>
      </c>
      <c r="V30" s="47">
        <v>0</v>
      </c>
      <c r="W30" s="47">
        <v>0</v>
      </c>
    </row>
    <row r="31" spans="1:23" ht="16.5" customHeight="1">
      <c r="A31" s="42"/>
      <c r="B31" s="154"/>
      <c r="C31" s="155"/>
      <c r="D31" s="131" t="s">
        <v>109</v>
      </c>
      <c r="E31" s="134" t="s">
        <v>110</v>
      </c>
      <c r="F31" s="134"/>
      <c r="G31" s="46" t="s">
        <v>78</v>
      </c>
      <c r="H31" s="135">
        <f>J31+S31</f>
        <v>6234302</v>
      </c>
      <c r="I31" s="135"/>
      <c r="J31" s="47">
        <f>K31+N31+O31+P31+Q31+R31</f>
        <v>6234302</v>
      </c>
      <c r="K31" s="47">
        <f>L31+M31</f>
        <v>5931124</v>
      </c>
      <c r="L31" s="47">
        <v>5157170</v>
      </c>
      <c r="M31" s="47">
        <v>773954</v>
      </c>
      <c r="N31" s="47">
        <v>0</v>
      </c>
      <c r="O31" s="47">
        <v>303178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</row>
    <row r="32" spans="1:23" ht="16.5" customHeight="1">
      <c r="A32" s="42"/>
      <c r="B32" s="156"/>
      <c r="C32" s="157"/>
      <c r="D32" s="132"/>
      <c r="E32" s="134"/>
      <c r="F32" s="134"/>
      <c r="G32" s="46" t="s">
        <v>79</v>
      </c>
      <c r="H32" s="135">
        <f>J32+S32</f>
        <v>4170</v>
      </c>
      <c r="I32" s="135"/>
      <c r="J32" s="47">
        <f>K32</f>
        <v>4170</v>
      </c>
      <c r="K32" s="47">
        <f>L32+M32</f>
        <v>4170</v>
      </c>
      <c r="L32" s="47">
        <v>4170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</row>
    <row r="33" spans="1:23" ht="16.5" customHeight="1">
      <c r="A33" s="42"/>
      <c r="B33" s="156"/>
      <c r="C33" s="157"/>
      <c r="D33" s="132"/>
      <c r="E33" s="134"/>
      <c r="F33" s="134"/>
      <c r="G33" s="46" t="s">
        <v>80</v>
      </c>
      <c r="H33" s="135">
        <f>J33+S33</f>
        <v>13601</v>
      </c>
      <c r="I33" s="135"/>
      <c r="J33" s="47">
        <f>K33+N33+O33+P33+Q33+R33</f>
        <v>9000</v>
      </c>
      <c r="K33" s="47">
        <f>L33+M33</f>
        <v>9000</v>
      </c>
      <c r="L33" s="47">
        <v>0</v>
      </c>
      <c r="M33" s="47">
        <v>9000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f>T33</f>
        <v>4601</v>
      </c>
      <c r="T33" s="47">
        <v>4601</v>
      </c>
      <c r="U33" s="47">
        <v>0</v>
      </c>
      <c r="V33" s="47">
        <v>0</v>
      </c>
      <c r="W33" s="47">
        <v>0</v>
      </c>
    </row>
    <row r="34" spans="1:23" ht="16.5" customHeight="1">
      <c r="A34" s="42"/>
      <c r="B34" s="158"/>
      <c r="C34" s="159"/>
      <c r="D34" s="133"/>
      <c r="E34" s="134"/>
      <c r="F34" s="134"/>
      <c r="G34" s="46" t="s">
        <v>81</v>
      </c>
      <c r="H34" s="135">
        <f>H31-H32+H33</f>
        <v>6243733</v>
      </c>
      <c r="I34" s="135"/>
      <c r="J34" s="47">
        <f aca="true" t="shared" si="5" ref="J34:O34">J31-J32+J33</f>
        <v>6239132</v>
      </c>
      <c r="K34" s="47">
        <f t="shared" si="5"/>
        <v>5935954</v>
      </c>
      <c r="L34" s="47">
        <f t="shared" si="5"/>
        <v>5153000</v>
      </c>
      <c r="M34" s="47">
        <f t="shared" si="5"/>
        <v>782954</v>
      </c>
      <c r="N34" s="47">
        <f t="shared" si="5"/>
        <v>0</v>
      </c>
      <c r="O34" s="47">
        <f t="shared" si="5"/>
        <v>303178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</row>
    <row r="35" spans="1:23" ht="16.5" customHeight="1">
      <c r="A35" s="42"/>
      <c r="B35" s="154"/>
      <c r="C35" s="155"/>
      <c r="D35" s="131" t="s">
        <v>122</v>
      </c>
      <c r="E35" s="134" t="s">
        <v>123</v>
      </c>
      <c r="F35" s="134"/>
      <c r="G35" s="46" t="s">
        <v>78</v>
      </c>
      <c r="H35" s="135">
        <f>J35+S35</f>
        <v>1250167</v>
      </c>
      <c r="I35" s="135"/>
      <c r="J35" s="47">
        <f>K35+N35+O35+P35+Q35+R35</f>
        <v>1250167</v>
      </c>
      <c r="K35" s="47">
        <f>L35+M35</f>
        <v>890683</v>
      </c>
      <c r="L35" s="47">
        <v>690904</v>
      </c>
      <c r="M35" s="47">
        <v>199779</v>
      </c>
      <c r="N35" s="47">
        <v>328580</v>
      </c>
      <c r="O35" s="47">
        <v>30904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</row>
    <row r="36" spans="1:23" ht="16.5" customHeight="1">
      <c r="A36" s="42"/>
      <c r="B36" s="156"/>
      <c r="C36" s="157"/>
      <c r="D36" s="132"/>
      <c r="E36" s="134"/>
      <c r="F36" s="134"/>
      <c r="G36" s="46" t="s">
        <v>79</v>
      </c>
      <c r="H36" s="135">
        <f>J36+S36</f>
        <v>0</v>
      </c>
      <c r="I36" s="135"/>
      <c r="J36" s="47">
        <f>K36</f>
        <v>0</v>
      </c>
      <c r="K36" s="47">
        <f>L36+M36</f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</row>
    <row r="37" spans="1:23" ht="16.5" customHeight="1">
      <c r="A37" s="42"/>
      <c r="B37" s="156"/>
      <c r="C37" s="157"/>
      <c r="D37" s="132"/>
      <c r="E37" s="134"/>
      <c r="F37" s="134"/>
      <c r="G37" s="46" t="s">
        <v>80</v>
      </c>
      <c r="H37" s="135">
        <f>J37+S37</f>
        <v>1000</v>
      </c>
      <c r="I37" s="135"/>
      <c r="J37" s="47">
        <f>K37+N37+O37+P37+Q37+R37</f>
        <v>1000</v>
      </c>
      <c r="K37" s="47">
        <f>L37+M37</f>
        <v>1000</v>
      </c>
      <c r="L37" s="47">
        <v>0</v>
      </c>
      <c r="M37" s="47">
        <v>1000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</row>
    <row r="38" spans="1:23" ht="16.5" customHeight="1">
      <c r="A38" s="42"/>
      <c r="B38" s="158"/>
      <c r="C38" s="159"/>
      <c r="D38" s="133"/>
      <c r="E38" s="134"/>
      <c r="F38" s="134"/>
      <c r="G38" s="46" t="s">
        <v>81</v>
      </c>
      <c r="H38" s="135">
        <f>H35-H36+H37</f>
        <v>1251167</v>
      </c>
      <c r="I38" s="135"/>
      <c r="J38" s="47">
        <f aca="true" t="shared" si="6" ref="J38:O38">J35-J36+J37</f>
        <v>1251167</v>
      </c>
      <c r="K38" s="47">
        <f t="shared" si="6"/>
        <v>891683</v>
      </c>
      <c r="L38" s="47">
        <f t="shared" si="6"/>
        <v>690904</v>
      </c>
      <c r="M38" s="47">
        <f t="shared" si="6"/>
        <v>200779</v>
      </c>
      <c r="N38" s="47">
        <f t="shared" si="6"/>
        <v>328580</v>
      </c>
      <c r="O38" s="47">
        <f t="shared" si="6"/>
        <v>30904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</row>
    <row r="39" spans="1:23" ht="16.5" customHeight="1">
      <c r="A39" s="42"/>
      <c r="B39" s="154"/>
      <c r="C39" s="155"/>
      <c r="D39" s="131" t="s">
        <v>111</v>
      </c>
      <c r="E39" s="134" t="s">
        <v>112</v>
      </c>
      <c r="F39" s="134"/>
      <c r="G39" s="46" t="s">
        <v>78</v>
      </c>
      <c r="H39" s="135">
        <f>J39+S39</f>
        <v>4186766</v>
      </c>
      <c r="I39" s="135"/>
      <c r="J39" s="47">
        <f>K39+N39+O39+P39+Q39+R39</f>
        <v>4186766</v>
      </c>
      <c r="K39" s="47">
        <f>L39+M39</f>
        <v>3952964</v>
      </c>
      <c r="L39" s="47">
        <v>3473233</v>
      </c>
      <c r="M39" s="47">
        <v>479731</v>
      </c>
      <c r="N39" s="47">
        <v>0</v>
      </c>
      <c r="O39" s="47">
        <v>233802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</row>
    <row r="40" spans="1:23" ht="16.5" customHeight="1">
      <c r="A40" s="42"/>
      <c r="B40" s="156"/>
      <c r="C40" s="157"/>
      <c r="D40" s="132"/>
      <c r="E40" s="134"/>
      <c r="F40" s="134"/>
      <c r="G40" s="46" t="s">
        <v>79</v>
      </c>
      <c r="H40" s="135">
        <f>J40+S40</f>
        <v>431</v>
      </c>
      <c r="I40" s="135"/>
      <c r="J40" s="47">
        <f>K40</f>
        <v>431</v>
      </c>
      <c r="K40" s="47">
        <f>L40+M40</f>
        <v>431</v>
      </c>
      <c r="L40" s="47">
        <v>431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</row>
    <row r="41" spans="1:23" ht="16.5" customHeight="1">
      <c r="A41" s="42"/>
      <c r="B41" s="156"/>
      <c r="C41" s="157"/>
      <c r="D41" s="132"/>
      <c r="E41" s="134"/>
      <c r="F41" s="134"/>
      <c r="G41" s="46" t="s">
        <v>80</v>
      </c>
      <c r="H41" s="135">
        <f>J41+S41</f>
        <v>0</v>
      </c>
      <c r="I41" s="135"/>
      <c r="J41" s="47">
        <f>K41+N41+O41+P41+Q41+R41</f>
        <v>0</v>
      </c>
      <c r="K41" s="47">
        <f>L41+M41</f>
        <v>0</v>
      </c>
      <c r="L41" s="47">
        <v>0</v>
      </c>
      <c r="M41" s="47">
        <v>0</v>
      </c>
      <c r="N41" s="47">
        <v>0</v>
      </c>
      <c r="O41" s="47">
        <f>O65</f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</row>
    <row r="42" spans="1:23" ht="16.5" customHeight="1">
      <c r="A42" s="42"/>
      <c r="B42" s="158"/>
      <c r="C42" s="159"/>
      <c r="D42" s="133"/>
      <c r="E42" s="134"/>
      <c r="F42" s="134"/>
      <c r="G42" s="46" t="s">
        <v>81</v>
      </c>
      <c r="H42" s="135">
        <f>H39-H40+H41</f>
        <v>4186335</v>
      </c>
      <c r="I42" s="135"/>
      <c r="J42" s="47">
        <f aca="true" t="shared" si="7" ref="J42:O42">J39-J40+J41</f>
        <v>4186335</v>
      </c>
      <c r="K42" s="47">
        <f t="shared" si="7"/>
        <v>3952533</v>
      </c>
      <c r="L42" s="47">
        <f t="shared" si="7"/>
        <v>3472802</v>
      </c>
      <c r="M42" s="47">
        <f t="shared" si="7"/>
        <v>479731</v>
      </c>
      <c r="N42" s="47">
        <f t="shared" si="7"/>
        <v>0</v>
      </c>
      <c r="O42" s="47">
        <f t="shared" si="7"/>
        <v>233802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</row>
    <row r="43" spans="1:24" ht="18" customHeight="1">
      <c r="A43" s="42"/>
      <c r="B43" s="138" t="s">
        <v>127</v>
      </c>
      <c r="C43" s="138"/>
      <c r="D43" s="139"/>
      <c r="E43" s="140" t="s">
        <v>128</v>
      </c>
      <c r="F43" s="140"/>
      <c r="G43" s="46" t="s">
        <v>78</v>
      </c>
      <c r="H43" s="135">
        <f>J43+S43</f>
        <v>57500</v>
      </c>
      <c r="I43" s="136"/>
      <c r="J43" s="48">
        <f>K43+O43</f>
        <v>57500</v>
      </c>
      <c r="K43" s="47">
        <f>L43+M43</f>
        <v>37500</v>
      </c>
      <c r="L43" s="47">
        <v>20000</v>
      </c>
      <c r="M43" s="47">
        <v>17500</v>
      </c>
      <c r="N43" s="47" t="s">
        <v>58</v>
      </c>
      <c r="O43" s="47">
        <v>20000</v>
      </c>
      <c r="P43" s="47" t="s">
        <v>58</v>
      </c>
      <c r="Q43" s="47" t="s">
        <v>58</v>
      </c>
      <c r="R43" s="47" t="s">
        <v>58</v>
      </c>
      <c r="S43" s="47">
        <f>T43+V43+W43</f>
        <v>0</v>
      </c>
      <c r="T43" s="47">
        <v>0</v>
      </c>
      <c r="U43" s="47">
        <v>0</v>
      </c>
      <c r="V43" s="47">
        <v>0</v>
      </c>
      <c r="W43" s="47">
        <v>0</v>
      </c>
      <c r="X43" s="137"/>
    </row>
    <row r="44" spans="1:24" ht="17.25" customHeight="1">
      <c r="A44" s="42"/>
      <c r="B44" s="138"/>
      <c r="C44" s="138"/>
      <c r="D44" s="139"/>
      <c r="E44" s="140"/>
      <c r="F44" s="140"/>
      <c r="G44" s="46" t="s">
        <v>79</v>
      </c>
      <c r="H44" s="135">
        <f>J44+S44</f>
        <v>0</v>
      </c>
      <c r="I44" s="136"/>
      <c r="J44" s="47">
        <f>K44+N44+O44+P44+Q44+R44</f>
        <v>0</v>
      </c>
      <c r="K44" s="47">
        <f>L44+M44</f>
        <v>0</v>
      </c>
      <c r="L44" s="47">
        <v>0</v>
      </c>
      <c r="M44" s="47" t="s">
        <v>58</v>
      </c>
      <c r="N44" s="47" t="s">
        <v>58</v>
      </c>
      <c r="O44" s="47" t="s">
        <v>58</v>
      </c>
      <c r="P44" s="47" t="s">
        <v>58</v>
      </c>
      <c r="Q44" s="47" t="s">
        <v>58</v>
      </c>
      <c r="R44" s="47" t="s">
        <v>58</v>
      </c>
      <c r="S44" s="47">
        <f>T44+V44+W44</f>
        <v>0</v>
      </c>
      <c r="T44" s="47">
        <v>0</v>
      </c>
      <c r="U44" s="47">
        <v>0</v>
      </c>
      <c r="V44" s="47" t="s">
        <v>58</v>
      </c>
      <c r="W44" s="47">
        <v>0</v>
      </c>
      <c r="X44" s="137"/>
    </row>
    <row r="45" spans="1:24" ht="15.75" customHeight="1">
      <c r="A45" s="42"/>
      <c r="B45" s="138"/>
      <c r="C45" s="138"/>
      <c r="D45" s="139"/>
      <c r="E45" s="140"/>
      <c r="F45" s="140"/>
      <c r="G45" s="46" t="s">
        <v>80</v>
      </c>
      <c r="H45" s="135">
        <f>J45+S45</f>
        <v>13620</v>
      </c>
      <c r="I45" s="136"/>
      <c r="J45" s="47">
        <f>K45+N45+O45+P45+Q45+R45</f>
        <v>13620</v>
      </c>
      <c r="K45" s="47">
        <f>L45+M45</f>
        <v>3620</v>
      </c>
      <c r="L45" s="47">
        <v>0</v>
      </c>
      <c r="M45" s="47">
        <f>M49</f>
        <v>3620</v>
      </c>
      <c r="N45" s="47" t="s">
        <v>58</v>
      </c>
      <c r="O45" s="47">
        <f>O49</f>
        <v>10000</v>
      </c>
      <c r="P45" s="47" t="s">
        <v>58</v>
      </c>
      <c r="Q45" s="47" t="s">
        <v>58</v>
      </c>
      <c r="R45" s="47" t="s">
        <v>58</v>
      </c>
      <c r="S45" s="47">
        <f>T45+V45+W45</f>
        <v>0</v>
      </c>
      <c r="T45" s="47">
        <v>0</v>
      </c>
      <c r="U45" s="47">
        <v>0</v>
      </c>
      <c r="V45" s="47" t="s">
        <v>58</v>
      </c>
      <c r="W45" s="47">
        <v>0</v>
      </c>
      <c r="X45" s="137"/>
    </row>
    <row r="46" spans="1:23" ht="21" customHeight="1">
      <c r="A46" s="42"/>
      <c r="B46" s="138"/>
      <c r="C46" s="138"/>
      <c r="D46" s="139"/>
      <c r="E46" s="140"/>
      <c r="F46" s="140"/>
      <c r="G46" s="46" t="s">
        <v>81</v>
      </c>
      <c r="H46" s="135">
        <f>H43-H44+H45</f>
        <v>71120</v>
      </c>
      <c r="I46" s="136"/>
      <c r="J46" s="48">
        <f aca="true" t="shared" si="8" ref="J46:S46">J43-J44+J45</f>
        <v>71120</v>
      </c>
      <c r="K46" s="48">
        <f t="shared" si="8"/>
        <v>41120</v>
      </c>
      <c r="L46" s="47">
        <f t="shared" si="8"/>
        <v>20000</v>
      </c>
      <c r="M46" s="47">
        <f t="shared" si="8"/>
        <v>21120</v>
      </c>
      <c r="N46" s="47">
        <f t="shared" si="8"/>
        <v>0</v>
      </c>
      <c r="O46" s="47">
        <f t="shared" si="8"/>
        <v>30000</v>
      </c>
      <c r="P46" s="47">
        <f t="shared" si="8"/>
        <v>0</v>
      </c>
      <c r="Q46" s="47">
        <f t="shared" si="8"/>
        <v>0</v>
      </c>
      <c r="R46" s="47">
        <f t="shared" si="8"/>
        <v>0</v>
      </c>
      <c r="S46" s="48">
        <f t="shared" si="8"/>
        <v>0</v>
      </c>
      <c r="T46" s="47">
        <v>0</v>
      </c>
      <c r="U46" s="47">
        <f>U43-U44+U45</f>
        <v>0</v>
      </c>
      <c r="V46" s="47">
        <f>V43-V44+V45</f>
        <v>0</v>
      </c>
      <c r="W46" s="47">
        <v>0</v>
      </c>
    </row>
    <row r="47" spans="1:23" ht="19.5">
      <c r="A47" s="42"/>
      <c r="B47" s="130"/>
      <c r="C47" s="130"/>
      <c r="D47" s="131" t="s">
        <v>129</v>
      </c>
      <c r="E47" s="134" t="s">
        <v>130</v>
      </c>
      <c r="F47" s="134"/>
      <c r="G47" s="46" t="s">
        <v>78</v>
      </c>
      <c r="H47" s="135">
        <f>J47+S47</f>
        <v>45400</v>
      </c>
      <c r="I47" s="136"/>
      <c r="J47" s="47">
        <f>K47+N47+O47+P47+Q47+R47</f>
        <v>45400</v>
      </c>
      <c r="K47" s="47">
        <f>L47+M47</f>
        <v>25400</v>
      </c>
      <c r="L47" s="47">
        <v>10000</v>
      </c>
      <c r="M47" s="47">
        <v>15400</v>
      </c>
      <c r="N47" s="47" t="s">
        <v>58</v>
      </c>
      <c r="O47" s="47">
        <v>20000</v>
      </c>
      <c r="P47" s="47" t="s">
        <v>58</v>
      </c>
      <c r="Q47" s="47" t="s">
        <v>58</v>
      </c>
      <c r="R47" s="47" t="s">
        <v>58</v>
      </c>
      <c r="S47" s="47">
        <f>T47+V47+W47</f>
        <v>0</v>
      </c>
      <c r="T47" s="47">
        <v>0</v>
      </c>
      <c r="U47" s="47">
        <v>0</v>
      </c>
      <c r="V47" s="47" t="s">
        <v>58</v>
      </c>
      <c r="W47" s="47">
        <v>0</v>
      </c>
    </row>
    <row r="48" spans="1:23" ht="19.5" customHeight="1">
      <c r="A48" s="42"/>
      <c r="B48" s="130"/>
      <c r="C48" s="130"/>
      <c r="D48" s="132"/>
      <c r="E48" s="134"/>
      <c r="F48" s="134"/>
      <c r="G48" s="46" t="s">
        <v>79</v>
      </c>
      <c r="H48" s="135">
        <f>J48+S48</f>
        <v>0</v>
      </c>
      <c r="I48" s="136"/>
      <c r="J48" s="47">
        <f>K48+N48+O48+P48+Q48+R48</f>
        <v>0</v>
      </c>
      <c r="K48" s="47">
        <f>L48+M48</f>
        <v>0</v>
      </c>
      <c r="L48" s="47" t="s">
        <v>58</v>
      </c>
      <c r="M48" s="47" t="s">
        <v>58</v>
      </c>
      <c r="N48" s="47" t="s">
        <v>58</v>
      </c>
      <c r="O48" s="47" t="s">
        <v>58</v>
      </c>
      <c r="P48" s="47" t="s">
        <v>58</v>
      </c>
      <c r="Q48" s="47" t="s">
        <v>58</v>
      </c>
      <c r="R48" s="47" t="s">
        <v>58</v>
      </c>
      <c r="S48" s="47">
        <f>T48+V48+W48</f>
        <v>0</v>
      </c>
      <c r="T48" s="47">
        <v>0</v>
      </c>
      <c r="U48" s="47">
        <v>0</v>
      </c>
      <c r="V48" s="47" t="s">
        <v>58</v>
      </c>
      <c r="W48" s="47">
        <v>0</v>
      </c>
    </row>
    <row r="49" spans="1:23" ht="17.25" customHeight="1">
      <c r="A49" s="42"/>
      <c r="B49" s="130"/>
      <c r="C49" s="130"/>
      <c r="D49" s="132"/>
      <c r="E49" s="134"/>
      <c r="F49" s="134"/>
      <c r="G49" s="46" t="s">
        <v>80</v>
      </c>
      <c r="H49" s="135">
        <f>J49+S49</f>
        <v>13620</v>
      </c>
      <c r="I49" s="136"/>
      <c r="J49" s="47">
        <f>K49+N49+O49+P49+Q49+R49</f>
        <v>13620</v>
      </c>
      <c r="K49" s="47">
        <f>L49+M49</f>
        <v>3620</v>
      </c>
      <c r="L49" s="47">
        <v>0</v>
      </c>
      <c r="M49" s="47">
        <v>3620</v>
      </c>
      <c r="N49" s="47" t="s">
        <v>58</v>
      </c>
      <c r="O49" s="47">
        <v>10000</v>
      </c>
      <c r="P49" s="47" t="s">
        <v>58</v>
      </c>
      <c r="Q49" s="47" t="s">
        <v>58</v>
      </c>
      <c r="R49" s="47" t="s">
        <v>58</v>
      </c>
      <c r="S49" s="47">
        <f>T49+V49+W49</f>
        <v>0</v>
      </c>
      <c r="T49" s="47">
        <v>0</v>
      </c>
      <c r="U49" s="47">
        <v>0</v>
      </c>
      <c r="V49" s="47" t="s">
        <v>58</v>
      </c>
      <c r="W49" s="47">
        <v>0</v>
      </c>
    </row>
    <row r="50" spans="1:23" ht="22.5" customHeight="1">
      <c r="A50" s="42"/>
      <c r="B50" s="130"/>
      <c r="C50" s="130"/>
      <c r="D50" s="133"/>
      <c r="E50" s="134"/>
      <c r="F50" s="134"/>
      <c r="G50" s="46" t="s">
        <v>81</v>
      </c>
      <c r="H50" s="135">
        <f>H47-H48+H49</f>
        <v>59020</v>
      </c>
      <c r="I50" s="136"/>
      <c r="J50" s="48">
        <f aca="true" t="shared" si="9" ref="J50:W50">J47-J48+J49</f>
        <v>59020</v>
      </c>
      <c r="K50" s="48">
        <f t="shared" si="9"/>
        <v>29020</v>
      </c>
      <c r="L50" s="47">
        <f t="shared" si="9"/>
        <v>10000</v>
      </c>
      <c r="M50" s="47">
        <f t="shared" si="9"/>
        <v>19020</v>
      </c>
      <c r="N50" s="47">
        <f t="shared" si="9"/>
        <v>0</v>
      </c>
      <c r="O50" s="47">
        <f t="shared" si="9"/>
        <v>30000</v>
      </c>
      <c r="P50" s="47">
        <f t="shared" si="9"/>
        <v>0</v>
      </c>
      <c r="Q50" s="47">
        <f t="shared" si="9"/>
        <v>0</v>
      </c>
      <c r="R50" s="47">
        <f t="shared" si="9"/>
        <v>0</v>
      </c>
      <c r="S50" s="48">
        <f t="shared" si="9"/>
        <v>0</v>
      </c>
      <c r="T50" s="47">
        <f t="shared" si="9"/>
        <v>0</v>
      </c>
      <c r="U50" s="47">
        <f t="shared" si="9"/>
        <v>0</v>
      </c>
      <c r="V50" s="47">
        <f t="shared" si="9"/>
        <v>0</v>
      </c>
      <c r="W50" s="47">
        <f t="shared" si="9"/>
        <v>0</v>
      </c>
    </row>
    <row r="51" spans="1:23" ht="19.5" customHeight="1">
      <c r="A51" s="42"/>
      <c r="B51" s="125" t="s">
        <v>65</v>
      </c>
      <c r="C51" s="113"/>
      <c r="D51" s="113"/>
      <c r="E51" s="113"/>
      <c r="F51" s="114"/>
      <c r="G51" s="49" t="s">
        <v>78</v>
      </c>
      <c r="H51" s="128">
        <f>J51+S51</f>
        <v>43948603.55</v>
      </c>
      <c r="I51" s="129"/>
      <c r="J51" s="50">
        <f>K51+N51+O51+R51</f>
        <v>29390122.48</v>
      </c>
      <c r="K51" s="50">
        <f>L51+M51</f>
        <v>23445389.48</v>
      </c>
      <c r="L51" s="50">
        <v>15293997.91</v>
      </c>
      <c r="M51" s="50">
        <v>8151391.57</v>
      </c>
      <c r="N51" s="50">
        <v>940790</v>
      </c>
      <c r="O51" s="50">
        <v>4013122</v>
      </c>
      <c r="P51" s="50" t="s">
        <v>58</v>
      </c>
      <c r="Q51" s="50" t="s">
        <v>58</v>
      </c>
      <c r="R51" s="50">
        <v>990821</v>
      </c>
      <c r="S51" s="50">
        <f>T51+V51+W51</f>
        <v>14558481.07</v>
      </c>
      <c r="T51" s="50">
        <v>13880618.07</v>
      </c>
      <c r="U51" s="50">
        <v>9354999.41</v>
      </c>
      <c r="V51" s="51" t="s">
        <v>59</v>
      </c>
      <c r="W51" s="50">
        <v>177863</v>
      </c>
    </row>
    <row r="52" spans="1:23" ht="21.75" customHeight="1">
      <c r="A52" s="42"/>
      <c r="B52" s="109"/>
      <c r="C52" s="110"/>
      <c r="D52" s="110"/>
      <c r="E52" s="110"/>
      <c r="F52" s="111"/>
      <c r="G52" s="49" t="s">
        <v>79</v>
      </c>
      <c r="H52" s="128">
        <f>J52+S52</f>
        <v>1074601</v>
      </c>
      <c r="I52" s="129"/>
      <c r="J52" s="50">
        <f>K52+N52+O52+P52+Q52+R52</f>
        <v>4601</v>
      </c>
      <c r="K52" s="50">
        <f>L52+M52</f>
        <v>4601</v>
      </c>
      <c r="L52" s="50">
        <f>L28</f>
        <v>4601</v>
      </c>
      <c r="M52" s="50">
        <v>0</v>
      </c>
      <c r="N52" s="50" t="s">
        <v>58</v>
      </c>
      <c r="O52" s="50" t="s">
        <v>58</v>
      </c>
      <c r="P52" s="50" t="s">
        <v>58</v>
      </c>
      <c r="Q52" s="50" t="s">
        <v>58</v>
      </c>
      <c r="R52" s="50" t="s">
        <v>58</v>
      </c>
      <c r="S52" s="50">
        <f>T52+V52+W52</f>
        <v>1070000</v>
      </c>
      <c r="T52" s="50">
        <f>T12+T20+T28+T44</f>
        <v>1070000</v>
      </c>
      <c r="U52" s="50">
        <v>0</v>
      </c>
      <c r="V52" s="51" t="s">
        <v>58</v>
      </c>
      <c r="W52" s="47">
        <v>0</v>
      </c>
    </row>
    <row r="53" spans="1:23" ht="18" customHeight="1">
      <c r="A53" s="42"/>
      <c r="B53" s="109"/>
      <c r="C53" s="110"/>
      <c r="D53" s="110"/>
      <c r="E53" s="110"/>
      <c r="F53" s="111"/>
      <c r="G53" s="49" t="s">
        <v>80</v>
      </c>
      <c r="H53" s="128">
        <f>J53+S53</f>
        <v>1294065.62</v>
      </c>
      <c r="I53" s="129"/>
      <c r="J53" s="50">
        <f>J13+J21+J29+J45</f>
        <v>31809</v>
      </c>
      <c r="K53" s="50">
        <f>L53+M53</f>
        <v>21809</v>
      </c>
      <c r="L53" s="50">
        <f>L21</f>
        <v>8189</v>
      </c>
      <c r="M53" s="47">
        <f>M29+M45</f>
        <v>13620</v>
      </c>
      <c r="N53" s="50">
        <v>0</v>
      </c>
      <c r="O53" s="50">
        <f>O45</f>
        <v>10000</v>
      </c>
      <c r="P53" s="50" t="s">
        <v>58</v>
      </c>
      <c r="Q53" s="50" t="s">
        <v>58</v>
      </c>
      <c r="R53" s="50">
        <v>0</v>
      </c>
      <c r="S53" s="50">
        <f>T53+V53+W53</f>
        <v>1262256.62</v>
      </c>
      <c r="T53" s="50">
        <f>T13+T29</f>
        <v>1262256.62</v>
      </c>
      <c r="U53" s="50">
        <v>0</v>
      </c>
      <c r="V53" s="51" t="s">
        <v>58</v>
      </c>
      <c r="W53" s="47">
        <v>0</v>
      </c>
    </row>
    <row r="54" spans="1:23" s="54" customFormat="1" ht="19.5" customHeight="1">
      <c r="A54" s="52"/>
      <c r="B54" s="112"/>
      <c r="C54" s="126"/>
      <c r="D54" s="126"/>
      <c r="E54" s="126"/>
      <c r="F54" s="127"/>
      <c r="G54" s="53" t="s">
        <v>81</v>
      </c>
      <c r="H54" s="128">
        <f>H51-H52+H53</f>
        <v>44168068.169999994</v>
      </c>
      <c r="I54" s="129"/>
      <c r="J54" s="50">
        <f>J51-J52+J53</f>
        <v>29417330.48</v>
      </c>
      <c r="K54" s="50">
        <f>K51-K52+K53</f>
        <v>23462597.48</v>
      </c>
      <c r="L54" s="50">
        <f aca="true" t="shared" si="10" ref="L54:W54">L51-L52+L53</f>
        <v>15297585.91</v>
      </c>
      <c r="M54" s="50">
        <f t="shared" si="10"/>
        <v>8165011.57</v>
      </c>
      <c r="N54" s="50">
        <f t="shared" si="10"/>
        <v>940790</v>
      </c>
      <c r="O54" s="50">
        <f>O51-O52+O53</f>
        <v>4023122</v>
      </c>
      <c r="P54" s="50">
        <f t="shared" si="10"/>
        <v>0</v>
      </c>
      <c r="Q54" s="50">
        <f t="shared" si="10"/>
        <v>0</v>
      </c>
      <c r="R54" s="50">
        <f t="shared" si="10"/>
        <v>990821</v>
      </c>
      <c r="S54" s="50">
        <f t="shared" si="10"/>
        <v>14750737.690000001</v>
      </c>
      <c r="T54" s="50">
        <f t="shared" si="10"/>
        <v>14072874.690000001</v>
      </c>
      <c r="U54" s="50">
        <f t="shared" si="10"/>
        <v>9354999.41</v>
      </c>
      <c r="V54" s="50">
        <f t="shared" si="10"/>
        <v>500000</v>
      </c>
      <c r="W54" s="50">
        <f t="shared" si="10"/>
        <v>177863</v>
      </c>
    </row>
    <row r="55" spans="1:23" s="54" customFormat="1" ht="11.25" customHeight="1">
      <c r="A55" s="52"/>
      <c r="B55" s="123" t="s">
        <v>82</v>
      </c>
      <c r="C55" s="123"/>
      <c r="D55" s="123"/>
      <c r="E55" s="123"/>
      <c r="F55" s="123"/>
      <c r="G55" s="123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s="54" customFormat="1" ht="15" customHeight="1">
      <c r="A56" s="52"/>
      <c r="B56" s="124" t="s">
        <v>135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</row>
    <row r="57" spans="1:23" s="54" customFormat="1" ht="135" customHeight="1">
      <c r="A57" s="52"/>
      <c r="B57" s="143" t="s">
        <v>136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20:22" ht="12.75">
      <c r="T58" s="145" t="s">
        <v>69</v>
      </c>
      <c r="U58" s="145"/>
      <c r="V58" s="145"/>
    </row>
    <row r="59" ht="11.25" customHeight="1"/>
    <row r="60" spans="20:22" ht="19.5" customHeight="1">
      <c r="T60" s="145" t="s">
        <v>70</v>
      </c>
      <c r="U60" s="145"/>
      <c r="V60" s="145"/>
    </row>
  </sheetData>
  <mergeCells count="113">
    <mergeCell ref="B47:C50"/>
    <mergeCell ref="D47:D50"/>
    <mergeCell ref="E47:F50"/>
    <mergeCell ref="H47:I47"/>
    <mergeCell ref="H48:I48"/>
    <mergeCell ref="H49:I49"/>
    <mergeCell ref="H50:I50"/>
    <mergeCell ref="X43:X45"/>
    <mergeCell ref="H44:I44"/>
    <mergeCell ref="H45:I45"/>
    <mergeCell ref="H46:I46"/>
    <mergeCell ref="B43:C46"/>
    <mergeCell ref="D43:D46"/>
    <mergeCell ref="E43:F46"/>
    <mergeCell ref="H43:I43"/>
    <mergeCell ref="B23:C26"/>
    <mergeCell ref="D23:D26"/>
    <mergeCell ref="E23:F26"/>
    <mergeCell ref="H23:I23"/>
    <mergeCell ref="H24:I24"/>
    <mergeCell ref="H25:I25"/>
    <mergeCell ref="H26:I26"/>
    <mergeCell ref="X19:X21"/>
    <mergeCell ref="H20:I20"/>
    <mergeCell ref="H21:I21"/>
    <mergeCell ref="H22:I22"/>
    <mergeCell ref="B19:C22"/>
    <mergeCell ref="D19:D22"/>
    <mergeCell ref="E19:F22"/>
    <mergeCell ref="H19:I19"/>
    <mergeCell ref="B35:C38"/>
    <mergeCell ref="D35:D38"/>
    <mergeCell ref="E35:F38"/>
    <mergeCell ref="H35:I35"/>
    <mergeCell ref="H36:I36"/>
    <mergeCell ref="H37:I37"/>
    <mergeCell ref="H38:I38"/>
    <mergeCell ref="B39:C42"/>
    <mergeCell ref="D39:D42"/>
    <mergeCell ref="E39:F42"/>
    <mergeCell ref="H39:I39"/>
    <mergeCell ref="H40:I40"/>
    <mergeCell ref="H41:I41"/>
    <mergeCell ref="H42:I42"/>
    <mergeCell ref="B31:C34"/>
    <mergeCell ref="D31:D34"/>
    <mergeCell ref="E31:F34"/>
    <mergeCell ref="H31:I31"/>
    <mergeCell ref="H32:I32"/>
    <mergeCell ref="H33:I33"/>
    <mergeCell ref="H34:I34"/>
    <mergeCell ref="T58:V58"/>
    <mergeCell ref="T60:V60"/>
    <mergeCell ref="A1:W1"/>
    <mergeCell ref="B2:W2"/>
    <mergeCell ref="A3:B3"/>
    <mergeCell ref="C3:E3"/>
    <mergeCell ref="F3:H3"/>
    <mergeCell ref="I3:W3"/>
    <mergeCell ref="B4:C9"/>
    <mergeCell ref="H30:I30"/>
    <mergeCell ref="T5:W5"/>
    <mergeCell ref="T6:T9"/>
    <mergeCell ref="U6:U7"/>
    <mergeCell ref="B57:W57"/>
    <mergeCell ref="B27:C30"/>
    <mergeCell ref="D27:D30"/>
    <mergeCell ref="E27:F30"/>
    <mergeCell ref="H27:I27"/>
    <mergeCell ref="H28:I28"/>
    <mergeCell ref="H29:I29"/>
    <mergeCell ref="V6:V9"/>
    <mergeCell ref="W6:W9"/>
    <mergeCell ref="K7:K9"/>
    <mergeCell ref="Q7:Q9"/>
    <mergeCell ref="R7:R9"/>
    <mergeCell ref="U8:U9"/>
    <mergeCell ref="N7:N9"/>
    <mergeCell ref="O7:O9"/>
    <mergeCell ref="P7:P9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S5:S9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55:G55"/>
    <mergeCell ref="B56:W56"/>
    <mergeCell ref="B51:F54"/>
    <mergeCell ref="H51:I51"/>
    <mergeCell ref="H52:I52"/>
    <mergeCell ref="H53:I53"/>
    <mergeCell ref="H54:I54"/>
  </mergeCells>
  <printOptions/>
  <pageMargins left="0.31" right="0.25" top="0.41" bottom="0.31" header="0.29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F1" sqref="F1:L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281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140625" style="1" customWidth="1"/>
    <col min="11" max="11" width="9.8515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160" t="s">
        <v>140</v>
      </c>
      <c r="G1" s="160"/>
      <c r="H1" s="160"/>
      <c r="I1" s="160"/>
      <c r="J1" s="160"/>
      <c r="K1" s="160"/>
      <c r="L1" s="160"/>
    </row>
    <row r="2" spans="5:12" ht="20.25" customHeight="1">
      <c r="E2" s="161" t="s">
        <v>134</v>
      </c>
      <c r="F2" s="161"/>
      <c r="G2" s="161"/>
      <c r="H2" s="161"/>
      <c r="I2" s="161"/>
      <c r="J2" s="161"/>
      <c r="K2" s="161"/>
      <c r="L2" s="161"/>
    </row>
    <row r="3" spans="1:12" ht="18.75" customHeight="1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6" customFormat="1" ht="14.25" customHeight="1">
      <c r="A4" s="163" t="s">
        <v>4</v>
      </c>
      <c r="B4" s="163" t="s">
        <v>1</v>
      </c>
      <c r="C4" s="163" t="s">
        <v>7</v>
      </c>
      <c r="D4" s="164" t="s">
        <v>19</v>
      </c>
      <c r="E4" s="164" t="s">
        <v>8</v>
      </c>
      <c r="F4" s="164" t="s">
        <v>9</v>
      </c>
      <c r="G4" s="164"/>
      <c r="H4" s="164"/>
      <c r="I4" s="164"/>
      <c r="J4" s="164"/>
      <c r="K4" s="165" t="s">
        <v>21</v>
      </c>
      <c r="L4" s="167" t="s">
        <v>10</v>
      </c>
    </row>
    <row r="5" spans="1:12" s="6" customFormat="1" ht="15" customHeight="1">
      <c r="A5" s="163"/>
      <c r="B5" s="163"/>
      <c r="C5" s="163"/>
      <c r="D5" s="164"/>
      <c r="E5" s="164"/>
      <c r="F5" s="164" t="s">
        <v>20</v>
      </c>
      <c r="G5" s="164" t="s">
        <v>11</v>
      </c>
      <c r="H5" s="164"/>
      <c r="I5" s="164"/>
      <c r="J5" s="164"/>
      <c r="K5" s="166"/>
      <c r="L5" s="168"/>
    </row>
    <row r="6" spans="1:12" s="6" customFormat="1" ht="29.25" customHeight="1">
      <c r="A6" s="163"/>
      <c r="B6" s="163"/>
      <c r="C6" s="163"/>
      <c r="D6" s="164"/>
      <c r="E6" s="164"/>
      <c r="F6" s="164"/>
      <c r="G6" s="164" t="s">
        <v>12</v>
      </c>
      <c r="H6" s="180" t="s">
        <v>13</v>
      </c>
      <c r="I6" s="164" t="s">
        <v>14</v>
      </c>
      <c r="J6" s="180" t="s">
        <v>15</v>
      </c>
      <c r="K6" s="166"/>
      <c r="L6" s="168"/>
    </row>
    <row r="7" spans="1:12" s="6" customFormat="1" ht="19.5" customHeight="1">
      <c r="A7" s="163"/>
      <c r="B7" s="163"/>
      <c r="C7" s="163"/>
      <c r="D7" s="164"/>
      <c r="E7" s="164"/>
      <c r="F7" s="164"/>
      <c r="G7" s="164"/>
      <c r="H7" s="180"/>
      <c r="I7" s="164"/>
      <c r="J7" s="180"/>
      <c r="K7" s="166"/>
      <c r="L7" s="168"/>
    </row>
    <row r="8" spans="1:12" s="8" customFormat="1" ht="13.5" customHeight="1">
      <c r="A8" s="7">
        <v>1</v>
      </c>
      <c r="B8" s="7">
        <v>2</v>
      </c>
      <c r="C8" s="7">
        <v>3</v>
      </c>
      <c r="D8" s="7">
        <v>5</v>
      </c>
      <c r="E8" s="7">
        <v>6</v>
      </c>
      <c r="F8" s="7">
        <v>7</v>
      </c>
      <c r="G8" s="7">
        <v>8</v>
      </c>
      <c r="H8" s="7">
        <v>9</v>
      </c>
      <c r="I8" s="7">
        <v>10</v>
      </c>
      <c r="J8" s="7">
        <v>11</v>
      </c>
      <c r="K8" s="7">
        <v>12</v>
      </c>
      <c r="L8" s="7">
        <v>13</v>
      </c>
    </row>
    <row r="9" spans="1:12" s="8" customFormat="1" ht="25.5" customHeight="1">
      <c r="A9" s="7">
        <v>1</v>
      </c>
      <c r="B9" s="92" t="s">
        <v>101</v>
      </c>
      <c r="C9" s="92" t="s">
        <v>102</v>
      </c>
      <c r="D9" s="10" t="s">
        <v>103</v>
      </c>
      <c r="E9" s="24">
        <f>F9</f>
        <v>220000</v>
      </c>
      <c r="F9" s="24">
        <f>G9+H9+I9</f>
        <v>220000</v>
      </c>
      <c r="G9" s="24">
        <v>0</v>
      </c>
      <c r="H9" s="24">
        <v>150000</v>
      </c>
      <c r="I9" s="24">
        <v>70000</v>
      </c>
      <c r="J9" s="7"/>
      <c r="K9" s="7"/>
      <c r="L9" s="15" t="s">
        <v>16</v>
      </c>
    </row>
    <row r="10" spans="1:12" ht="21.75" customHeight="1">
      <c r="A10" s="181" t="s">
        <v>104</v>
      </c>
      <c r="B10" s="181"/>
      <c r="C10" s="181"/>
      <c r="D10" s="181"/>
      <c r="E10" s="93">
        <f>SUM(E9)</f>
        <v>220000</v>
      </c>
      <c r="F10" s="29">
        <f>SUM(F9)</f>
        <v>220000</v>
      </c>
      <c r="G10" s="21">
        <f>SUM(G9)</f>
        <v>0</v>
      </c>
      <c r="H10" s="21">
        <f>H9</f>
        <v>150000</v>
      </c>
      <c r="I10" s="21">
        <f>SUM(I9)</f>
        <v>70000</v>
      </c>
      <c r="J10" s="90">
        <f>SUM(J9)</f>
        <v>0</v>
      </c>
      <c r="K10" s="14"/>
      <c r="L10" s="91"/>
    </row>
    <row r="11" spans="1:12" s="9" customFormat="1" ht="20.25" customHeight="1">
      <c r="A11" s="27">
        <v>2</v>
      </c>
      <c r="B11" s="27">
        <v>400</v>
      </c>
      <c r="C11" s="22">
        <v>40002</v>
      </c>
      <c r="D11" s="38" t="s">
        <v>76</v>
      </c>
      <c r="E11" s="24">
        <f aca="true" t="shared" si="0" ref="E11:F14">F11</f>
        <v>12000</v>
      </c>
      <c r="F11" s="24">
        <f t="shared" si="0"/>
        <v>12000</v>
      </c>
      <c r="G11" s="24">
        <v>12000</v>
      </c>
      <c r="H11" s="25"/>
      <c r="I11" s="25"/>
      <c r="J11" s="3"/>
      <c r="K11" s="11"/>
      <c r="L11" s="15" t="s">
        <v>16</v>
      </c>
    </row>
    <row r="12" spans="1:12" s="31" customFormat="1" ht="24" customHeight="1">
      <c r="A12" s="170" t="s">
        <v>74</v>
      </c>
      <c r="B12" s="171"/>
      <c r="C12" s="171"/>
      <c r="D12" s="172"/>
      <c r="E12" s="21">
        <f>SUM(E11)</f>
        <v>12000</v>
      </c>
      <c r="F12" s="21">
        <f>SUM(F11)</f>
        <v>12000</v>
      </c>
      <c r="G12" s="21">
        <f>SUM(G11)</f>
        <v>12000</v>
      </c>
      <c r="H12" s="25"/>
      <c r="I12" s="25"/>
      <c r="J12" s="3"/>
      <c r="K12" s="11"/>
      <c r="L12" s="30"/>
    </row>
    <row r="13" spans="1:12" s="9" customFormat="1" ht="126.75" customHeight="1">
      <c r="A13" s="27">
        <v>3</v>
      </c>
      <c r="B13" s="27">
        <v>600</v>
      </c>
      <c r="C13" s="22">
        <v>60013</v>
      </c>
      <c r="D13" s="10" t="s">
        <v>71</v>
      </c>
      <c r="E13" s="24">
        <f t="shared" si="0"/>
        <v>50020</v>
      </c>
      <c r="F13" s="24">
        <f t="shared" si="0"/>
        <v>50020</v>
      </c>
      <c r="G13" s="24">
        <v>50020</v>
      </c>
      <c r="H13" s="35"/>
      <c r="I13" s="25"/>
      <c r="J13" s="3"/>
      <c r="K13" s="11"/>
      <c r="L13" s="15" t="s">
        <v>16</v>
      </c>
    </row>
    <row r="14" spans="1:12" s="9" customFormat="1" ht="63.75" customHeight="1">
      <c r="A14" s="27">
        <v>4</v>
      </c>
      <c r="B14" s="27">
        <v>600</v>
      </c>
      <c r="C14" s="22">
        <v>60016</v>
      </c>
      <c r="D14" s="10" t="s">
        <v>67</v>
      </c>
      <c r="E14" s="24">
        <f t="shared" si="0"/>
        <v>131123.66</v>
      </c>
      <c r="F14" s="24">
        <f t="shared" si="0"/>
        <v>131123.66</v>
      </c>
      <c r="G14" s="24">
        <v>131123.66</v>
      </c>
      <c r="H14" s="25"/>
      <c r="I14" s="25"/>
      <c r="J14" s="3"/>
      <c r="K14" s="11"/>
      <c r="L14" s="15" t="s">
        <v>16</v>
      </c>
    </row>
    <row r="15" spans="1:12" ht="38.25" customHeight="1">
      <c r="A15" s="12">
        <v>5</v>
      </c>
      <c r="B15" s="12">
        <v>600</v>
      </c>
      <c r="C15" s="13">
        <v>60016</v>
      </c>
      <c r="D15" s="10" t="s">
        <v>68</v>
      </c>
      <c r="E15" s="33">
        <f aca="true" t="shared" si="1" ref="E15:E22">F15</f>
        <v>400000</v>
      </c>
      <c r="F15" s="33">
        <f>G15+H15+I15+J15</f>
        <v>400000</v>
      </c>
      <c r="G15" s="33">
        <v>0</v>
      </c>
      <c r="H15" s="33">
        <v>400000</v>
      </c>
      <c r="I15" s="26"/>
      <c r="J15" s="17"/>
      <c r="K15" s="18"/>
      <c r="L15" s="15" t="s">
        <v>16</v>
      </c>
    </row>
    <row r="16" spans="1:12" ht="88.5" customHeight="1">
      <c r="A16" s="23">
        <v>6</v>
      </c>
      <c r="B16" s="12">
        <v>600</v>
      </c>
      <c r="C16" s="13">
        <v>60016</v>
      </c>
      <c r="D16" s="10" t="s">
        <v>66</v>
      </c>
      <c r="E16" s="24">
        <f t="shared" si="1"/>
        <v>1948637.98</v>
      </c>
      <c r="F16" s="24">
        <f>G16+J16</f>
        <v>1948637.98</v>
      </c>
      <c r="G16" s="24">
        <v>292295.7</v>
      </c>
      <c r="H16" s="34"/>
      <c r="I16" s="26"/>
      <c r="J16" s="24">
        <v>1656342.28</v>
      </c>
      <c r="K16" s="18"/>
      <c r="L16" s="15" t="s">
        <v>16</v>
      </c>
    </row>
    <row r="17" spans="1:12" ht="29.25" customHeight="1">
      <c r="A17" s="23">
        <v>7</v>
      </c>
      <c r="B17" s="12">
        <v>600</v>
      </c>
      <c r="C17" s="13">
        <v>60016</v>
      </c>
      <c r="D17" s="10" t="s">
        <v>84</v>
      </c>
      <c r="E17" s="24">
        <f t="shared" si="1"/>
        <v>143055.62</v>
      </c>
      <c r="F17" s="24">
        <f>G17</f>
        <v>143055.62</v>
      </c>
      <c r="G17" s="24">
        <v>143055.62</v>
      </c>
      <c r="H17" s="34"/>
      <c r="I17" s="26"/>
      <c r="J17" s="24"/>
      <c r="K17" s="18"/>
      <c r="L17" s="15" t="s">
        <v>16</v>
      </c>
    </row>
    <row r="18" spans="1:12" ht="128.25" customHeight="1">
      <c r="A18" s="23">
        <v>8</v>
      </c>
      <c r="B18" s="12">
        <v>600</v>
      </c>
      <c r="C18" s="13">
        <v>60016</v>
      </c>
      <c r="D18" s="10" t="s">
        <v>77</v>
      </c>
      <c r="E18" s="24">
        <f t="shared" si="1"/>
        <v>2620000</v>
      </c>
      <c r="F18" s="24">
        <f>G18+H18</f>
        <v>2620000</v>
      </c>
      <c r="G18" s="24">
        <v>1850000</v>
      </c>
      <c r="H18" s="24">
        <v>770000</v>
      </c>
      <c r="I18" s="26"/>
      <c r="J18" s="24"/>
      <c r="K18" s="18"/>
      <c r="L18" s="15" t="s">
        <v>16</v>
      </c>
    </row>
    <row r="19" spans="1:21" ht="61.5" customHeight="1">
      <c r="A19" s="23">
        <v>9</v>
      </c>
      <c r="B19" s="12">
        <v>600</v>
      </c>
      <c r="C19" s="13">
        <v>60016</v>
      </c>
      <c r="D19" s="56" t="s">
        <v>87</v>
      </c>
      <c r="E19" s="24">
        <f>F19</f>
        <v>100000</v>
      </c>
      <c r="F19" s="24">
        <f>G19</f>
        <v>100000</v>
      </c>
      <c r="G19" s="24">
        <v>100000</v>
      </c>
      <c r="H19" s="58"/>
      <c r="I19" s="58"/>
      <c r="J19" s="58"/>
      <c r="K19" s="58"/>
      <c r="L19" s="15" t="s">
        <v>16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12" ht="36" customHeight="1">
      <c r="A20" s="23">
        <v>10</v>
      </c>
      <c r="B20" s="12">
        <v>600</v>
      </c>
      <c r="C20" s="13">
        <v>60016</v>
      </c>
      <c r="D20" s="10" t="s">
        <v>85</v>
      </c>
      <c r="E20" s="24">
        <f>F20</f>
        <v>0</v>
      </c>
      <c r="F20" s="24">
        <f>G20</f>
        <v>0</v>
      </c>
      <c r="G20" s="24">
        <v>0</v>
      </c>
      <c r="H20" s="34"/>
      <c r="I20" s="26"/>
      <c r="J20" s="24"/>
      <c r="K20" s="18"/>
      <c r="L20" s="15" t="s">
        <v>16</v>
      </c>
    </row>
    <row r="21" spans="1:12" ht="66" customHeight="1">
      <c r="A21" s="12">
        <v>11</v>
      </c>
      <c r="B21" s="12">
        <v>600</v>
      </c>
      <c r="C21" s="13">
        <v>60016</v>
      </c>
      <c r="D21" s="10" t="s">
        <v>105</v>
      </c>
      <c r="E21" s="24">
        <f t="shared" si="1"/>
        <v>680000</v>
      </c>
      <c r="F21" s="24">
        <f>G21+H21</f>
        <v>680000</v>
      </c>
      <c r="G21" s="24">
        <v>0</v>
      </c>
      <c r="H21" s="24">
        <v>680000</v>
      </c>
      <c r="I21" s="26"/>
      <c r="J21" s="24"/>
      <c r="K21" s="18"/>
      <c r="L21" s="15" t="s">
        <v>16</v>
      </c>
    </row>
    <row r="22" spans="1:12" ht="39" customHeight="1">
      <c r="A22" s="12">
        <v>12</v>
      </c>
      <c r="B22" s="12">
        <v>600</v>
      </c>
      <c r="C22" s="13">
        <v>60016</v>
      </c>
      <c r="D22" s="28" t="s">
        <v>72</v>
      </c>
      <c r="E22" s="24">
        <f t="shared" si="1"/>
        <v>168000</v>
      </c>
      <c r="F22" s="24">
        <f>G22+I22</f>
        <v>168000</v>
      </c>
      <c r="G22" s="24">
        <v>110000</v>
      </c>
      <c r="H22" s="24"/>
      <c r="I22" s="24">
        <v>58000</v>
      </c>
      <c r="J22" s="24"/>
      <c r="K22" s="18"/>
      <c r="L22" s="15" t="s">
        <v>16</v>
      </c>
    </row>
    <row r="23" spans="1:12" s="4" customFormat="1" ht="23.25" customHeight="1">
      <c r="A23" s="173" t="s">
        <v>17</v>
      </c>
      <c r="B23" s="174"/>
      <c r="C23" s="174"/>
      <c r="D23" s="175"/>
      <c r="E23" s="19">
        <f>F23+K23</f>
        <v>6240837.260000001</v>
      </c>
      <c r="F23" s="19">
        <f>G23+H23+I23+J23+K23</f>
        <v>6240837.260000001</v>
      </c>
      <c r="G23" s="19">
        <f>G13+G14+G15+G16+G17+G18+G19+G20+G21+G22</f>
        <v>2676494.98</v>
      </c>
      <c r="H23" s="32">
        <f>H15+H18+H21</f>
        <v>1850000</v>
      </c>
      <c r="I23" s="19">
        <f>I22</f>
        <v>58000</v>
      </c>
      <c r="J23" s="19">
        <f>J16</f>
        <v>1656342.28</v>
      </c>
      <c r="K23" s="19">
        <v>0</v>
      </c>
      <c r="L23" s="14"/>
    </row>
    <row r="24" spans="1:12" ht="26.25" customHeight="1">
      <c r="A24" s="12">
        <v>13</v>
      </c>
      <c r="B24" s="12">
        <v>700</v>
      </c>
      <c r="C24" s="13">
        <v>70005</v>
      </c>
      <c r="D24" s="10" t="s">
        <v>75</v>
      </c>
      <c r="E24" s="24">
        <f>F24</f>
        <v>184725</v>
      </c>
      <c r="F24" s="24">
        <f>G24</f>
        <v>184725</v>
      </c>
      <c r="G24" s="24">
        <v>184725</v>
      </c>
      <c r="H24" s="34"/>
      <c r="I24" s="26"/>
      <c r="J24" s="24"/>
      <c r="K24" s="18"/>
      <c r="L24" s="15" t="s">
        <v>16</v>
      </c>
    </row>
    <row r="25" spans="1:12" s="4" customFormat="1" ht="23.25" customHeight="1">
      <c r="A25" s="173" t="s">
        <v>73</v>
      </c>
      <c r="B25" s="174"/>
      <c r="C25" s="174"/>
      <c r="D25" s="175"/>
      <c r="E25" s="19">
        <f>E24</f>
        <v>184725</v>
      </c>
      <c r="F25" s="19">
        <f>F24</f>
        <v>184725</v>
      </c>
      <c r="G25" s="19">
        <f>G24</f>
        <v>184725</v>
      </c>
      <c r="H25" s="14"/>
      <c r="I25" s="19">
        <v>0</v>
      </c>
      <c r="J25" s="19">
        <f>J16</f>
        <v>1656342.28</v>
      </c>
      <c r="K25" s="19">
        <v>0</v>
      </c>
      <c r="L25" s="14"/>
    </row>
    <row r="26" spans="1:12" s="4" customFormat="1" ht="27.75" customHeight="1">
      <c r="A26" s="12">
        <v>14</v>
      </c>
      <c r="B26" s="12">
        <v>754</v>
      </c>
      <c r="C26" s="13">
        <v>75412</v>
      </c>
      <c r="D26" s="10" t="s">
        <v>86</v>
      </c>
      <c r="E26" s="16">
        <f>F26</f>
        <v>4350</v>
      </c>
      <c r="F26" s="16">
        <f>G26</f>
        <v>4350</v>
      </c>
      <c r="G26" s="16">
        <v>4350</v>
      </c>
      <c r="H26" s="14"/>
      <c r="I26" s="19"/>
      <c r="J26" s="19"/>
      <c r="K26" s="19"/>
      <c r="L26" s="15" t="s">
        <v>16</v>
      </c>
    </row>
    <row r="27" spans="1:12" s="4" customFormat="1" ht="23.25" customHeight="1">
      <c r="A27" s="173" t="s">
        <v>83</v>
      </c>
      <c r="B27" s="174"/>
      <c r="C27" s="174"/>
      <c r="D27" s="175"/>
      <c r="E27" s="19">
        <f>SUM(E26)</f>
        <v>4350</v>
      </c>
      <c r="F27" s="19">
        <f>SUM(F26)</f>
        <v>4350</v>
      </c>
      <c r="G27" s="19">
        <f>G26</f>
        <v>4350</v>
      </c>
      <c r="H27" s="14"/>
      <c r="I27" s="19"/>
      <c r="J27" s="19"/>
      <c r="K27" s="19"/>
      <c r="L27" s="14"/>
    </row>
    <row r="28" spans="1:12" s="4" customFormat="1" ht="39.75" customHeight="1">
      <c r="A28" s="94">
        <v>15</v>
      </c>
      <c r="B28" s="94">
        <v>801</v>
      </c>
      <c r="C28" s="94">
        <v>80101</v>
      </c>
      <c r="D28" s="10" t="s">
        <v>114</v>
      </c>
      <c r="E28" s="16">
        <f>F28</f>
        <v>4601</v>
      </c>
      <c r="F28" s="16">
        <f>G28</f>
        <v>4601</v>
      </c>
      <c r="G28" s="16">
        <v>4601</v>
      </c>
      <c r="H28" s="14"/>
      <c r="I28" s="19"/>
      <c r="J28" s="19"/>
      <c r="K28" s="19"/>
      <c r="L28" s="14"/>
    </row>
    <row r="29" spans="1:12" s="4" customFormat="1" ht="23.25" customHeight="1">
      <c r="A29" s="173" t="s">
        <v>113</v>
      </c>
      <c r="B29" s="174"/>
      <c r="C29" s="174"/>
      <c r="D29" s="175"/>
      <c r="E29" s="95">
        <f>E28</f>
        <v>4601</v>
      </c>
      <c r="F29" s="95">
        <f>F28</f>
        <v>4601</v>
      </c>
      <c r="G29" s="95">
        <f>G28</f>
        <v>4601</v>
      </c>
      <c r="H29" s="14"/>
      <c r="I29" s="19"/>
      <c r="J29" s="19"/>
      <c r="K29" s="19"/>
      <c r="L29" s="14"/>
    </row>
    <row r="30" spans="1:12" s="2" customFormat="1" ht="27" customHeight="1">
      <c r="A30" s="176" t="s">
        <v>2</v>
      </c>
      <c r="B30" s="177"/>
      <c r="C30" s="177"/>
      <c r="D30" s="178"/>
      <c r="E30" s="19">
        <f>F30+K30</f>
        <v>6666513.260000001</v>
      </c>
      <c r="F30" s="19">
        <f>G30+H30+I30+J30</f>
        <v>6666513.260000001</v>
      </c>
      <c r="G30" s="19">
        <f>G10+G12+G23+G25+G27+G29</f>
        <v>2882170.98</v>
      </c>
      <c r="H30" s="29">
        <f>H10+H23</f>
        <v>2000000</v>
      </c>
      <c r="I30" s="29">
        <f>I10+I23</f>
        <v>128000</v>
      </c>
      <c r="J30" s="19">
        <f>J25</f>
        <v>1656342.28</v>
      </c>
      <c r="K30" s="16">
        <f>SUM(K25)</f>
        <v>0</v>
      </c>
      <c r="L30" s="20" t="s">
        <v>18</v>
      </c>
    </row>
    <row r="31" spans="2:11" ht="33" customHeight="1">
      <c r="B31" s="179" t="s">
        <v>133</v>
      </c>
      <c r="C31" s="179"/>
      <c r="D31" s="179"/>
      <c r="E31" s="179"/>
      <c r="F31" s="179"/>
      <c r="H31" s="169" t="s">
        <v>69</v>
      </c>
      <c r="I31" s="169"/>
      <c r="J31" s="169"/>
      <c r="K31" s="5"/>
    </row>
    <row r="32" spans="8:11" ht="16.5" customHeight="1">
      <c r="H32" s="169" t="s">
        <v>70</v>
      </c>
      <c r="I32" s="169"/>
      <c r="J32" s="169"/>
      <c r="K32" s="5"/>
    </row>
    <row r="35" ht="14.25">
      <c r="D35" s="36"/>
    </row>
    <row r="36" ht="14.25">
      <c r="D36" s="36"/>
    </row>
    <row r="37" ht="14.25">
      <c r="D37" s="36"/>
    </row>
    <row r="38" ht="14.25">
      <c r="D38" s="36"/>
    </row>
    <row r="39" ht="14.25">
      <c r="D39" s="37"/>
    </row>
  </sheetData>
  <mergeCells count="27">
    <mergeCell ref="A10:D10"/>
    <mergeCell ref="F5:F7"/>
    <mergeCell ref="G5:J5"/>
    <mergeCell ref="G6:G7"/>
    <mergeCell ref="F4:J4"/>
    <mergeCell ref="H6:H7"/>
    <mergeCell ref="I6:I7"/>
    <mergeCell ref="J6:J7"/>
    <mergeCell ref="H32:J32"/>
    <mergeCell ref="A12:D12"/>
    <mergeCell ref="A23:D23"/>
    <mergeCell ref="A25:D25"/>
    <mergeCell ref="A30:D30"/>
    <mergeCell ref="H31:J31"/>
    <mergeCell ref="A27:D27"/>
    <mergeCell ref="A29:D29"/>
    <mergeCell ref="B31:F31"/>
    <mergeCell ref="F1:L1"/>
    <mergeCell ref="E2:L2"/>
    <mergeCell ref="A3:L3"/>
    <mergeCell ref="A4:A7"/>
    <mergeCell ref="B4:B7"/>
    <mergeCell ref="C4:C7"/>
    <mergeCell ref="D4:D7"/>
    <mergeCell ref="E4:E7"/>
    <mergeCell ref="K4:K7"/>
    <mergeCell ref="L4:L7"/>
  </mergeCells>
  <printOptions/>
  <pageMargins left="0.42" right="0.26" top="0.64" bottom="0.42" header="0.41" footer="0.2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2011-06-14T11:03:47Z</cp:lastPrinted>
  <dcterms:created xsi:type="dcterms:W3CDTF">2009-10-15T10:17:39Z</dcterms:created>
  <dcterms:modified xsi:type="dcterms:W3CDTF">2011-06-14T11:04:11Z</dcterms:modified>
  <cp:category/>
  <cp:version/>
  <cp:contentType/>
  <cp:contentStatus/>
</cp:coreProperties>
</file>