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" sheetId="1" r:id="rId1"/>
    <sheet name="zał nr 2" sheetId="2" r:id="rId2"/>
    <sheet name="zał 3" sheetId="3" r:id="rId3"/>
    <sheet name="zał 3a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  <sheet name="zał 11" sheetId="12" r:id="rId12"/>
  </sheets>
  <definedNames>
    <definedName name="_xlnm.Print_Area" localSheetId="0">'zał 1'!$A$1:$F$120</definedName>
    <definedName name="_xlnm.Print_Area" localSheetId="11">'zał 11'!$A$1:$I$36</definedName>
    <definedName name="_xlnm.Print_Area" localSheetId="2">'zał 3'!$A$1:$N$30</definedName>
    <definedName name="_xlnm.Print_Area" localSheetId="3">'zał 3a'!$A$1:$L$29</definedName>
    <definedName name="_xlnm.Print_Area" localSheetId="4">'zał 4'!$A$2:$D$27</definedName>
    <definedName name="_xlnm.Print_Area" localSheetId="5">'zał 5'!$B$2:$E$26</definedName>
    <definedName name="_xlnm.Print_Area" localSheetId="6">'zał 6'!$A$1:$I$48</definedName>
    <definedName name="_xlnm.Print_Area" localSheetId="7">'zał 7'!$A$1:$F$15</definedName>
    <definedName name="_xlnm.Print_Area" localSheetId="8">'zał 8'!$A$2:$F$15</definedName>
    <definedName name="_xlnm.Print_Area" localSheetId="1">'zał nr 2'!$A$1:$M$328</definedName>
  </definedNames>
  <calcPr fullCalcOnLoad="1"/>
</workbook>
</file>

<file path=xl/sharedStrings.xml><?xml version="1.0" encoding="utf-8"?>
<sst xmlns="http://schemas.openxmlformats.org/spreadsheetml/2006/main" count="906" uniqueCount="418">
  <si>
    <t>Dział</t>
  </si>
  <si>
    <t>§</t>
  </si>
  <si>
    <t>Rozdział</t>
  </si>
  <si>
    <t>Nazwa</t>
  </si>
  <si>
    <t>na rok 2007</t>
  </si>
  <si>
    <t>Plan na 2007</t>
  </si>
  <si>
    <t>010</t>
  </si>
  <si>
    <t>Rolnictwo i łowiectwo</t>
  </si>
  <si>
    <t>01010</t>
  </si>
  <si>
    <t>Infrastruktura wodociągowa i sanitacyjna wsi</t>
  </si>
  <si>
    <t>Środki na dofinansowanie własnych inwestycji gmin pozyskane z innych źródeł</t>
  </si>
  <si>
    <t>01095</t>
  </si>
  <si>
    <t>Pozostała działalność</t>
  </si>
  <si>
    <t>0690</t>
  </si>
  <si>
    <t>Wpływy z różnych opłat</t>
  </si>
  <si>
    <t>0750</t>
  </si>
  <si>
    <t>Dochody z najmu i dzierżawy składników majątkowych</t>
  </si>
  <si>
    <t>Dotacje celowe otrzymane z budżetu państwa na realizację zadań bieżących z zakresu administracji rządowej oraz innych zadań zleconych gminie</t>
  </si>
  <si>
    <t>Wytwarzanie i zaopatrywanie w energię elektryczną, gaz i wodę</t>
  </si>
  <si>
    <t>Dostarczanie wody</t>
  </si>
  <si>
    <t>0830</t>
  </si>
  <si>
    <t>Wpływy z usług</t>
  </si>
  <si>
    <t>0920</t>
  </si>
  <si>
    <t>Pozostałe odsetki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</si>
  <si>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</si>
  <si>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</si>
  <si>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</si>
  <si>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</si>
  <si>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</si>
  <si>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</si>
  <si>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Dochody jednostek samorzadu terytorialnego związane z realizacją zadań z zakresu administracji rządowej oraz innych zadań zleconych ustawami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</si>
  <si>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</si>
  <si>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</si>
  <si>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</si>
  <si>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</si>
  <si>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wojewódzkie Policji</t>
  </si>
  <si>
    <t>0970</t>
  </si>
  <si>
    <t>Wpływy z różnych dochodów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</si>
  <si>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</si>
  <si>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</si>
  <si>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</si>
  <si>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</si>
  <si>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</si>
  <si>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</si>
  <si>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</si>
  <si>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</si>
  <si>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</si>
  <si>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</si>
  <si>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</si>
  <si>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</si>
  <si>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</si>
  <si>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</si>
  <si>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</si>
  <si>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</si>
  <si>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</si>
  <si>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</si>
  <si>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</si>
  <si>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</si>
  <si>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</si>
  <si>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</si>
  <si>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</si>
  <si>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</si>
  <si>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</si>
  <si>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Odsetki od nieterminowych wpłat z tyułu  podatków i opłat</t>
  </si>
  <si>
    <t>Wpływy z innych opłat stanowiących dochody jst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</si>
  <si>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</si>
  <si>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</si>
  <si>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</si>
  <si>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</si>
  <si>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</si>
  <si>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</si>
  <si>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</si>
  <si>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</si>
  <si>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</si>
  <si>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</si>
  <si>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</si>
  <si>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</si>
  <si>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</si>
  <si>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</si>
  <si>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</si>
  <si>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</si>
  <si>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</si>
  <si>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</si>
  <si>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Dotacje celowe otrzymane z budżetu państwa na realizację własnych  zadań bieżących gmin</t>
  </si>
  <si>
    <t>Gimnazja</t>
  </si>
  <si>
    <t>Pomoc społeczna</t>
  </si>
  <si>
    <t>Domy pomocy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</si>
  <si>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</si>
  <si>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</si>
  <si>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</si>
  <si>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</si>
  <si>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</si>
  <si>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Gospodarka ściekowa i ochrona wód</t>
  </si>
  <si>
    <t>Ogółem</t>
  </si>
  <si>
    <t>Usuwanie skutków klęsk żywiołowych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</si>
  <si>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</si>
  <si>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</si>
  <si>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</si>
  <si>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</si>
  <si>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</si>
  <si>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</si>
  <si>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</si>
  <si>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</si>
  <si>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Zał. Nr 2 do uchwały Nr.............</t>
  </si>
  <si>
    <t>Rady Gminy Jaktorów z dnia..............</t>
  </si>
  <si>
    <t>Wydatki budżetu Gminy Jaktorów na rok 2007</t>
  </si>
  <si>
    <t>Wydatki inwestycyjne jednostek budżetowych</t>
  </si>
  <si>
    <t>01030</t>
  </si>
  <si>
    <t>Wpłaty gmin na rzecz izb rolniczych</t>
  </si>
  <si>
    <t>Izby rolnicze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</si>
  <si>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</si>
  <si>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</si>
  <si>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</si>
  <si>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</si>
  <si>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</si>
  <si>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</si>
  <si>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</si>
  <si>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</si>
  <si>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</si>
  <si>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</si>
  <si>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</si>
  <si>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</si>
  <si>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</si>
  <si>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</si>
  <si>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</si>
  <si>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</si>
  <si>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</si>
  <si>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</si>
  <si>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</si>
  <si>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</si>
  <si>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</si>
  <si>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</si>
  <si>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</si>
  <si>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</si>
  <si>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</si>
  <si>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</si>
  <si>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</si>
  <si>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</si>
  <si>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</si>
  <si>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</si>
  <si>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</si>
  <si>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</si>
  <si>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</si>
  <si>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</si>
  <si>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</si>
  <si>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</si>
  <si>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</si>
  <si>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</si>
  <si>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</si>
  <si>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</si>
  <si>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</si>
  <si>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</si>
  <si>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dnia.....................</t>
  </si>
  <si>
    <t>w złotych</t>
  </si>
  <si>
    <t>§*</t>
  </si>
  <si>
    <t>Dotacje
ogółem</t>
  </si>
  <si>
    <t>Wydatki
ogółem
(6+10)</t>
  </si>
  <si>
    <t>Wydatki
bieżące</t>
  </si>
  <si>
    <t>Wydatki
majątkowe</t>
  </si>
  <si>
    <t>wynagrodzenia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</si>
  <si>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</si>
  <si>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</si>
  <si>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</si>
  <si>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</si>
  <si>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</si>
  <si>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</si>
  <si>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Transport</t>
  </si>
  <si>
    <t>Drogi publiczne gminne</t>
  </si>
  <si>
    <t>Różne wydatki na rzecz osób fizycznych</t>
  </si>
  <si>
    <t>Działalność usługowa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</si>
  <si>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</si>
  <si>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</si>
  <si>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</si>
  <si>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</si>
  <si>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</si>
  <si>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</si>
  <si>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</si>
  <si>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Rady gmin</t>
  </si>
  <si>
    <t>Składki na PFRON</t>
  </si>
  <si>
    <t>Zakup usług dostępu do sieci Internet</t>
  </si>
  <si>
    <t>Opłaty z tytułu zakupu usług telekomunikacyjnych telefonii komórkowej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</si>
  <si>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</si>
  <si>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</si>
  <si>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</si>
  <si>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Wydatki na zakupy inwestycyjne jednostek budżetowych</t>
  </si>
  <si>
    <t>Urzędy naczelnych organów władzy państwowej, kontroli i ochrony prawa</t>
  </si>
  <si>
    <t>Wpłaty jednostek  na fundusz celowy</t>
  </si>
  <si>
    <t>Ochotnicze straże pożarne</t>
  </si>
  <si>
    <t>Wydatki osobowe niezaliczone do wynagrodzeń</t>
  </si>
  <si>
    <t>Pobór podatków, opłat i niepodatkowych należności podatkowych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</si>
  <si>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</si>
  <si>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</si>
  <si>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</si>
  <si>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</si>
  <si>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</si>
  <si>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</si>
  <si>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</si>
  <si>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Dodatkowe wynagrodzenia roczne</t>
  </si>
  <si>
    <t>Pomoce naukowe i dydaktyczne, książki</t>
  </si>
  <si>
    <t>Wydatki na inwestycje jednostek budżetowych</t>
  </si>
  <si>
    <t>Oddziały przedszkolne w szkołach podstawowych</t>
  </si>
  <si>
    <t xml:space="preserve">Przedszkola </t>
  </si>
  <si>
    <t>Dotacje celowe przekazane gminie na zadania bieżące realizowane  przez jst na podstawie porozumień</t>
  </si>
  <si>
    <t>Dotacja podmiotowa z budżetu dla niepublicznej jednostki systemu oświaty</t>
  </si>
  <si>
    <t>Zakup pomocy naukowych, dydaktycznych i książek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</si>
  <si>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</si>
  <si>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</si>
  <si>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</si>
  <si>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</si>
  <si>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</si>
  <si>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</si>
  <si>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</si>
  <si>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</si>
  <si>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</si>
  <si>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</si>
  <si>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</si>
  <si>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Wydatki na zakup i objęcie akcji oraz wniesienie wkładów do spółek prawa handlowego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</si>
  <si>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</si>
  <si>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</si>
  <si>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</si>
  <si>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</si>
  <si>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</si>
  <si>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</si>
  <si>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</si>
  <si>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</si>
  <si>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</si>
  <si>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</si>
  <si>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</si>
  <si>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</si>
  <si>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</si>
  <si>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</si>
  <si>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</si>
  <si>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</si>
  <si>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</si>
  <si>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</si>
  <si>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</si>
  <si>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</si>
  <si>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</si>
  <si>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</si>
  <si>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</si>
  <si>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    
B.
C.
…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</si>
  <si>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</si>
  <si>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</si>
  <si>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</si>
  <si>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Zadania inwestycyjne w 2007 r.</t>
  </si>
  <si>
    <t>Nazwa zadania inwestycyjnego</t>
  </si>
  <si>
    <t>środki pochodzące
z innych  źródeł*</t>
  </si>
  <si>
    <t>Dochody i wydatki związane z realizacją zadań wykonywanych na podstawie porozumień (umów) między jednostkami samorządu terytorialnego w 2007 r.</t>
  </si>
  <si>
    <t>dotacje</t>
  </si>
  <si>
    <t>Nazwa instytucji</t>
  </si>
  <si>
    <t>Kwota dotacji</t>
  </si>
  <si>
    <t>Prognoza kwoty długu i spłat na rok 2007 i lata następne</t>
  </si>
  <si>
    <t>Wyszczególnienie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</si>
  <si>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</si>
  <si>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</si>
  <si>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</si>
  <si>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</si>
  <si>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</si>
  <si>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</si>
  <si>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</si>
  <si>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</si>
  <si>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</si>
  <si>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</si>
  <si>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</si>
  <si>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</si>
  <si>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</si>
  <si>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</si>
  <si>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</si>
  <si>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</si>
  <si>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</si>
  <si>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</si>
  <si>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</si>
  <si>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</si>
  <si>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</si>
  <si>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</si>
  <si>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</si>
  <si>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</si>
  <si>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</si>
  <si>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</si>
  <si>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</si>
  <si>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</si>
  <si>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</si>
  <si>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</si>
  <si>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</si>
  <si>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</si>
  <si>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</si>
  <si>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</si>
  <si>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</si>
  <si>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</si>
  <si>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</si>
  <si>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</si>
  <si>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</si>
  <si>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</si>
  <si>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</si>
  <si>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</si>
  <si>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</si>
  <si>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</si>
  <si>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</si>
  <si>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</si>
  <si>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</si>
  <si>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</si>
  <si>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</si>
  <si>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</si>
  <si>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Zał. Nr 4 do uchwały Nr.......Rady Gminy Jaktorów</t>
  </si>
  <si>
    <t>Przychody i rozchody budżetu w 2007 r.</t>
  </si>
  <si>
    <t>Zakup leków i materiałów medycznych</t>
  </si>
  <si>
    <t>Zakup usług zdrowotnych</t>
  </si>
  <si>
    <t>Przedszkole Niepubliczne Puchatek w Jaktorowie</t>
  </si>
  <si>
    <t>Gminna Biblioteka Publiczna w Jaktorowie</t>
  </si>
  <si>
    <t>Wydatki
z tytułu poręczeń
i gwarancji</t>
  </si>
  <si>
    <t>Zał. Nr.1 do uchwały   
 Nr.............................</t>
  </si>
  <si>
    <t>Rady Gminy Jaktorów</t>
  </si>
  <si>
    <t xml:space="preserve">      z dnia ..............................</t>
  </si>
  <si>
    <t>Dochody Budżetu Gminy Jaktorów</t>
  </si>
  <si>
    <t>Przewid. wykon. 2006r</t>
  </si>
  <si>
    <t>2010</t>
  </si>
  <si>
    <t>0870</t>
  </si>
  <si>
    <t>Wpływy ze sprzedaży składników majątkowych</t>
  </si>
  <si>
    <t>Wybory do rad gmin, rad powiatów i sejmików województw, wybory wójtów, burmistrzów o prezydentów miast</t>
  </si>
  <si>
    <t>Dotacje celowe otrzymane z budżetu państwa na realiz. zadań bieżących z zakresu administracji rządowej oraz innych zadań zleconych gminie</t>
  </si>
  <si>
    <t>0960</t>
  </si>
  <si>
    <t>Otrzymane spadki, zapisy, darowizny</t>
  </si>
  <si>
    <t>2030</t>
  </si>
  <si>
    <t>Pomoc materialna dla uczniów</t>
  </si>
  <si>
    <t>Świadczenia rodzinne, zaliczka alimentacyjna oraz składki na ubezpieczenia emerytalne i rentowe z ubezpieczenia społecznego</t>
  </si>
  <si>
    <t>Przewid.
wykon 2006</t>
  </si>
  <si>
    <t>Plan
na 2007 r.
(7+13)</t>
  </si>
  <si>
    <t>Rozdz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</si>
  <si>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</si>
  <si>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</si>
  <si>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</t>
  </si>
  <si>
    <t>Dotacje celowe przekazane gminie na zadania bieżące realiz. przez jst na podst. porozumień</t>
  </si>
  <si>
    <t>Wybory do rad gmin, rad powiatów i sejmików województw, wybory wójtów, burmistrzów i prezydentów miast</t>
  </si>
  <si>
    <t>Inne formy pomocy dla uczniów</t>
  </si>
  <si>
    <t>Programy polityki zdrowotnej</t>
  </si>
  <si>
    <t>Stypendia dla uczniów</t>
  </si>
  <si>
    <t>Nagrody o charakterze szczególnym niezaliczone do wynagrodzeń</t>
  </si>
  <si>
    <t>Wydatki  na zakupy inwestycyjne jednostek budżetowych</t>
  </si>
  <si>
    <t>Zał Nr 7 do uchwały Nr………….</t>
  </si>
  <si>
    <t>Rady Gminy Jaktorów z dnia………………..</t>
  </si>
  <si>
    <t>Dotacje celowe na zadania własne gminy realizowane przez podmioty należące
i nienależące do sektora finansów publicznych w 2007 r.</t>
  </si>
  <si>
    <t>Nazwa zadania</t>
  </si>
  <si>
    <t>Realizacja zadań własnych Gminy w zakresie kultury fizycznej i sportu</t>
  </si>
  <si>
    <t>Zał Nr 8 do uchwały Nr………………….</t>
  </si>
  <si>
    <t>Rady Gminy Jaktorów z dnia………………….</t>
  </si>
  <si>
    <t>Dotacje podmiotowe w 2007 r.</t>
  </si>
  <si>
    <t>Razem dział 852</t>
  </si>
  <si>
    <t>Razem rozdz 85212</t>
  </si>
  <si>
    <t>Razem dział 750</t>
  </si>
  <si>
    <t>Razem dział 751</t>
  </si>
  <si>
    <t>Razem dział 754</t>
  </si>
  <si>
    <t>Razem rozdz 85213</t>
  </si>
  <si>
    <t>Razem rozdz 85214</t>
  </si>
  <si>
    <t>Razem rozdz 85228</t>
  </si>
  <si>
    <t>Rady Gminy Jaktorów z dnia……………………..</t>
  </si>
  <si>
    <t>I.</t>
  </si>
  <si>
    <t>Plan przychodów i wydatków Gminnego Funduszu</t>
  </si>
  <si>
    <t>Ochrony Środowiska i Gospodarki Wodnej</t>
  </si>
  <si>
    <t>Plan na 2007 r.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</si>
  <si>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</si>
  <si>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</si>
  <si>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</si>
  <si>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</si>
  <si>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</si>
  <si>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</si>
  <si>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</si>
  <si>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Zał Nr 10 do uchwały Nr…………………………..</t>
  </si>
  <si>
    <t>Rady Gminy Jaktorów z dnia………………………</t>
  </si>
  <si>
    <t>Zał. Nr 3 do uchwały Nr…………………………….</t>
  </si>
  <si>
    <t>Rady Gminy Jaktorów z dnia………………………………</t>
  </si>
  <si>
    <t>Zał Nr 3a do uchwały Nr…………………………</t>
  </si>
  <si>
    <t>Eady Gminy Jaktorów z dnia…………………….</t>
  </si>
  <si>
    <t>§ 0690 - Wpływy z różnych dochodów</t>
  </si>
  <si>
    <t>§ 3030 - Różne wydatki na rzecz osób fizycznych</t>
  </si>
  <si>
    <t xml:space="preserve">              nagrody w konkursie ekologicznym</t>
  </si>
  <si>
    <t>§ 4210 - Zakup materiałów i wyposażenia</t>
  </si>
  <si>
    <t>§ 4300 - Zakup usług pozostałych</t>
  </si>
  <si>
    <t xml:space="preserve">                likwidacja dzikich wysypisk</t>
  </si>
  <si>
    <t xml:space="preserve">                urządzanie terenów zielonych</t>
  </si>
  <si>
    <t xml:space="preserve">                wykonanie tablic ostrzegawczych</t>
  </si>
  <si>
    <t xml:space="preserve">                obsługa bankowa</t>
  </si>
  <si>
    <t>Budowa sieci wodociągowej  w Budach Zosinych</t>
  </si>
  <si>
    <t>Opracowanie projektu na budowę sieci wodociągowej w ul. Sygietyńskiego w Starych Budach</t>
  </si>
  <si>
    <t>Urząd Gminy</t>
  </si>
  <si>
    <t>Zakup pomp do stacji uzdatniania wody</t>
  </si>
  <si>
    <t>Urząd
 Gminy</t>
  </si>
  <si>
    <t>jw.</t>
  </si>
  <si>
    <t>Lp</t>
  </si>
  <si>
    <t>Zakup wyposażenia dla  Szkoły Podstawowej w Międzyborowie (części nadbudowanej)</t>
  </si>
  <si>
    <t>Budowa przedszkola z salą wielofunkcyjną i rozbudową szatki przy Szkole Podstawowej w Jaktorowie</t>
  </si>
  <si>
    <t>Zakup zestawu komputerowego dla Gminnego Ośrodka Pomocy Społecznej w Jaktorowie</t>
  </si>
  <si>
    <t>Budowa sieci kanalizacyjnej w gminie</t>
  </si>
  <si>
    <t>j.w.</t>
  </si>
  <si>
    <t>GOPS</t>
  </si>
  <si>
    <t>w tym: umorzona część pożyczki Nr 483/2002/GW/P 196.250</t>
  </si>
  <si>
    <t>Budowa Gimnazjum przy hali sportowej w Jaktorowie</t>
  </si>
  <si>
    <t>Opracowanie projektu:
a/ ciągu pieszo-rowerowego wraz z przejściem przez rzekę Tuczną w Jaktorowie (II etap) 
b/ ciągu pieszego w Sadych Budach, Budach Starych na odcinku od ul. Ogrodowej do wiaduktu CMK</t>
  </si>
  <si>
    <t>Nadbudowa  budynku Szkoły Podstawowej w Międzyborowie (rozliczenie inwestycji)</t>
  </si>
  <si>
    <t>pochodne od wynagro
dzeń</t>
  </si>
  <si>
    <t>świadcze
nia społeczne</t>
  </si>
  <si>
    <t>Zał Nr 6  do uchwały Nr……………………….</t>
  </si>
  <si>
    <t>Zał Nr 9 do uchwały Nr……………………..</t>
  </si>
  <si>
    <t>Rady Gminy Jaktorów z dnia……………..</t>
  </si>
  <si>
    <t>pochodne 
od wynagro
dzeń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</si>
  <si>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</si>
  <si>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r>
      <t xml:space="preserve">długu </t>
    </r>
    <r>
      <rPr>
        <sz val="10"/>
        <rFont val="Arial"/>
        <family val="2"/>
      </rPr>
      <t>(art. 170 ust. 1)   (1-2.1-2.2):3</t>
    </r>
  </si>
  <si>
    <t>Zał Nr 11 do uchwały Nr………………………………</t>
  </si>
  <si>
    <t>Rady Gminy Jaktorów z dnia…………………………</t>
  </si>
  <si>
    <t>Ogółem dochody</t>
  </si>
  <si>
    <t>Zał Nr 5 do uchwały Nr………………………..</t>
  </si>
  <si>
    <t>Dochody związane z realizacją zadań z zakresu administracji
rządowej i innych zadań zleconych odrębnymi ustawami w 2007 r.</t>
  </si>
  <si>
    <t>Wydatki związane z realizacją zadań z zakresu administracji rządowej i innych zadań zleconych odrębnymi ustawami w 2007 r.</t>
  </si>
  <si>
    <t>Wydatki
ogółem
(5+9)</t>
  </si>
  <si>
    <t>C
1 727 368</t>
  </si>
  <si>
    <t>C
678 757</t>
  </si>
  <si>
    <t>C. Inne źródła  - emisja papierów wartościowych</t>
  </si>
  <si>
    <t>C
  678 757</t>
  </si>
  <si>
    <t>C
 1727 368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</si>
</sst>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0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i/>
      <sz val="11"/>
      <name val="Arial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8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/>
    </xf>
    <xf numFmtId="0" fontId="17" fillId="0" borderId="1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06">
      <selection activeCell="F119" sqref="F119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51.75390625" style="0" customWidth="1"/>
    <col min="5" max="5" width="13.625" style="0" customWidth="1"/>
    <col min="6" max="6" width="12.625" style="0" customWidth="1"/>
  </cols>
  <sheetData>
    <row r="1" spans="1:6" ht="30" customHeight="1">
      <c r="A1" s="1"/>
      <c r="B1" s="1"/>
      <c r="C1" s="1"/>
      <c r="D1" s="173" t="s">
        <v>310</v>
      </c>
      <c r="E1" s="173"/>
      <c r="F1" s="173"/>
    </row>
    <row r="2" spans="1:6" ht="15.75" customHeight="1">
      <c r="A2" s="1"/>
      <c r="B2" s="1"/>
      <c r="C2" s="1"/>
      <c r="D2" s="174" t="s">
        <v>311</v>
      </c>
      <c r="E2" s="174"/>
      <c r="F2" s="174"/>
    </row>
    <row r="3" spans="1:6" ht="15.75" customHeight="1">
      <c r="A3" s="1"/>
      <c r="B3" s="1"/>
      <c r="C3" s="1"/>
      <c r="D3" s="174" t="s">
        <v>312</v>
      </c>
      <c r="E3" s="174"/>
      <c r="F3" s="174"/>
    </row>
    <row r="4" spans="3:5" s="105" customFormat="1" ht="21.75" customHeight="1">
      <c r="C4" s="172" t="s">
        <v>313</v>
      </c>
      <c r="D4" s="172"/>
      <c r="E4" s="88"/>
    </row>
    <row r="5" spans="1:6" ht="15.75" customHeight="1">
      <c r="A5" s="1"/>
      <c r="B5" s="1"/>
      <c r="C5" s="172" t="s">
        <v>4</v>
      </c>
      <c r="D5" s="172"/>
      <c r="E5" s="89"/>
      <c r="F5" s="1"/>
    </row>
    <row r="6" spans="1:6" ht="15.75" customHeight="1">
      <c r="A6" s="1"/>
      <c r="B6" s="1"/>
      <c r="C6" s="1"/>
      <c r="D6" s="1"/>
      <c r="E6" s="1"/>
      <c r="F6" s="1"/>
    </row>
    <row r="7" spans="1:6" ht="32.25" customHeight="1">
      <c r="A7" s="2" t="s">
        <v>0</v>
      </c>
      <c r="B7" s="2" t="s">
        <v>2</v>
      </c>
      <c r="C7" s="2" t="s">
        <v>1</v>
      </c>
      <c r="D7" s="2" t="s">
        <v>3</v>
      </c>
      <c r="E7" s="90" t="s">
        <v>314</v>
      </c>
      <c r="F7" s="3" t="s">
        <v>5</v>
      </c>
    </row>
    <row r="8" spans="1:6" s="6" customFormat="1" ht="15.75" customHeight="1">
      <c r="A8" s="4">
        <v>1</v>
      </c>
      <c r="B8" s="4">
        <v>2</v>
      </c>
      <c r="C8" s="4">
        <v>3</v>
      </c>
      <c r="D8" s="4">
        <v>4</v>
      </c>
      <c r="E8" s="4"/>
      <c r="F8" s="5">
        <v>5</v>
      </c>
    </row>
    <row r="9" spans="1:6" s="9" customFormat="1" ht="19.5" customHeight="1">
      <c r="A9" s="7" t="s">
        <v>6</v>
      </c>
      <c r="B9" s="8"/>
      <c r="C9" s="8"/>
      <c r="D9" s="8" t="s">
        <v>7</v>
      </c>
      <c r="E9" s="30">
        <f>E10+E12</f>
        <v>66406</v>
      </c>
      <c r="F9" s="30">
        <f>F12</f>
        <v>600</v>
      </c>
    </row>
    <row r="10" spans="1:6" s="9" customFormat="1" ht="19.5" customHeight="1">
      <c r="A10" s="7"/>
      <c r="B10" s="10" t="s">
        <v>8</v>
      </c>
      <c r="C10" s="8"/>
      <c r="D10" s="11" t="s">
        <v>9</v>
      </c>
      <c r="E10" s="31">
        <f>E11</f>
        <v>37800</v>
      </c>
      <c r="F10" s="12"/>
    </row>
    <row r="11" spans="1:6" s="92" customFormat="1" ht="30.75" customHeight="1">
      <c r="A11" s="91"/>
      <c r="B11" s="13"/>
      <c r="C11" s="148">
        <v>6290</v>
      </c>
      <c r="D11" s="11" t="s">
        <v>10</v>
      </c>
      <c r="E11" s="31">
        <v>37800</v>
      </c>
      <c r="F11" s="12"/>
    </row>
    <row r="12" spans="1:6" ht="15.75" customHeight="1">
      <c r="A12" s="14"/>
      <c r="B12" s="10" t="s">
        <v>11</v>
      </c>
      <c r="C12" s="14"/>
      <c r="D12" s="14" t="s">
        <v>12</v>
      </c>
      <c r="E12" s="31">
        <f>E13+E14+E15</f>
        <v>28606</v>
      </c>
      <c r="F12" s="31">
        <f>F14</f>
        <v>600</v>
      </c>
    </row>
    <row r="13" spans="1:6" ht="15.75" customHeight="1">
      <c r="A13" s="14"/>
      <c r="B13" s="10"/>
      <c r="C13" s="15" t="s">
        <v>13</v>
      </c>
      <c r="D13" s="14" t="s">
        <v>14</v>
      </c>
      <c r="E13" s="31">
        <v>3750</v>
      </c>
      <c r="F13" s="12"/>
    </row>
    <row r="14" spans="1:6" ht="27.75" customHeight="1">
      <c r="A14" s="14"/>
      <c r="B14" s="14"/>
      <c r="C14" s="15" t="s">
        <v>15</v>
      </c>
      <c r="D14" s="11" t="s">
        <v>16</v>
      </c>
      <c r="E14" s="31">
        <v>407</v>
      </c>
      <c r="F14" s="31">
        <v>600</v>
      </c>
    </row>
    <row r="15" spans="1:6" ht="30.75" customHeight="1">
      <c r="A15" s="14"/>
      <c r="B15" s="14"/>
      <c r="C15" s="15" t="s">
        <v>315</v>
      </c>
      <c r="D15" s="11" t="s">
        <v>17</v>
      </c>
      <c r="E15" s="31">
        <v>24449</v>
      </c>
      <c r="F15" s="12"/>
    </row>
    <row r="16" spans="1:7" s="9" customFormat="1" ht="30" customHeight="1">
      <c r="A16" s="16">
        <v>400</v>
      </c>
      <c r="B16" s="17"/>
      <c r="C16" s="17"/>
      <c r="D16" s="18" t="s">
        <v>18</v>
      </c>
      <c r="E16" s="30">
        <f>E17</f>
        <v>261800</v>
      </c>
      <c r="F16" s="30">
        <f>F17</f>
        <v>271800</v>
      </c>
      <c r="G16" s="94"/>
    </row>
    <row r="17" spans="1:7" ht="15.75" customHeight="1">
      <c r="A17" s="19"/>
      <c r="B17" s="19">
        <v>40002</v>
      </c>
      <c r="C17" s="19"/>
      <c r="D17" s="14" t="s">
        <v>19</v>
      </c>
      <c r="E17" s="31">
        <f>E18+E19</f>
        <v>261800</v>
      </c>
      <c r="F17" s="31">
        <f>F18+F19</f>
        <v>271800</v>
      </c>
      <c r="G17" s="95"/>
    </row>
    <row r="18" spans="1:7" ht="15.75" customHeight="1">
      <c r="A18" s="19"/>
      <c r="B18" s="19"/>
      <c r="C18" s="15" t="s">
        <v>20</v>
      </c>
      <c r="D18" s="14" t="s">
        <v>21</v>
      </c>
      <c r="E18" s="31">
        <v>260000</v>
      </c>
      <c r="F18" s="31">
        <v>270000</v>
      </c>
      <c r="G18" s="95"/>
    </row>
    <row r="19" spans="1:7" ht="15.75" customHeight="1">
      <c r="A19" s="19"/>
      <c r="B19" s="19"/>
      <c r="C19" s="10" t="s">
        <v>22</v>
      </c>
      <c r="D19" s="14" t="s">
        <v>23</v>
      </c>
      <c r="E19" s="31">
        <v>1800</v>
      </c>
      <c r="F19" s="31">
        <v>1800</v>
      </c>
      <c r="G19" s="95"/>
    </row>
    <row r="20" spans="1:6" s="9" customFormat="1" ht="19.5" customHeight="1">
      <c r="A20" s="17">
        <v>700</v>
      </c>
      <c r="B20" s="17"/>
      <c r="C20" s="17"/>
      <c r="D20" s="8" t="s">
        <v>24</v>
      </c>
      <c r="E20" s="30">
        <f>E21+E27</f>
        <v>218830</v>
      </c>
      <c r="F20" s="30">
        <f>F21+F27</f>
        <v>76792</v>
      </c>
    </row>
    <row r="21" spans="1:6" ht="15.75" customHeight="1">
      <c r="A21" s="19"/>
      <c r="B21" s="19">
        <v>70005</v>
      </c>
      <c r="C21" s="19"/>
      <c r="D21" s="20" t="s">
        <v>25</v>
      </c>
      <c r="E21" s="31">
        <f>E22+E23+E24+E25+E26</f>
        <v>211815</v>
      </c>
      <c r="F21" s="31">
        <f>F22+F23+F24+F25+F26</f>
        <v>66860</v>
      </c>
    </row>
    <row r="22" spans="1:6" ht="27" customHeight="1">
      <c r="A22" s="19"/>
      <c r="B22" s="19"/>
      <c r="C22" s="10" t="s">
        <v>26</v>
      </c>
      <c r="D22" s="21" t="s">
        <v>27</v>
      </c>
      <c r="E22" s="31">
        <v>7760</v>
      </c>
      <c r="F22" s="31">
        <v>7760</v>
      </c>
    </row>
    <row r="23" spans="1:6" ht="18" customHeight="1">
      <c r="A23" s="19"/>
      <c r="B23" s="19"/>
      <c r="C23" s="10" t="s">
        <v>15</v>
      </c>
      <c r="D23" s="11" t="s">
        <v>16</v>
      </c>
      <c r="E23" s="31">
        <v>35130</v>
      </c>
      <c r="F23" s="31">
        <v>55100</v>
      </c>
    </row>
    <row r="24" spans="1:6" ht="15.75" customHeight="1">
      <c r="A24" s="19"/>
      <c r="B24" s="19"/>
      <c r="C24" s="10" t="s">
        <v>20</v>
      </c>
      <c r="D24" s="11" t="s">
        <v>21</v>
      </c>
      <c r="E24" s="31">
        <v>2000</v>
      </c>
      <c r="F24" s="31">
        <v>4000</v>
      </c>
    </row>
    <row r="25" spans="1:6" s="97" customFormat="1" ht="16.5" customHeight="1">
      <c r="A25" s="96"/>
      <c r="B25" s="96"/>
      <c r="C25" s="10" t="s">
        <v>316</v>
      </c>
      <c r="D25" s="11" t="s">
        <v>317</v>
      </c>
      <c r="E25" s="31">
        <v>166900</v>
      </c>
      <c r="F25" s="31">
        <v>0</v>
      </c>
    </row>
    <row r="26" spans="1:6" ht="15.75" customHeight="1">
      <c r="A26" s="19"/>
      <c r="B26" s="19"/>
      <c r="C26" s="10" t="s">
        <v>22</v>
      </c>
      <c r="D26" s="11" t="s">
        <v>23</v>
      </c>
      <c r="E26" s="31">
        <v>25</v>
      </c>
      <c r="F26" s="31">
        <v>0</v>
      </c>
    </row>
    <row r="27" spans="1:6" ht="18.75" customHeight="1">
      <c r="A27" s="19"/>
      <c r="B27" s="19">
        <v>70095</v>
      </c>
      <c r="C27" s="19"/>
      <c r="D27" s="20" t="s">
        <v>12</v>
      </c>
      <c r="E27" s="31">
        <f>E28+E29</f>
        <v>7015</v>
      </c>
      <c r="F27" s="31">
        <f>F28+F29</f>
        <v>9932</v>
      </c>
    </row>
    <row r="28" spans="1:6" ht="27.75" customHeight="1">
      <c r="A28" s="19"/>
      <c r="B28" s="19"/>
      <c r="C28" s="24" t="s">
        <v>15</v>
      </c>
      <c r="D28" s="11" t="s">
        <v>16</v>
      </c>
      <c r="E28" s="31">
        <v>7000</v>
      </c>
      <c r="F28" s="31">
        <v>9932</v>
      </c>
    </row>
    <row r="29" spans="1:6" ht="15.75" customHeight="1">
      <c r="A29" s="19"/>
      <c r="B29" s="19"/>
      <c r="C29" s="10" t="s">
        <v>22</v>
      </c>
      <c r="D29" s="11" t="s">
        <v>23</v>
      </c>
      <c r="E29" s="31">
        <v>15</v>
      </c>
      <c r="F29" s="31">
        <v>0</v>
      </c>
    </row>
    <row r="30" spans="1:6" s="9" customFormat="1" ht="20.25" customHeight="1">
      <c r="A30" s="17">
        <v>750</v>
      </c>
      <c r="B30" s="17"/>
      <c r="C30" s="17"/>
      <c r="D30" s="22" t="s">
        <v>28</v>
      </c>
      <c r="E30" s="30">
        <f>E31+E34</f>
        <v>94541</v>
      </c>
      <c r="F30" s="30">
        <f>F31+F34</f>
        <v>94931</v>
      </c>
    </row>
    <row r="31" spans="1:6" ht="17.25" customHeight="1">
      <c r="A31" s="19"/>
      <c r="B31" s="19">
        <v>75011</v>
      </c>
      <c r="C31" s="19"/>
      <c r="D31" s="20" t="s">
        <v>29</v>
      </c>
      <c r="E31" s="31">
        <f>E32+E33</f>
        <v>75681</v>
      </c>
      <c r="F31" s="31">
        <f>F32+F33</f>
        <v>77261</v>
      </c>
    </row>
    <row r="32" spans="1:7" ht="41.25" customHeight="1">
      <c r="A32" s="19"/>
      <c r="B32" s="19"/>
      <c r="C32" s="4">
        <v>2010</v>
      </c>
      <c r="D32" s="11" t="s">
        <v>17</v>
      </c>
      <c r="E32" s="31">
        <v>74181</v>
      </c>
      <c r="F32" s="31">
        <v>74404</v>
      </c>
      <c r="G32" s="95"/>
    </row>
    <row r="33" spans="1:7" ht="41.25" customHeight="1">
      <c r="A33" s="19"/>
      <c r="B33" s="19"/>
      <c r="C33" s="4">
        <v>2360</v>
      </c>
      <c r="D33" s="11" t="s">
        <v>30</v>
      </c>
      <c r="E33" s="31">
        <v>1500</v>
      </c>
      <c r="F33" s="31">
        <v>2857</v>
      </c>
      <c r="G33" s="95"/>
    </row>
    <row r="34" spans="1:6" ht="17.25" customHeight="1">
      <c r="A34" s="19"/>
      <c r="B34" s="19">
        <v>75023</v>
      </c>
      <c r="C34" s="19"/>
      <c r="D34" s="20" t="s">
        <v>31</v>
      </c>
      <c r="E34" s="31">
        <f>E35+E36+E37</f>
        <v>18860</v>
      </c>
      <c r="F34" s="31">
        <f>F35+F36+F37</f>
        <v>17670</v>
      </c>
    </row>
    <row r="35" spans="1:6" ht="15.75" customHeight="1">
      <c r="A35" s="19"/>
      <c r="B35" s="19"/>
      <c r="C35" s="15" t="s">
        <v>13</v>
      </c>
      <c r="D35" s="98" t="s">
        <v>14</v>
      </c>
      <c r="E35" s="31">
        <v>490</v>
      </c>
      <c r="F35" s="31">
        <v>0</v>
      </c>
    </row>
    <row r="36" spans="1:6" ht="18" customHeight="1">
      <c r="A36" s="19"/>
      <c r="B36" s="19"/>
      <c r="C36" s="15" t="s">
        <v>15</v>
      </c>
      <c r="D36" s="11" t="s">
        <v>16</v>
      </c>
      <c r="E36" s="31">
        <v>14170</v>
      </c>
      <c r="F36" s="31">
        <v>14170</v>
      </c>
    </row>
    <row r="37" spans="1:6" ht="15.75" customHeight="1">
      <c r="A37" s="19"/>
      <c r="B37" s="19"/>
      <c r="C37" s="15" t="s">
        <v>20</v>
      </c>
      <c r="D37" s="20" t="s">
        <v>21</v>
      </c>
      <c r="E37" s="31">
        <v>4200</v>
      </c>
      <c r="F37" s="31">
        <v>3500</v>
      </c>
    </row>
    <row r="38" spans="1:6" s="9" customFormat="1" ht="28.5" customHeight="1">
      <c r="A38" s="16">
        <v>751</v>
      </c>
      <c r="B38" s="17"/>
      <c r="C38" s="17"/>
      <c r="D38" s="23" t="s">
        <v>32</v>
      </c>
      <c r="E38" s="30">
        <f>E39+E41</f>
        <v>37898</v>
      </c>
      <c r="F38" s="30">
        <f>F39</f>
        <v>1572</v>
      </c>
    </row>
    <row r="39" spans="1:6" ht="27.75" customHeight="1">
      <c r="A39" s="19"/>
      <c r="B39" s="19">
        <v>75101</v>
      </c>
      <c r="C39" s="19"/>
      <c r="D39" s="21" t="s">
        <v>33</v>
      </c>
      <c r="E39" s="31">
        <f>E40</f>
        <v>1560</v>
      </c>
      <c r="F39" s="31">
        <f>F40</f>
        <v>1572</v>
      </c>
    </row>
    <row r="40" spans="1:6" ht="44.25" customHeight="1">
      <c r="A40" s="19"/>
      <c r="B40" s="19"/>
      <c r="C40" s="4">
        <v>2010</v>
      </c>
      <c r="D40" s="11" t="s">
        <v>17</v>
      </c>
      <c r="E40" s="31">
        <v>1560</v>
      </c>
      <c r="F40" s="31">
        <v>1572</v>
      </c>
    </row>
    <row r="41" spans="1:6" ht="42" customHeight="1">
      <c r="A41" s="19"/>
      <c r="B41" s="4">
        <v>75109</v>
      </c>
      <c r="C41" s="4"/>
      <c r="D41" s="21" t="s">
        <v>318</v>
      </c>
      <c r="E41" s="31">
        <f>E42</f>
        <v>36338</v>
      </c>
      <c r="F41" s="31">
        <f>F42</f>
        <v>0</v>
      </c>
    </row>
    <row r="42" spans="1:6" ht="42" customHeight="1">
      <c r="A42" s="19"/>
      <c r="B42" s="19"/>
      <c r="C42" s="4">
        <v>2010</v>
      </c>
      <c r="D42" s="21" t="s">
        <v>319</v>
      </c>
      <c r="E42" s="31">
        <v>36338</v>
      </c>
      <c r="F42" s="31">
        <v>0</v>
      </c>
    </row>
    <row r="43" spans="1:6" s="9" customFormat="1" ht="24" customHeight="1">
      <c r="A43" s="16">
        <v>754</v>
      </c>
      <c r="B43" s="17"/>
      <c r="C43" s="17"/>
      <c r="D43" s="149" t="s">
        <v>34</v>
      </c>
      <c r="E43" s="30">
        <f>E44+E46</f>
        <v>510.62</v>
      </c>
      <c r="F43" s="30">
        <v>500</v>
      </c>
    </row>
    <row r="44" spans="1:6" s="92" customFormat="1" ht="20.25" customHeight="1">
      <c r="A44" s="24"/>
      <c r="B44" s="99">
        <v>75404</v>
      </c>
      <c r="C44" s="99"/>
      <c r="D44" s="100" t="s">
        <v>35</v>
      </c>
      <c r="E44" s="31">
        <f>E45</f>
        <v>10.62</v>
      </c>
      <c r="F44" s="12"/>
    </row>
    <row r="45" spans="1:6" s="9" customFormat="1" ht="18" customHeight="1">
      <c r="A45" s="16"/>
      <c r="B45" s="17"/>
      <c r="C45" s="15" t="s">
        <v>36</v>
      </c>
      <c r="D45" s="21" t="s">
        <v>37</v>
      </c>
      <c r="E45" s="54">
        <v>10.62</v>
      </c>
      <c r="F45" s="93"/>
    </row>
    <row r="46" spans="1:6" ht="17.25" customHeight="1">
      <c r="A46" s="19"/>
      <c r="B46" s="19">
        <v>75414</v>
      </c>
      <c r="C46" s="19"/>
      <c r="D46" s="20" t="s">
        <v>38</v>
      </c>
      <c r="E46" s="31">
        <f>E47</f>
        <v>500</v>
      </c>
      <c r="F46" s="31">
        <v>500</v>
      </c>
    </row>
    <row r="47" spans="1:6" ht="42" customHeight="1">
      <c r="A47" s="19"/>
      <c r="B47" s="19"/>
      <c r="C47" s="4">
        <v>2010</v>
      </c>
      <c r="D47" s="11" t="s">
        <v>17</v>
      </c>
      <c r="E47" s="31">
        <v>500</v>
      </c>
      <c r="F47" s="31">
        <v>500</v>
      </c>
    </row>
    <row r="48" spans="1:6" s="9" customFormat="1" ht="42" customHeight="1">
      <c r="A48" s="16">
        <v>756</v>
      </c>
      <c r="B48" s="17"/>
      <c r="C48" s="17"/>
      <c r="D48" s="23" t="s">
        <v>39</v>
      </c>
      <c r="E48" s="30">
        <f>E49+E52+E59+E69+E73</f>
        <v>6640381</v>
      </c>
      <c r="F48" s="30">
        <f>F49+F52+F59+F69+F73</f>
        <v>6961828</v>
      </c>
    </row>
    <row r="49" spans="1:6" ht="20.25" customHeight="1">
      <c r="A49" s="19"/>
      <c r="B49" s="19">
        <v>75601</v>
      </c>
      <c r="C49" s="19"/>
      <c r="D49" s="21" t="s">
        <v>40</v>
      </c>
      <c r="E49" s="31">
        <f>E50+E51</f>
        <v>63300</v>
      </c>
      <c r="F49" s="31">
        <f>F50+F51</f>
        <v>65600</v>
      </c>
    </row>
    <row r="50" spans="1:6" ht="28.5" customHeight="1">
      <c r="A50" s="14"/>
      <c r="B50" s="19"/>
      <c r="C50" s="15" t="s">
        <v>41</v>
      </c>
      <c r="D50" s="21" t="s">
        <v>42</v>
      </c>
      <c r="E50" s="31">
        <v>62000</v>
      </c>
      <c r="F50" s="31">
        <v>65000</v>
      </c>
    </row>
    <row r="51" spans="1:7" ht="27" customHeight="1">
      <c r="A51" s="14"/>
      <c r="B51" s="19"/>
      <c r="C51" s="15" t="s">
        <v>43</v>
      </c>
      <c r="D51" s="21" t="s">
        <v>44</v>
      </c>
      <c r="E51" s="31">
        <v>1300</v>
      </c>
      <c r="F51" s="31">
        <v>600</v>
      </c>
      <c r="G51" s="95"/>
    </row>
    <row r="52" spans="1:6" ht="57" customHeight="1">
      <c r="A52" s="14"/>
      <c r="B52" s="4">
        <v>75615</v>
      </c>
      <c r="C52" s="19"/>
      <c r="D52" s="21" t="s">
        <v>45</v>
      </c>
      <c r="E52" s="31">
        <f>E53+E54+E55+E56+E57+E58</f>
        <v>680013</v>
      </c>
      <c r="F52" s="31">
        <f>F53+F54+F55+F56+F57+F58</f>
        <v>695628</v>
      </c>
    </row>
    <row r="53" spans="1:6" ht="15.75" customHeight="1">
      <c r="A53" s="14"/>
      <c r="B53" s="19"/>
      <c r="C53" s="10" t="s">
        <v>46</v>
      </c>
      <c r="D53" s="20" t="s">
        <v>47</v>
      </c>
      <c r="E53" s="31">
        <v>664000</v>
      </c>
      <c r="F53" s="31">
        <v>680000</v>
      </c>
    </row>
    <row r="54" spans="1:6" ht="15.75" customHeight="1">
      <c r="A54" s="14"/>
      <c r="B54" s="19"/>
      <c r="C54" s="10" t="s">
        <v>48</v>
      </c>
      <c r="D54" s="20" t="s">
        <v>49</v>
      </c>
      <c r="E54" s="31">
        <v>128</v>
      </c>
      <c r="F54" s="31">
        <v>128</v>
      </c>
    </row>
    <row r="55" spans="1:6" ht="15.75" customHeight="1">
      <c r="A55" s="14"/>
      <c r="B55" s="19"/>
      <c r="C55" s="10" t="s">
        <v>50</v>
      </c>
      <c r="D55" s="20" t="s">
        <v>51</v>
      </c>
      <c r="E55" s="31">
        <v>1511</v>
      </c>
      <c r="F55" s="31">
        <v>1500</v>
      </c>
    </row>
    <row r="56" spans="1:6" ht="15.75" customHeight="1">
      <c r="A56" s="14"/>
      <c r="B56" s="19"/>
      <c r="C56" s="10" t="s">
        <v>52</v>
      </c>
      <c r="D56" s="20" t="s">
        <v>53</v>
      </c>
      <c r="E56" s="31">
        <v>9500</v>
      </c>
      <c r="F56" s="31">
        <v>9500</v>
      </c>
    </row>
    <row r="57" spans="1:6" ht="15.75" customHeight="1">
      <c r="A57" s="14"/>
      <c r="B57" s="19"/>
      <c r="C57" s="10" t="s">
        <v>54</v>
      </c>
      <c r="D57" s="20" t="s">
        <v>55</v>
      </c>
      <c r="E57" s="31">
        <v>2764</v>
      </c>
      <c r="F57" s="31">
        <v>1500</v>
      </c>
    </row>
    <row r="58" spans="1:6" ht="27.75" customHeight="1">
      <c r="A58" s="14"/>
      <c r="B58" s="19"/>
      <c r="C58" s="15" t="s">
        <v>43</v>
      </c>
      <c r="D58" s="21" t="s">
        <v>44</v>
      </c>
      <c r="E58" s="31">
        <v>2110</v>
      </c>
      <c r="F58" s="31">
        <v>3000</v>
      </c>
    </row>
    <row r="59" spans="1:6" ht="56.25" customHeight="1">
      <c r="A59" s="14"/>
      <c r="B59" s="4">
        <v>75616</v>
      </c>
      <c r="C59" s="10"/>
      <c r="D59" s="21" t="s">
        <v>56</v>
      </c>
      <c r="E59" s="31">
        <f>E60+E61+E62+E63+E64+E65+E66+E67+E68</f>
        <v>1640002</v>
      </c>
      <c r="F59" s="31">
        <f>F60+F61+F62+F63+F64+F65+F66+F67+F68</f>
        <v>1634600</v>
      </c>
    </row>
    <row r="60" spans="1:6" ht="15.75" customHeight="1">
      <c r="A60" s="14"/>
      <c r="B60" s="19"/>
      <c r="C60" s="10" t="s">
        <v>46</v>
      </c>
      <c r="D60" s="20" t="s">
        <v>47</v>
      </c>
      <c r="E60" s="31">
        <v>1078000</v>
      </c>
      <c r="F60" s="31">
        <v>1100000</v>
      </c>
    </row>
    <row r="61" spans="1:6" ht="15.75" customHeight="1">
      <c r="A61" s="14"/>
      <c r="B61" s="19"/>
      <c r="C61" s="10" t="s">
        <v>48</v>
      </c>
      <c r="D61" s="20" t="s">
        <v>49</v>
      </c>
      <c r="E61" s="31">
        <v>27000</v>
      </c>
      <c r="F61" s="31">
        <v>28000</v>
      </c>
    </row>
    <row r="62" spans="1:6" ht="15.75" customHeight="1">
      <c r="A62" s="14"/>
      <c r="B62" s="19"/>
      <c r="C62" s="10" t="s">
        <v>50</v>
      </c>
      <c r="D62" s="20" t="s">
        <v>51</v>
      </c>
      <c r="E62" s="31">
        <v>4502</v>
      </c>
      <c r="F62" s="31">
        <v>5000</v>
      </c>
    </row>
    <row r="63" spans="1:6" ht="15.75" customHeight="1">
      <c r="A63" s="14"/>
      <c r="B63" s="19"/>
      <c r="C63" s="10" t="s">
        <v>52</v>
      </c>
      <c r="D63" s="20" t="s">
        <v>53</v>
      </c>
      <c r="E63" s="31">
        <v>120000</v>
      </c>
      <c r="F63" s="31">
        <v>125000</v>
      </c>
    </row>
    <row r="64" spans="1:6" ht="15.75" customHeight="1">
      <c r="A64" s="14"/>
      <c r="B64" s="19"/>
      <c r="C64" s="10" t="s">
        <v>57</v>
      </c>
      <c r="D64" s="20" t="s">
        <v>58</v>
      </c>
      <c r="E64" s="31">
        <v>90000</v>
      </c>
      <c r="F64" s="31">
        <v>50000</v>
      </c>
    </row>
    <row r="65" spans="1:6" ht="15.75" customHeight="1">
      <c r="A65" s="14"/>
      <c r="B65" s="19"/>
      <c r="C65" s="10" t="s">
        <v>59</v>
      </c>
      <c r="D65" s="20" t="s">
        <v>60</v>
      </c>
      <c r="E65" s="31">
        <v>0</v>
      </c>
      <c r="F65" s="31">
        <v>100</v>
      </c>
    </row>
    <row r="66" spans="1:6" ht="28.5" customHeight="1">
      <c r="A66" s="14"/>
      <c r="B66" s="19"/>
      <c r="C66" s="15" t="s">
        <v>61</v>
      </c>
      <c r="D66" s="21" t="s">
        <v>62</v>
      </c>
      <c r="E66" s="31">
        <v>8500</v>
      </c>
      <c r="F66" s="31">
        <v>2500</v>
      </c>
    </row>
    <row r="67" spans="1:6" ht="15.75" customHeight="1">
      <c r="A67" s="14"/>
      <c r="B67" s="19"/>
      <c r="C67" s="10" t="s">
        <v>54</v>
      </c>
      <c r="D67" s="20" t="s">
        <v>55</v>
      </c>
      <c r="E67" s="31">
        <v>300000</v>
      </c>
      <c r="F67" s="31">
        <v>310000</v>
      </c>
    </row>
    <row r="68" spans="1:6" ht="27.75" customHeight="1">
      <c r="A68" s="14"/>
      <c r="B68" s="19"/>
      <c r="C68" s="15" t="s">
        <v>43</v>
      </c>
      <c r="D68" s="21" t="s">
        <v>63</v>
      </c>
      <c r="E68" s="31">
        <v>12000</v>
      </c>
      <c r="F68" s="31">
        <v>14000</v>
      </c>
    </row>
    <row r="69" spans="1:6" ht="28.5" customHeight="1">
      <c r="A69" s="14"/>
      <c r="B69" s="4">
        <v>75618</v>
      </c>
      <c r="C69" s="19"/>
      <c r="D69" s="21" t="s">
        <v>64</v>
      </c>
      <c r="E69" s="31">
        <f>E70+E71+E72</f>
        <v>112066</v>
      </c>
      <c r="F69" s="31">
        <f>F70+F71+F72</f>
        <v>91000</v>
      </c>
    </row>
    <row r="70" spans="1:6" ht="15.75" customHeight="1">
      <c r="A70" s="14"/>
      <c r="B70" s="19"/>
      <c r="C70" s="10" t="s">
        <v>65</v>
      </c>
      <c r="D70" s="20" t="s">
        <v>66</v>
      </c>
      <c r="E70" s="31">
        <v>34000</v>
      </c>
      <c r="F70" s="31">
        <v>26000</v>
      </c>
    </row>
    <row r="71" spans="1:6" ht="15.75" customHeight="1">
      <c r="A71" s="14"/>
      <c r="B71" s="19"/>
      <c r="C71" s="10" t="s">
        <v>67</v>
      </c>
      <c r="D71" s="21" t="s">
        <v>68</v>
      </c>
      <c r="E71" s="31">
        <v>57066</v>
      </c>
      <c r="F71" s="31">
        <v>50000</v>
      </c>
    </row>
    <row r="72" spans="1:6" ht="27.75" customHeight="1">
      <c r="A72" s="14"/>
      <c r="B72" s="19"/>
      <c r="C72" s="15" t="s">
        <v>69</v>
      </c>
      <c r="D72" s="21" t="s">
        <v>70</v>
      </c>
      <c r="E72" s="31">
        <v>21000</v>
      </c>
      <c r="F72" s="31">
        <v>15000</v>
      </c>
    </row>
    <row r="73" spans="1:6" ht="26.25" customHeight="1">
      <c r="A73" s="14"/>
      <c r="B73" s="4">
        <v>75621</v>
      </c>
      <c r="C73" s="19"/>
      <c r="D73" s="21" t="s">
        <v>71</v>
      </c>
      <c r="E73" s="31">
        <f>E74+E75</f>
        <v>4145000</v>
      </c>
      <c r="F73" s="31">
        <f>F74+F75</f>
        <v>4475000</v>
      </c>
    </row>
    <row r="74" spans="1:6" ht="18.75" customHeight="1">
      <c r="A74" s="14"/>
      <c r="B74" s="19"/>
      <c r="C74" s="10" t="s">
        <v>72</v>
      </c>
      <c r="D74" s="20" t="s">
        <v>73</v>
      </c>
      <c r="E74" s="31">
        <v>4100000</v>
      </c>
      <c r="F74" s="31">
        <v>4430000</v>
      </c>
    </row>
    <row r="75" spans="1:6" ht="15.75" customHeight="1">
      <c r="A75" s="14"/>
      <c r="B75" s="19"/>
      <c r="C75" s="10" t="s">
        <v>74</v>
      </c>
      <c r="D75" s="20" t="s">
        <v>75</v>
      </c>
      <c r="E75" s="31">
        <v>45000</v>
      </c>
      <c r="F75" s="31">
        <v>45000</v>
      </c>
    </row>
    <row r="76" spans="1:6" s="9" customFormat="1" ht="20.25" customHeight="1">
      <c r="A76" s="17">
        <v>758</v>
      </c>
      <c r="B76" s="17"/>
      <c r="C76" s="17"/>
      <c r="D76" s="22" t="s">
        <v>76</v>
      </c>
      <c r="E76" s="30">
        <f>E77+E79+E81</f>
        <v>7045875</v>
      </c>
      <c r="F76" s="30">
        <f>F77+F79+F81</f>
        <v>7350919</v>
      </c>
    </row>
    <row r="77" spans="1:6" ht="18" customHeight="1">
      <c r="A77" s="19"/>
      <c r="B77" s="19">
        <v>75801</v>
      </c>
      <c r="C77" s="19"/>
      <c r="D77" s="20" t="s">
        <v>77</v>
      </c>
      <c r="E77" s="31">
        <f>E78</f>
        <v>6499690</v>
      </c>
      <c r="F77" s="31">
        <f>F78</f>
        <v>6945115</v>
      </c>
    </row>
    <row r="78" spans="1:6" ht="15.75" customHeight="1">
      <c r="A78" s="19"/>
      <c r="B78" s="19"/>
      <c r="C78" s="19">
        <v>2920</v>
      </c>
      <c r="D78" s="20" t="s">
        <v>78</v>
      </c>
      <c r="E78" s="31">
        <v>6499690</v>
      </c>
      <c r="F78" s="31">
        <v>6945115</v>
      </c>
    </row>
    <row r="79" spans="1:6" ht="19.5" customHeight="1">
      <c r="A79" s="19"/>
      <c r="B79" s="19">
        <v>75807</v>
      </c>
      <c r="C79" s="19"/>
      <c r="D79" s="20" t="s">
        <v>79</v>
      </c>
      <c r="E79" s="31">
        <f>E80</f>
        <v>476185</v>
      </c>
      <c r="F79" s="31">
        <f>F80</f>
        <v>355804</v>
      </c>
    </row>
    <row r="80" spans="1:6" ht="16.5" customHeight="1">
      <c r="A80" s="19"/>
      <c r="B80" s="19"/>
      <c r="C80" s="19">
        <v>2920</v>
      </c>
      <c r="D80" s="20" t="s">
        <v>78</v>
      </c>
      <c r="E80" s="31">
        <v>476185</v>
      </c>
      <c r="F80" s="31">
        <v>355804</v>
      </c>
    </row>
    <row r="81" spans="1:6" ht="18.75" customHeight="1">
      <c r="A81" s="19"/>
      <c r="B81" s="19">
        <v>75814</v>
      </c>
      <c r="C81" s="19"/>
      <c r="D81" s="20" t="s">
        <v>80</v>
      </c>
      <c r="E81" s="31">
        <f>E82</f>
        <v>70000</v>
      </c>
      <c r="F81" s="31">
        <f>F82</f>
        <v>50000</v>
      </c>
    </row>
    <row r="82" spans="1:6" ht="15.75" customHeight="1">
      <c r="A82" s="19"/>
      <c r="B82" s="19"/>
      <c r="C82" s="10" t="s">
        <v>22</v>
      </c>
      <c r="D82" s="20" t="s">
        <v>23</v>
      </c>
      <c r="E82" s="31">
        <v>70000</v>
      </c>
      <c r="F82" s="31">
        <v>50000</v>
      </c>
    </row>
    <row r="83" spans="1:6" s="9" customFormat="1" ht="20.25" customHeight="1">
      <c r="A83" s="17">
        <v>801</v>
      </c>
      <c r="B83" s="17"/>
      <c r="C83" s="17"/>
      <c r="D83" s="22" t="s">
        <v>81</v>
      </c>
      <c r="E83" s="30">
        <f>E84+E91+E94</f>
        <v>68911.79000000001</v>
      </c>
      <c r="F83" s="30">
        <f>F84+F91+F94</f>
        <v>30447</v>
      </c>
    </row>
    <row r="84" spans="1:6" ht="17.25" customHeight="1">
      <c r="A84" s="19"/>
      <c r="B84" s="19">
        <v>80101</v>
      </c>
      <c r="C84" s="19"/>
      <c r="D84" s="20" t="s">
        <v>82</v>
      </c>
      <c r="E84" s="31">
        <f>E85+E86+E87+E88+E89+E90</f>
        <v>58768.79</v>
      </c>
      <c r="F84" s="31">
        <f>F85+F86+F87+F88+F89+F90</f>
        <v>27808</v>
      </c>
    </row>
    <row r="85" spans="1:6" ht="17.25" customHeight="1">
      <c r="A85" s="19"/>
      <c r="B85" s="19"/>
      <c r="C85" s="15" t="s">
        <v>13</v>
      </c>
      <c r="D85" s="98" t="s">
        <v>14</v>
      </c>
      <c r="E85" s="31">
        <v>23.79</v>
      </c>
      <c r="F85" s="31"/>
    </row>
    <row r="86" spans="1:6" ht="18.75" customHeight="1">
      <c r="A86" s="19"/>
      <c r="B86" s="19"/>
      <c r="C86" s="15" t="s">
        <v>15</v>
      </c>
      <c r="D86" s="11" t="s">
        <v>16</v>
      </c>
      <c r="E86" s="31">
        <v>6900</v>
      </c>
      <c r="F86" s="31">
        <v>6808</v>
      </c>
    </row>
    <row r="87" spans="1:6" ht="17.25" customHeight="1">
      <c r="A87" s="19"/>
      <c r="B87" s="19"/>
      <c r="C87" s="15" t="s">
        <v>20</v>
      </c>
      <c r="D87" s="11" t="s">
        <v>21</v>
      </c>
      <c r="E87" s="31">
        <v>40000</v>
      </c>
      <c r="F87" s="31">
        <v>21000</v>
      </c>
    </row>
    <row r="88" spans="1:6" ht="15.75" customHeight="1">
      <c r="A88" s="19"/>
      <c r="B88" s="19"/>
      <c r="C88" s="15" t="s">
        <v>22</v>
      </c>
      <c r="D88" s="11" t="s">
        <v>23</v>
      </c>
      <c r="E88" s="31">
        <v>135</v>
      </c>
      <c r="F88" s="31">
        <v>0</v>
      </c>
    </row>
    <row r="89" spans="1:6" ht="15.75" customHeight="1">
      <c r="A89" s="19"/>
      <c r="B89" s="19"/>
      <c r="C89" s="15" t="s">
        <v>320</v>
      </c>
      <c r="D89" s="11" t="s">
        <v>321</v>
      </c>
      <c r="E89" s="31">
        <v>5200</v>
      </c>
      <c r="F89" s="31">
        <v>0</v>
      </c>
    </row>
    <row r="90" spans="1:6" ht="27" customHeight="1">
      <c r="A90" s="19"/>
      <c r="B90" s="19"/>
      <c r="C90" s="15" t="s">
        <v>322</v>
      </c>
      <c r="D90" s="21" t="s">
        <v>83</v>
      </c>
      <c r="E90" s="31">
        <v>6510</v>
      </c>
      <c r="F90" s="31">
        <v>0</v>
      </c>
    </row>
    <row r="91" spans="1:6" ht="17.25" customHeight="1">
      <c r="A91" s="19"/>
      <c r="B91" s="19">
        <v>80110</v>
      </c>
      <c r="C91" s="19"/>
      <c r="D91" s="20" t="s">
        <v>84</v>
      </c>
      <c r="E91" s="31">
        <f>E92+E93</f>
        <v>2250</v>
      </c>
      <c r="F91" s="31">
        <f>F92</f>
        <v>2639</v>
      </c>
    </row>
    <row r="92" spans="1:6" ht="18.75" customHeight="1">
      <c r="A92" s="19"/>
      <c r="B92" s="19"/>
      <c r="C92" s="15" t="s">
        <v>15</v>
      </c>
      <c r="D92" s="11" t="s">
        <v>16</v>
      </c>
      <c r="E92" s="31">
        <v>2250</v>
      </c>
      <c r="F92" s="31">
        <v>2639</v>
      </c>
    </row>
    <row r="93" spans="1:6" ht="15.75" customHeight="1">
      <c r="A93" s="19"/>
      <c r="B93" s="19"/>
      <c r="C93" s="15" t="s">
        <v>22</v>
      </c>
      <c r="D93" s="11" t="s">
        <v>23</v>
      </c>
      <c r="E93" s="31">
        <v>0</v>
      </c>
      <c r="F93" s="31">
        <v>0</v>
      </c>
    </row>
    <row r="94" spans="1:6" ht="15.75" customHeight="1">
      <c r="A94" s="19"/>
      <c r="B94" s="19">
        <v>80195</v>
      </c>
      <c r="C94" s="15"/>
      <c r="D94" s="11" t="s">
        <v>12</v>
      </c>
      <c r="E94" s="31">
        <f>E95</f>
        <v>7893</v>
      </c>
      <c r="F94" s="31"/>
    </row>
    <row r="95" spans="1:6" ht="29.25" customHeight="1">
      <c r="A95" s="19"/>
      <c r="B95" s="19"/>
      <c r="C95" s="15" t="s">
        <v>322</v>
      </c>
      <c r="D95" s="21" t="s">
        <v>83</v>
      </c>
      <c r="E95" s="31">
        <v>7893</v>
      </c>
      <c r="F95" s="31"/>
    </row>
    <row r="96" spans="1:6" s="9" customFormat="1" ht="18.75" customHeight="1">
      <c r="A96" s="17">
        <v>852</v>
      </c>
      <c r="B96" s="17"/>
      <c r="C96" s="17"/>
      <c r="D96" s="22" t="s">
        <v>85</v>
      </c>
      <c r="E96" s="30">
        <f>E97+E99+E102+E104+E107+E109+E112</f>
        <v>2951167</v>
      </c>
      <c r="F96" s="30">
        <f>F97+F99+F102+F104+F107+F109+F112</f>
        <v>3384367</v>
      </c>
    </row>
    <row r="97" spans="1:6" s="6" customFormat="1" ht="16.5" customHeight="1">
      <c r="A97" s="19"/>
      <c r="B97" s="19">
        <v>85202</v>
      </c>
      <c r="C97" s="19"/>
      <c r="D97" s="20" t="s">
        <v>86</v>
      </c>
      <c r="E97" s="31">
        <f>E98</f>
        <v>10367</v>
      </c>
      <c r="F97" s="31">
        <f>F98</f>
        <v>10367</v>
      </c>
    </row>
    <row r="98" spans="1:6" s="9" customFormat="1" ht="18.75" customHeight="1">
      <c r="A98" s="17"/>
      <c r="B98" s="17"/>
      <c r="C98" s="19" t="s">
        <v>36</v>
      </c>
      <c r="D98" s="20" t="s">
        <v>37</v>
      </c>
      <c r="E98" s="31">
        <v>10367</v>
      </c>
      <c r="F98" s="31">
        <v>10367</v>
      </c>
    </row>
    <row r="99" spans="1:6" s="6" customFormat="1" ht="42" customHeight="1">
      <c r="A99" s="19"/>
      <c r="B99" s="4">
        <v>85212</v>
      </c>
      <c r="C99" s="19"/>
      <c r="D99" s="11" t="s">
        <v>324</v>
      </c>
      <c r="E99" s="31">
        <f>E100+E101</f>
        <v>2471500</v>
      </c>
      <c r="F99" s="31">
        <f>F100</f>
        <v>2964000</v>
      </c>
    </row>
    <row r="100" spans="1:6" s="6" customFormat="1" ht="44.25" customHeight="1">
      <c r="A100" s="19"/>
      <c r="B100" s="19"/>
      <c r="C100" s="4">
        <v>2010</v>
      </c>
      <c r="D100" s="11" t="s">
        <v>17</v>
      </c>
      <c r="E100" s="31">
        <v>2470000</v>
      </c>
      <c r="F100" s="31">
        <v>2964000</v>
      </c>
    </row>
    <row r="101" spans="1:6" s="6" customFormat="1" ht="44.25" customHeight="1">
      <c r="A101" s="19"/>
      <c r="B101" s="19"/>
      <c r="C101" s="15">
        <v>2360</v>
      </c>
      <c r="D101" s="11" t="s">
        <v>30</v>
      </c>
      <c r="E101" s="31">
        <v>1500</v>
      </c>
      <c r="F101" s="31"/>
    </row>
    <row r="102" spans="1:6" ht="42.75" customHeight="1">
      <c r="A102" s="14"/>
      <c r="B102" s="4">
        <v>85213</v>
      </c>
      <c r="C102" s="19"/>
      <c r="D102" s="11" t="s">
        <v>17</v>
      </c>
      <c r="E102" s="31">
        <f>E103</f>
        <v>18000</v>
      </c>
      <c r="F102" s="31">
        <f>F103</f>
        <v>16000</v>
      </c>
    </row>
    <row r="103" spans="1:6" ht="44.25" customHeight="1">
      <c r="A103" s="14"/>
      <c r="B103" s="19"/>
      <c r="C103" s="4">
        <v>2010</v>
      </c>
      <c r="D103" s="11" t="s">
        <v>17</v>
      </c>
      <c r="E103" s="31">
        <v>18000</v>
      </c>
      <c r="F103" s="31">
        <v>16000</v>
      </c>
    </row>
    <row r="104" spans="1:6" ht="29.25" customHeight="1">
      <c r="A104" s="14"/>
      <c r="B104" s="19">
        <v>85214</v>
      </c>
      <c r="C104" s="19"/>
      <c r="D104" s="11" t="s">
        <v>87</v>
      </c>
      <c r="E104" s="31">
        <f>E105+E106</f>
        <v>180500</v>
      </c>
      <c r="F104" s="31">
        <f>F105+F106</f>
        <v>175000</v>
      </c>
    </row>
    <row r="105" spans="1:6" ht="44.25" customHeight="1">
      <c r="A105" s="14"/>
      <c r="B105" s="19"/>
      <c r="C105" s="4">
        <v>2010</v>
      </c>
      <c r="D105" s="11" t="s">
        <v>17</v>
      </c>
      <c r="E105" s="31">
        <v>149000</v>
      </c>
      <c r="F105" s="31">
        <v>149000</v>
      </c>
    </row>
    <row r="106" spans="1:6" ht="29.25" customHeight="1">
      <c r="A106" s="14"/>
      <c r="B106" s="19"/>
      <c r="C106" s="4">
        <v>2030</v>
      </c>
      <c r="D106" s="21" t="s">
        <v>83</v>
      </c>
      <c r="E106" s="31">
        <v>31500</v>
      </c>
      <c r="F106" s="31">
        <v>26000</v>
      </c>
    </row>
    <row r="107" spans="1:6" s="25" customFormat="1" ht="18.75" customHeight="1">
      <c r="A107" s="14"/>
      <c r="B107" s="19">
        <v>85219</v>
      </c>
      <c r="C107" s="19"/>
      <c r="D107" s="20" t="s">
        <v>88</v>
      </c>
      <c r="E107" s="31">
        <f>E108</f>
        <v>149000</v>
      </c>
      <c r="F107" s="31">
        <f>F108</f>
        <v>134000</v>
      </c>
    </row>
    <row r="108" spans="1:6" ht="27.75" customHeight="1">
      <c r="A108" s="14"/>
      <c r="B108" s="19"/>
      <c r="C108" s="4">
        <v>2030</v>
      </c>
      <c r="D108" s="21" t="s">
        <v>83</v>
      </c>
      <c r="E108" s="31">
        <v>149000</v>
      </c>
      <c r="F108" s="31">
        <v>134000</v>
      </c>
    </row>
    <row r="109" spans="1:6" ht="21.75" customHeight="1">
      <c r="A109" s="14"/>
      <c r="B109" s="4">
        <v>85228</v>
      </c>
      <c r="C109" s="19"/>
      <c r="D109" s="11" t="s">
        <v>89</v>
      </c>
      <c r="E109" s="31">
        <f>E110+E111</f>
        <v>63800</v>
      </c>
      <c r="F109" s="31">
        <f>F110+F111</f>
        <v>59000</v>
      </c>
    </row>
    <row r="110" spans="1:6" ht="15.75" customHeight="1">
      <c r="A110" s="14"/>
      <c r="B110" s="4"/>
      <c r="C110" s="10" t="s">
        <v>20</v>
      </c>
      <c r="D110" s="11" t="s">
        <v>21</v>
      </c>
      <c r="E110" s="31">
        <v>6800</v>
      </c>
      <c r="F110" s="31">
        <v>5000</v>
      </c>
    </row>
    <row r="111" spans="1:6" ht="41.25" customHeight="1">
      <c r="A111" s="14"/>
      <c r="B111" s="19"/>
      <c r="C111" s="4">
        <v>2010</v>
      </c>
      <c r="D111" s="11" t="s">
        <v>17</v>
      </c>
      <c r="E111" s="31">
        <v>57000</v>
      </c>
      <c r="F111" s="31">
        <v>54000</v>
      </c>
    </row>
    <row r="112" spans="1:6" ht="19.5" customHeight="1">
      <c r="A112" s="14"/>
      <c r="B112" s="19">
        <v>85295</v>
      </c>
      <c r="C112" s="4"/>
      <c r="D112" s="26" t="s">
        <v>12</v>
      </c>
      <c r="E112" s="31">
        <f>E113</f>
        <v>58000</v>
      </c>
      <c r="F112" s="31">
        <f>F113</f>
        <v>26000</v>
      </c>
    </row>
    <row r="113" spans="1:6" ht="29.25" customHeight="1">
      <c r="A113" s="14"/>
      <c r="B113" s="19"/>
      <c r="C113" s="4">
        <v>2030</v>
      </c>
      <c r="D113" s="21" t="s">
        <v>83</v>
      </c>
      <c r="E113" s="31">
        <v>58000</v>
      </c>
      <c r="F113" s="31">
        <v>26000</v>
      </c>
    </row>
    <row r="114" spans="1:6" s="27" customFormat="1" ht="21.75" customHeight="1">
      <c r="A114" s="101">
        <v>854</v>
      </c>
      <c r="B114" s="102"/>
      <c r="C114" s="103"/>
      <c r="D114" s="104" t="s">
        <v>90</v>
      </c>
      <c r="E114" s="30">
        <f>E115</f>
        <v>18078</v>
      </c>
      <c r="F114" s="30">
        <f>F115</f>
        <v>0</v>
      </c>
    </row>
    <row r="115" spans="1:6" ht="18" customHeight="1">
      <c r="A115" s="14"/>
      <c r="B115" s="19">
        <v>85415</v>
      </c>
      <c r="C115" s="4"/>
      <c r="D115" s="21" t="s">
        <v>323</v>
      </c>
      <c r="E115" s="31">
        <f>E116</f>
        <v>18078</v>
      </c>
      <c r="F115" s="12"/>
    </row>
    <row r="116" spans="1:6" ht="28.5" customHeight="1">
      <c r="A116" s="14"/>
      <c r="B116" s="19"/>
      <c r="C116" s="4">
        <v>2030</v>
      </c>
      <c r="D116" s="21" t="s">
        <v>83</v>
      </c>
      <c r="E116" s="31">
        <v>18078</v>
      </c>
      <c r="F116" s="12"/>
    </row>
    <row r="117" spans="1:6" s="9" customFormat="1" ht="22.5" customHeight="1">
      <c r="A117" s="8">
        <v>900</v>
      </c>
      <c r="B117" s="17"/>
      <c r="C117" s="16"/>
      <c r="D117" s="28" t="s">
        <v>91</v>
      </c>
      <c r="E117" s="30">
        <f>E118</f>
        <v>1400000</v>
      </c>
      <c r="F117" s="30">
        <f>F118</f>
        <v>700000</v>
      </c>
    </row>
    <row r="118" spans="1:6" s="6" customFormat="1" ht="18" customHeight="1">
      <c r="A118" s="14"/>
      <c r="B118" s="19">
        <v>90001</v>
      </c>
      <c r="C118" s="4"/>
      <c r="D118" s="11" t="s">
        <v>92</v>
      </c>
      <c r="E118" s="31">
        <v>1400000</v>
      </c>
      <c r="F118" s="31">
        <f>F119</f>
        <v>700000</v>
      </c>
    </row>
    <row r="119" spans="1:6" s="6" customFormat="1" ht="28.5" customHeight="1">
      <c r="A119" s="14"/>
      <c r="B119" s="19"/>
      <c r="C119" s="4">
        <v>6290</v>
      </c>
      <c r="D119" s="11" t="s">
        <v>10</v>
      </c>
      <c r="E119" s="31">
        <v>1500000</v>
      </c>
      <c r="F119" s="31">
        <v>700000</v>
      </c>
    </row>
    <row r="120" spans="1:6" ht="22.5" customHeight="1">
      <c r="A120" s="14"/>
      <c r="B120" s="19"/>
      <c r="C120" s="4"/>
      <c r="D120" s="29" t="s">
        <v>93</v>
      </c>
      <c r="E120" s="30">
        <f>E9+E16+E20+E30+E38+E43+E48+E76+E83+E96+E114+E117</f>
        <v>18804398.41</v>
      </c>
      <c r="F120" s="147">
        <f>F9+F16+F20+F30+F38+F43+F48+F76+F83+F96+F114+F117</f>
        <v>18873756</v>
      </c>
    </row>
    <row r="121" ht="19.5" customHeight="1"/>
    <row r="122" spans="2:3" ht="15.75" customHeight="1">
      <c r="B122" s="171"/>
      <c r="C122" s="171"/>
    </row>
  </sheetData>
  <mergeCells count="6">
    <mergeCell ref="B122:C122"/>
    <mergeCell ref="C4:D4"/>
    <mergeCell ref="C5:D5"/>
    <mergeCell ref="D1:F1"/>
    <mergeCell ref="D2:F2"/>
    <mergeCell ref="D3:F3"/>
  </mergeCells>
  <printOptions/>
  <pageMargins left="0.4" right="0.23" top="0.59" bottom="0.54" header="0.43" footer="0.33"/>
  <pageSetup horizontalDpi="600" verticalDpi="600" orientation="portrait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25"/>
  <sheetViews>
    <sheetView workbookViewId="0" topLeftCell="A1">
      <selection activeCell="H12" sqref="H12"/>
    </sheetView>
  </sheetViews>
  <sheetFormatPr defaultColWidth="9.00390625" defaultRowHeight="12.75"/>
  <cols>
    <col min="1" max="1" width="8.625" style="0" customWidth="1"/>
    <col min="3" max="3" width="7.00390625" style="0" customWidth="1"/>
    <col min="7" max="7" width="9.625" style="0" customWidth="1"/>
    <col min="8" max="8" width="12.375" style="0" customWidth="1"/>
    <col min="10" max="10" width="11.625" style="0" customWidth="1"/>
  </cols>
  <sheetData>
    <row r="2" spans="7:10" ht="12.75">
      <c r="G2" s="215" t="s">
        <v>401</v>
      </c>
      <c r="H2" s="215"/>
      <c r="I2" s="215"/>
      <c r="J2" s="215"/>
    </row>
    <row r="3" spans="7:10" ht="12.75">
      <c r="G3" s="215" t="s">
        <v>402</v>
      </c>
      <c r="H3" s="215"/>
      <c r="I3" s="215"/>
      <c r="J3" s="215"/>
    </row>
    <row r="6" spans="1:10" ht="39.75" customHeight="1">
      <c r="A6" s="169" t="s">
        <v>247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7" ht="12.75">
      <c r="A7" s="47"/>
      <c r="B7" s="47"/>
      <c r="C7" s="47"/>
      <c r="D7" s="47"/>
      <c r="E7" s="47"/>
      <c r="F7" s="47"/>
      <c r="G7" s="47"/>
    </row>
    <row r="8" spans="1:10" ht="12.75">
      <c r="A8" s="47"/>
      <c r="B8" s="47"/>
      <c r="C8" s="47"/>
      <c r="D8" s="47"/>
      <c r="E8" s="47"/>
      <c r="F8" s="47"/>
      <c r="G8" s="47"/>
      <c r="J8" s="66" t="s">
        <v>153</v>
      </c>
    </row>
    <row r="9" spans="1:10" s="158" customFormat="1" ht="12.75">
      <c r="A9" s="210" t="s">
        <v>0</v>
      </c>
      <c r="B9" s="211" t="s">
        <v>2</v>
      </c>
      <c r="C9" s="211" t="s">
        <v>1</v>
      </c>
      <c r="D9" s="214" t="s">
        <v>155</v>
      </c>
      <c r="E9" s="214" t="s">
        <v>156</v>
      </c>
      <c r="F9" s="214" t="s">
        <v>95</v>
      </c>
      <c r="G9" s="214"/>
      <c r="H9" s="214"/>
      <c r="I9" s="214"/>
      <c r="J9" s="214"/>
    </row>
    <row r="10" spans="1:10" s="158" customFormat="1" ht="12.75">
      <c r="A10" s="210"/>
      <c r="B10" s="212"/>
      <c r="C10" s="212"/>
      <c r="D10" s="210"/>
      <c r="E10" s="214"/>
      <c r="F10" s="214" t="s">
        <v>157</v>
      </c>
      <c r="G10" s="214" t="s">
        <v>97</v>
      </c>
      <c r="H10" s="214"/>
      <c r="I10" s="214"/>
      <c r="J10" s="214" t="s">
        <v>158</v>
      </c>
    </row>
    <row r="11" spans="1:10" s="158" customFormat="1" ht="38.25">
      <c r="A11" s="210"/>
      <c r="B11" s="213"/>
      <c r="C11" s="213"/>
      <c r="D11" s="210"/>
      <c r="E11" s="214"/>
      <c r="F11" s="214"/>
      <c r="G11" s="157" t="s">
        <v>159</v>
      </c>
      <c r="H11" s="157" t="s">
        <v>403</v>
      </c>
      <c r="I11" s="157" t="s">
        <v>248</v>
      </c>
      <c r="J11" s="214"/>
    </row>
    <row r="12" spans="1:10" s="6" customFormat="1" ht="12.7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</row>
    <row r="13" spans="1:10" ht="25.5" customHeight="1">
      <c r="A13" s="85">
        <v>801</v>
      </c>
      <c r="B13" s="85">
        <v>80104</v>
      </c>
      <c r="C13" s="85">
        <v>2310</v>
      </c>
      <c r="D13" s="86"/>
      <c r="E13" s="110">
        <v>16500</v>
      </c>
      <c r="F13" s="110">
        <v>16500</v>
      </c>
      <c r="G13" s="85"/>
      <c r="H13" s="85"/>
      <c r="I13" s="85"/>
      <c r="J13" s="85"/>
    </row>
    <row r="14" spans="1:10" ht="14.2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4.2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4.2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4.2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2.75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2.7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5">
      <c r="A22" s="188" t="s">
        <v>93</v>
      </c>
      <c r="B22" s="188"/>
      <c r="C22" s="188"/>
      <c r="D22" s="188"/>
      <c r="E22" s="50"/>
      <c r="F22" s="50"/>
      <c r="G22" s="50"/>
      <c r="H22" s="50"/>
      <c r="I22" s="50"/>
      <c r="J22" s="50"/>
    </row>
    <row r="23" spans="1:7" ht="12.75">
      <c r="A23" s="47"/>
      <c r="B23" s="47"/>
      <c r="C23" s="47"/>
      <c r="D23" s="47"/>
      <c r="E23" s="47"/>
      <c r="F23" s="47"/>
      <c r="G23" s="47"/>
    </row>
    <row r="24" spans="1:7" ht="12.75">
      <c r="A24" s="47"/>
      <c r="B24" s="47"/>
      <c r="C24" s="47"/>
      <c r="D24" s="47"/>
      <c r="E24" s="47"/>
      <c r="F24" s="47"/>
      <c r="G24" s="47"/>
    </row>
    <row r="25" spans="1:7" ht="12.75">
      <c r="A25" s="47"/>
      <c r="B25" s="47"/>
      <c r="C25" s="47"/>
      <c r="D25" s="47"/>
      <c r="E25" s="47"/>
      <c r="F25" s="47"/>
      <c r="G25" s="47"/>
    </row>
  </sheetData>
  <mergeCells count="13">
    <mergeCell ref="G2:J2"/>
    <mergeCell ref="G3:J3"/>
    <mergeCell ref="J10:J11"/>
    <mergeCell ref="A22:D22"/>
    <mergeCell ref="A6:J6"/>
    <mergeCell ref="A9:A11"/>
    <mergeCell ref="B9:B11"/>
    <mergeCell ref="C9:C11"/>
    <mergeCell ref="D9:D11"/>
    <mergeCell ref="E9:E11"/>
    <mergeCell ref="F9:J9"/>
    <mergeCell ref="F10:F11"/>
    <mergeCell ref="G10:I10"/>
  </mergeCells>
  <printOptions/>
  <pageMargins left="0.63" right="0.1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12" sqref="F12"/>
    </sheetView>
  </sheetViews>
  <sheetFormatPr defaultColWidth="9.00390625" defaultRowHeight="12.75"/>
  <cols>
    <col min="1" max="1" width="5.25390625" style="47" bestFit="1" customWidth="1"/>
    <col min="2" max="2" width="63.125" style="47" customWidth="1"/>
    <col min="3" max="3" width="17.75390625" style="47" customWidth="1"/>
    <col min="4" max="16384" width="9.125" style="47" customWidth="1"/>
  </cols>
  <sheetData>
    <row r="1" spans="2:3" ht="18" customHeight="1">
      <c r="B1" s="217" t="s">
        <v>366</v>
      </c>
      <c r="C1" s="217"/>
    </row>
    <row r="2" spans="2:3" ht="18" customHeight="1">
      <c r="B2" s="218" t="s">
        <v>367</v>
      </c>
      <c r="C2" s="218"/>
    </row>
    <row r="5" spans="1:10" ht="19.5" customHeight="1">
      <c r="A5" s="216" t="s">
        <v>356</v>
      </c>
      <c r="B5" s="216"/>
      <c r="C5" s="216"/>
      <c r="D5" s="68"/>
      <c r="E5" s="68"/>
      <c r="F5" s="68"/>
      <c r="G5" s="68"/>
      <c r="H5" s="68"/>
      <c r="I5" s="68"/>
      <c r="J5" s="68"/>
    </row>
    <row r="6" spans="1:7" ht="19.5" customHeight="1">
      <c r="A6" s="216" t="s">
        <v>357</v>
      </c>
      <c r="B6" s="216"/>
      <c r="C6" s="216"/>
      <c r="D6" s="68"/>
      <c r="E6" s="68"/>
      <c r="F6" s="68"/>
      <c r="G6" s="68"/>
    </row>
    <row r="8" ht="12.75">
      <c r="C8" s="48" t="s">
        <v>153</v>
      </c>
    </row>
    <row r="9" spans="1:10" s="156" customFormat="1" ht="21.75" customHeight="1">
      <c r="A9" s="153" t="s">
        <v>110</v>
      </c>
      <c r="B9" s="153" t="s">
        <v>252</v>
      </c>
      <c r="C9" s="153" t="s">
        <v>358</v>
      </c>
      <c r="D9" s="154"/>
      <c r="E9" s="154"/>
      <c r="F9" s="154"/>
      <c r="G9" s="154"/>
      <c r="H9" s="154"/>
      <c r="I9" s="155"/>
      <c r="J9" s="155"/>
    </row>
    <row r="10" spans="1:10" ht="27" customHeight="1">
      <c r="A10" s="124" t="s">
        <v>355</v>
      </c>
      <c r="B10" s="125" t="s">
        <v>359</v>
      </c>
      <c r="C10" s="140">
        <v>12000</v>
      </c>
      <c r="D10" s="122"/>
      <c r="E10" s="122"/>
      <c r="F10" s="122"/>
      <c r="G10" s="122"/>
      <c r="H10" s="122"/>
      <c r="I10" s="123"/>
      <c r="J10" s="123"/>
    </row>
    <row r="11" spans="1:10" ht="21.75" customHeight="1">
      <c r="A11" s="124" t="s">
        <v>360</v>
      </c>
      <c r="B11" s="125" t="s">
        <v>361</v>
      </c>
      <c r="C11" s="141">
        <f>C12</f>
        <v>12000</v>
      </c>
      <c r="D11" s="122"/>
      <c r="E11" s="122"/>
      <c r="F11" s="122"/>
      <c r="G11" s="122"/>
      <c r="H11" s="122"/>
      <c r="I11" s="123"/>
      <c r="J11" s="123"/>
    </row>
    <row r="12" spans="1:10" ht="22.5" customHeight="1">
      <c r="A12" s="126" t="s">
        <v>115</v>
      </c>
      <c r="B12" s="127" t="s">
        <v>372</v>
      </c>
      <c r="C12" s="141">
        <v>12000</v>
      </c>
      <c r="D12" s="122"/>
      <c r="E12" s="122"/>
      <c r="F12" s="122"/>
      <c r="G12" s="122"/>
      <c r="H12" s="122"/>
      <c r="I12" s="123"/>
      <c r="J12" s="123"/>
    </row>
    <row r="13" spans="1:10" ht="19.5" customHeight="1">
      <c r="A13" s="128" t="s">
        <v>118</v>
      </c>
      <c r="B13" s="129"/>
      <c r="C13" s="141"/>
      <c r="D13" s="122"/>
      <c r="E13" s="122"/>
      <c r="F13" s="122"/>
      <c r="G13" s="122"/>
      <c r="H13" s="122"/>
      <c r="I13" s="123"/>
      <c r="J13" s="123"/>
    </row>
    <row r="14" spans="1:10" ht="19.5" customHeight="1">
      <c r="A14" s="130" t="s">
        <v>120</v>
      </c>
      <c r="B14" s="131"/>
      <c r="C14" s="141"/>
      <c r="D14" s="122"/>
      <c r="E14" s="122"/>
      <c r="F14" s="122"/>
      <c r="G14" s="122"/>
      <c r="H14" s="122"/>
      <c r="I14" s="123"/>
      <c r="J14" s="123"/>
    </row>
    <row r="15" spans="1:10" ht="26.25" customHeight="1">
      <c r="A15" s="124" t="s">
        <v>362</v>
      </c>
      <c r="B15" s="125" t="s">
        <v>363</v>
      </c>
      <c r="C15" s="141">
        <f>C16</f>
        <v>18420</v>
      </c>
      <c r="D15" s="122"/>
      <c r="E15" s="122"/>
      <c r="F15" s="122"/>
      <c r="G15" s="122"/>
      <c r="H15" s="122"/>
      <c r="I15" s="123"/>
      <c r="J15" s="123"/>
    </row>
    <row r="16" spans="1:10" ht="26.25" customHeight="1">
      <c r="A16" s="132" t="s">
        <v>115</v>
      </c>
      <c r="B16" s="133" t="s">
        <v>96</v>
      </c>
      <c r="C16" s="141">
        <f>C17+C19+C20</f>
        <v>18420</v>
      </c>
      <c r="D16" s="122"/>
      <c r="E16" s="122"/>
      <c r="F16" s="122"/>
      <c r="G16" s="122"/>
      <c r="H16" s="122"/>
      <c r="I16" s="123"/>
      <c r="J16" s="123"/>
    </row>
    <row r="17" spans="1:10" ht="20.25" customHeight="1">
      <c r="A17" s="126"/>
      <c r="B17" s="127" t="s">
        <v>373</v>
      </c>
      <c r="C17" s="141">
        <v>2000</v>
      </c>
      <c r="D17" s="122"/>
      <c r="E17" s="122"/>
      <c r="F17" s="122"/>
      <c r="G17" s="122"/>
      <c r="H17" s="122"/>
      <c r="I17" s="123"/>
      <c r="J17" s="123"/>
    </row>
    <row r="18" spans="1:10" ht="19.5" customHeight="1">
      <c r="A18" s="126"/>
      <c r="B18" s="127" t="s">
        <v>374</v>
      </c>
      <c r="C18" s="141"/>
      <c r="D18" s="122"/>
      <c r="E18" s="122"/>
      <c r="F18" s="122"/>
      <c r="G18" s="122"/>
      <c r="H18" s="122"/>
      <c r="I18" s="123"/>
      <c r="J18" s="123"/>
    </row>
    <row r="19" spans="1:10" ht="24.75" customHeight="1">
      <c r="A19" s="126"/>
      <c r="B19" s="127" t="s">
        <v>375</v>
      </c>
      <c r="C19" s="141">
        <v>2000</v>
      </c>
      <c r="D19" s="122"/>
      <c r="E19" s="122"/>
      <c r="F19" s="122"/>
      <c r="G19" s="122"/>
      <c r="H19" s="122"/>
      <c r="I19" s="123"/>
      <c r="J19" s="123"/>
    </row>
    <row r="20" spans="1:10" ht="23.25" customHeight="1">
      <c r="A20" s="126"/>
      <c r="B20" s="127" t="s">
        <v>376</v>
      </c>
      <c r="C20" s="141">
        <f>C21+C22+C23+C24</f>
        <v>14420</v>
      </c>
      <c r="D20" s="122"/>
      <c r="E20" s="122"/>
      <c r="F20" s="122"/>
      <c r="G20" s="122"/>
      <c r="H20" s="122"/>
      <c r="I20" s="123"/>
      <c r="J20" s="123"/>
    </row>
    <row r="21" spans="1:10" ht="19.5" customHeight="1">
      <c r="A21" s="126"/>
      <c r="B21" s="127" t="s">
        <v>377</v>
      </c>
      <c r="C21" s="141">
        <v>10000</v>
      </c>
      <c r="D21" s="122"/>
      <c r="E21" s="122"/>
      <c r="F21" s="122"/>
      <c r="G21" s="122"/>
      <c r="H21" s="122"/>
      <c r="I21" s="123"/>
      <c r="J21" s="123"/>
    </row>
    <row r="22" spans="1:10" ht="19.5" customHeight="1">
      <c r="A22" s="126"/>
      <c r="B22" s="127" t="s">
        <v>378</v>
      </c>
      <c r="C22" s="141">
        <v>3000</v>
      </c>
      <c r="D22" s="122"/>
      <c r="E22" s="122"/>
      <c r="F22" s="122"/>
      <c r="G22" s="122"/>
      <c r="H22" s="122"/>
      <c r="I22" s="123"/>
      <c r="J22" s="123"/>
    </row>
    <row r="23" spans="1:10" ht="15" customHeight="1">
      <c r="A23" s="128"/>
      <c r="B23" s="129" t="s">
        <v>379</v>
      </c>
      <c r="C23" s="141">
        <v>1000</v>
      </c>
      <c r="D23" s="122"/>
      <c r="E23" s="122"/>
      <c r="F23" s="122"/>
      <c r="G23" s="122"/>
      <c r="H23" s="122"/>
      <c r="I23" s="123"/>
      <c r="J23" s="123"/>
    </row>
    <row r="24" spans="1:10" ht="15" customHeight="1">
      <c r="A24" s="128"/>
      <c r="B24" s="129" t="s">
        <v>380</v>
      </c>
      <c r="C24" s="141">
        <v>420</v>
      </c>
      <c r="D24" s="122"/>
      <c r="E24" s="122"/>
      <c r="F24" s="122"/>
      <c r="G24" s="122"/>
      <c r="H24" s="122"/>
      <c r="I24" s="123"/>
      <c r="J24" s="123"/>
    </row>
    <row r="25" spans="1:10" ht="19.5" customHeight="1">
      <c r="A25" s="128" t="s">
        <v>118</v>
      </c>
      <c r="B25" s="129" t="s">
        <v>98</v>
      </c>
      <c r="C25" s="141"/>
      <c r="D25" s="122"/>
      <c r="E25" s="122"/>
      <c r="F25" s="122"/>
      <c r="G25" s="122"/>
      <c r="H25" s="122"/>
      <c r="I25" s="123"/>
      <c r="J25" s="123"/>
    </row>
    <row r="26" spans="1:10" ht="15">
      <c r="A26" s="128"/>
      <c r="B26" s="134"/>
      <c r="C26" s="141"/>
      <c r="D26" s="122"/>
      <c r="E26" s="122"/>
      <c r="F26" s="122"/>
      <c r="G26" s="122"/>
      <c r="H26" s="122"/>
      <c r="I26" s="123"/>
      <c r="J26" s="123"/>
    </row>
    <row r="27" spans="1:10" ht="15" customHeight="1">
      <c r="A27" s="130"/>
      <c r="B27" s="135"/>
      <c r="C27" s="141"/>
      <c r="D27" s="122"/>
      <c r="E27" s="122"/>
      <c r="F27" s="122"/>
      <c r="G27" s="122"/>
      <c r="H27" s="122"/>
      <c r="I27" s="123"/>
      <c r="J27" s="123"/>
    </row>
    <row r="28" spans="1:10" ht="23.25" customHeight="1">
      <c r="A28" s="124" t="s">
        <v>364</v>
      </c>
      <c r="B28" s="125" t="s">
        <v>365</v>
      </c>
      <c r="C28" s="141">
        <f>C10+C11-C15</f>
        <v>5580</v>
      </c>
      <c r="D28" s="122"/>
      <c r="E28" s="122"/>
      <c r="F28" s="122"/>
      <c r="G28" s="122"/>
      <c r="H28" s="122"/>
      <c r="I28" s="123"/>
      <c r="J28" s="123"/>
    </row>
    <row r="29" spans="1:10" ht="15">
      <c r="A29" s="122"/>
      <c r="B29" s="122"/>
      <c r="C29" s="122"/>
      <c r="D29" s="122"/>
      <c r="E29" s="122"/>
      <c r="F29" s="122"/>
      <c r="G29" s="122"/>
      <c r="H29" s="122"/>
      <c r="I29" s="123"/>
      <c r="J29" s="123"/>
    </row>
    <row r="30" spans="1:10" ht="15">
      <c r="A30" s="122"/>
      <c r="B30" s="122"/>
      <c r="C30" s="122"/>
      <c r="D30" s="122"/>
      <c r="E30" s="122"/>
      <c r="F30" s="122"/>
      <c r="G30" s="122"/>
      <c r="H30" s="122"/>
      <c r="I30" s="123"/>
      <c r="J30" s="123"/>
    </row>
    <row r="31" spans="1:10" ht="15">
      <c r="A31" s="122"/>
      <c r="B31" s="122"/>
      <c r="C31" s="122"/>
      <c r="D31" s="122"/>
      <c r="E31" s="122"/>
      <c r="F31" s="122"/>
      <c r="G31" s="122"/>
      <c r="H31" s="122"/>
      <c r="I31" s="123"/>
      <c r="J31" s="123"/>
    </row>
    <row r="32" spans="1:10" ht="15">
      <c r="A32" s="122"/>
      <c r="B32" s="122"/>
      <c r="C32" s="122"/>
      <c r="D32" s="122"/>
      <c r="E32" s="122"/>
      <c r="F32" s="122"/>
      <c r="G32" s="122"/>
      <c r="H32" s="122"/>
      <c r="I32" s="123"/>
      <c r="J32" s="123"/>
    </row>
    <row r="33" spans="1:10" ht="15">
      <c r="A33" s="122"/>
      <c r="B33" s="122"/>
      <c r="C33" s="122"/>
      <c r="D33" s="122"/>
      <c r="E33" s="122"/>
      <c r="F33" s="122"/>
      <c r="G33" s="122"/>
      <c r="H33" s="122"/>
      <c r="I33" s="123"/>
      <c r="J33" s="123"/>
    </row>
    <row r="34" spans="1:10" ht="15">
      <c r="A34" s="122"/>
      <c r="B34" s="122"/>
      <c r="C34" s="122"/>
      <c r="D34" s="122"/>
      <c r="E34" s="122"/>
      <c r="F34" s="122"/>
      <c r="G34" s="122"/>
      <c r="H34" s="122"/>
      <c r="I34" s="123"/>
      <c r="J34" s="123"/>
    </row>
    <row r="35" spans="1:10" ht="15">
      <c r="A35" s="123"/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5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15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15">
      <c r="A38" s="123"/>
      <c r="B38" s="123"/>
      <c r="C38" s="123"/>
      <c r="D38" s="123"/>
      <c r="E38" s="123"/>
      <c r="F38" s="123"/>
      <c r="G38" s="123"/>
      <c r="H38" s="123"/>
      <c r="I38" s="123"/>
      <c r="J38" s="123"/>
    </row>
  </sheetData>
  <mergeCells count="4">
    <mergeCell ref="A5:C5"/>
    <mergeCell ref="A6:C6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D35" sqref="D35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6.25390625" style="0" customWidth="1"/>
    <col min="4" max="4" width="16.625" style="0" customWidth="1"/>
    <col min="5" max="5" width="14.75390625" style="0" customWidth="1"/>
    <col min="6" max="6" width="12.75390625" style="0" customWidth="1"/>
    <col min="7" max="7" width="15.625" style="0" customWidth="1"/>
    <col min="8" max="8" width="11.00390625" style="0" customWidth="1"/>
    <col min="9" max="9" width="11.25390625" style="0" customWidth="1"/>
  </cols>
  <sheetData>
    <row r="1" spans="5:7" ht="12.75">
      <c r="E1" s="171" t="s">
        <v>406</v>
      </c>
      <c r="F1" s="171"/>
      <c r="G1" s="171"/>
    </row>
    <row r="2" spans="5:7" ht="12.75">
      <c r="E2" s="171" t="s">
        <v>407</v>
      </c>
      <c r="F2" s="171"/>
      <c r="G2" s="171"/>
    </row>
    <row r="4" spans="1:7" ht="18">
      <c r="A4" s="216" t="s">
        <v>251</v>
      </c>
      <c r="B4" s="216"/>
      <c r="C4" s="216"/>
      <c r="D4" s="216"/>
      <c r="E4" s="216"/>
      <c r="F4" s="216"/>
      <c r="G4" s="216"/>
    </row>
    <row r="5" ht="19.5" customHeight="1">
      <c r="I5" s="51" t="s">
        <v>153</v>
      </c>
    </row>
    <row r="6" spans="1:9" ht="12.75">
      <c r="A6" s="219" t="s">
        <v>110</v>
      </c>
      <c r="B6" s="219" t="s">
        <v>252</v>
      </c>
      <c r="C6" s="220" t="s">
        <v>253</v>
      </c>
      <c r="D6" s="222" t="s">
        <v>254</v>
      </c>
      <c r="E6" s="222"/>
      <c r="F6" s="222"/>
      <c r="G6" s="222"/>
      <c r="H6" s="164"/>
      <c r="I6" s="164"/>
    </row>
    <row r="7" spans="1:9" ht="38.25" customHeight="1">
      <c r="A7" s="219"/>
      <c r="B7" s="219"/>
      <c r="C7" s="221"/>
      <c r="D7" s="163">
        <v>2007</v>
      </c>
      <c r="E7" s="163">
        <v>2008</v>
      </c>
      <c r="F7" s="163">
        <v>2009</v>
      </c>
      <c r="G7" s="163">
        <v>2010</v>
      </c>
      <c r="H7" s="163">
        <v>2011</v>
      </c>
      <c r="I7" s="163">
        <v>2012</v>
      </c>
    </row>
    <row r="8" spans="1:9" ht="12.75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</row>
    <row r="9" spans="1:9" ht="30" customHeight="1">
      <c r="A9" s="70" t="s">
        <v>115</v>
      </c>
      <c r="B9" s="71" t="s">
        <v>255</v>
      </c>
      <c r="C9" s="87">
        <f aca="true" t="shared" si="0" ref="C9:I9">C10+C14+C19</f>
        <v>6020060</v>
      </c>
      <c r="D9" s="87">
        <f t="shared" si="0"/>
        <v>6606999</v>
      </c>
      <c r="E9" s="87">
        <f t="shared" si="0"/>
        <v>6156285</v>
      </c>
      <c r="F9" s="87">
        <f t="shared" si="0"/>
        <v>5647950</v>
      </c>
      <c r="G9" s="87">
        <f t="shared" si="0"/>
        <v>5228335</v>
      </c>
      <c r="H9" s="87">
        <f t="shared" si="0"/>
        <v>4610000</v>
      </c>
      <c r="I9" s="87">
        <f t="shared" si="0"/>
        <v>4100000</v>
      </c>
    </row>
    <row r="10" spans="1:9" ht="36" customHeight="1">
      <c r="A10" s="73" t="s">
        <v>256</v>
      </c>
      <c r="B10" s="74" t="s">
        <v>257</v>
      </c>
      <c r="C10" s="87">
        <f>C11+C12+C13</f>
        <v>4200874</v>
      </c>
      <c r="D10" s="87">
        <f aca="true" t="shared" si="1" ref="D10:I10">D11+D12+D13</f>
        <v>3606999</v>
      </c>
      <c r="E10" s="87">
        <f t="shared" si="1"/>
        <v>6156285</v>
      </c>
      <c r="F10" s="87">
        <f t="shared" si="1"/>
        <v>5647950</v>
      </c>
      <c r="G10" s="87">
        <f t="shared" si="1"/>
        <v>5228335</v>
      </c>
      <c r="H10" s="87">
        <f t="shared" si="1"/>
        <v>4610000</v>
      </c>
      <c r="I10" s="87">
        <f t="shared" si="1"/>
        <v>4100000</v>
      </c>
    </row>
    <row r="11" spans="1:9" ht="17.25" customHeight="1">
      <c r="A11" s="75" t="s">
        <v>258</v>
      </c>
      <c r="B11" s="76" t="s">
        <v>259</v>
      </c>
      <c r="C11" s="87">
        <v>398725</v>
      </c>
      <c r="D11" s="87">
        <v>226250</v>
      </c>
      <c r="E11" s="87">
        <v>85500</v>
      </c>
      <c r="F11" s="87">
        <v>42750</v>
      </c>
      <c r="G11" s="87">
        <v>42750</v>
      </c>
      <c r="H11" s="39"/>
      <c r="I11" s="39"/>
    </row>
    <row r="12" spans="1:9" ht="15" customHeight="1">
      <c r="A12" s="75" t="s">
        <v>260</v>
      </c>
      <c r="B12" s="76" t="s">
        <v>261</v>
      </c>
      <c r="C12" s="87">
        <v>882149</v>
      </c>
      <c r="D12" s="87">
        <v>460749</v>
      </c>
      <c r="E12" s="87">
        <v>150785</v>
      </c>
      <c r="F12" s="87">
        <v>85200</v>
      </c>
      <c r="G12" s="87">
        <v>65585</v>
      </c>
      <c r="H12" s="87"/>
      <c r="I12" s="87"/>
    </row>
    <row r="13" spans="1:9" ht="15" customHeight="1">
      <c r="A13" s="75" t="s">
        <v>262</v>
      </c>
      <c r="B13" s="76" t="s">
        <v>263</v>
      </c>
      <c r="C13" s="87">
        <v>2920000</v>
      </c>
      <c r="D13" s="87">
        <v>2920000</v>
      </c>
      <c r="E13" s="87">
        <v>5920000</v>
      </c>
      <c r="F13" s="87">
        <v>5520000</v>
      </c>
      <c r="G13" s="87">
        <v>5120000</v>
      </c>
      <c r="H13" s="87">
        <v>4610000</v>
      </c>
      <c r="I13" s="87">
        <v>4100000</v>
      </c>
    </row>
    <row r="14" spans="1:9" ht="36.75" customHeight="1">
      <c r="A14" s="73" t="s">
        <v>264</v>
      </c>
      <c r="B14" s="74" t="s">
        <v>265</v>
      </c>
      <c r="C14" s="39"/>
      <c r="D14" s="87">
        <v>3000000</v>
      </c>
      <c r="E14" s="87">
        <v>0</v>
      </c>
      <c r="F14" s="87">
        <f>F15+F16+F18</f>
        <v>0</v>
      </c>
      <c r="G14" s="87">
        <f>G15+G16+G18</f>
        <v>0</v>
      </c>
      <c r="H14" s="87">
        <f>H15+H16+H18</f>
        <v>0</v>
      </c>
      <c r="I14" s="87">
        <f>I15+I16+I18</f>
        <v>0</v>
      </c>
    </row>
    <row r="15" spans="1:9" ht="15.75" customHeight="1">
      <c r="A15" s="75" t="s">
        <v>266</v>
      </c>
      <c r="B15" s="76" t="s">
        <v>267</v>
      </c>
      <c r="C15" s="39"/>
      <c r="D15" s="39"/>
      <c r="E15" s="87">
        <v>0</v>
      </c>
      <c r="F15" s="87"/>
      <c r="G15" s="87"/>
      <c r="H15" s="87"/>
      <c r="I15" s="87"/>
    </row>
    <row r="16" spans="1:9" ht="16.5" customHeight="1">
      <c r="A16" s="75" t="s">
        <v>268</v>
      </c>
      <c r="B16" s="76" t="s">
        <v>269</v>
      </c>
      <c r="C16" s="39"/>
      <c r="D16" s="39"/>
      <c r="E16" s="87">
        <v>0</v>
      </c>
      <c r="F16" s="87"/>
      <c r="G16" s="87"/>
      <c r="H16" s="87"/>
      <c r="I16" s="87"/>
    </row>
    <row r="17" spans="1:9" ht="15.75" customHeight="1">
      <c r="A17" s="75"/>
      <c r="B17" s="77" t="s">
        <v>270</v>
      </c>
      <c r="C17" s="39"/>
      <c r="D17" s="39"/>
      <c r="E17" s="39"/>
      <c r="F17" s="87"/>
      <c r="G17" s="87"/>
      <c r="H17" s="87"/>
      <c r="I17" s="87"/>
    </row>
    <row r="18" spans="1:9" ht="18" customHeight="1">
      <c r="A18" s="75" t="s">
        <v>271</v>
      </c>
      <c r="B18" s="76" t="s">
        <v>272</v>
      </c>
      <c r="C18" s="39"/>
      <c r="D18" s="87">
        <v>3000000</v>
      </c>
      <c r="E18" s="39"/>
      <c r="F18" s="87"/>
      <c r="G18" s="87"/>
      <c r="H18" s="87"/>
      <c r="I18" s="87"/>
    </row>
    <row r="19" spans="1:9" ht="27" customHeight="1">
      <c r="A19" s="73" t="s">
        <v>273</v>
      </c>
      <c r="B19" s="74" t="s">
        <v>274</v>
      </c>
      <c r="C19" s="146">
        <v>1819186</v>
      </c>
      <c r="D19" s="74"/>
      <c r="E19" s="74"/>
      <c r="F19" s="74"/>
      <c r="G19" s="74"/>
      <c r="H19" s="74"/>
      <c r="I19" s="74"/>
    </row>
    <row r="20" spans="1:9" ht="16.5" customHeight="1">
      <c r="A20" s="75" t="s">
        <v>275</v>
      </c>
      <c r="B20" s="78" t="s">
        <v>276</v>
      </c>
      <c r="C20" s="87">
        <v>1819186</v>
      </c>
      <c r="D20" s="78"/>
      <c r="E20" s="78"/>
      <c r="F20" s="78"/>
      <c r="G20" s="78"/>
      <c r="H20" s="78"/>
      <c r="I20" s="78"/>
    </row>
    <row r="21" spans="1:9" ht="19.5" customHeight="1">
      <c r="A21" s="75" t="s">
        <v>277</v>
      </c>
      <c r="B21" s="78" t="s">
        <v>278</v>
      </c>
      <c r="C21" s="78"/>
      <c r="D21" s="78"/>
      <c r="E21" s="78"/>
      <c r="F21" s="78"/>
      <c r="G21" s="78"/>
      <c r="H21" s="78"/>
      <c r="I21" s="78"/>
    </row>
    <row r="22" spans="1:9" ht="24.75" customHeight="1">
      <c r="A22" s="70">
        <v>2</v>
      </c>
      <c r="B22" s="71" t="s">
        <v>279</v>
      </c>
      <c r="C22" s="161">
        <f>C23+C28</f>
        <v>909250</v>
      </c>
      <c r="D22" s="87">
        <f>D23+D27+D28</f>
        <v>2641661</v>
      </c>
      <c r="E22" s="87">
        <f>E23+E28</f>
        <v>1176714</v>
      </c>
      <c r="F22" s="87">
        <f>F23+F28</f>
        <v>794950</v>
      </c>
      <c r="G22" s="87">
        <f>G23+G28</f>
        <v>855335</v>
      </c>
      <c r="H22" s="87">
        <f>H23+H28</f>
        <v>740000</v>
      </c>
      <c r="I22" s="87">
        <f>I23+I28</f>
        <v>660000</v>
      </c>
    </row>
    <row r="23" spans="1:9" ht="36.75" customHeight="1">
      <c r="A23" s="70" t="s">
        <v>280</v>
      </c>
      <c r="B23" s="71" t="s">
        <v>281</v>
      </c>
      <c r="C23" s="87">
        <f>C24</f>
        <v>814250</v>
      </c>
      <c r="D23" s="87">
        <f aca="true" t="shared" si="2" ref="D23:I23">D24+D25</f>
        <v>593875</v>
      </c>
      <c r="E23" s="87">
        <f t="shared" si="2"/>
        <v>850714</v>
      </c>
      <c r="F23" s="87">
        <f t="shared" si="2"/>
        <v>527950</v>
      </c>
      <c r="G23" s="87">
        <f t="shared" si="2"/>
        <v>618335</v>
      </c>
      <c r="H23" s="87">
        <f t="shared" si="2"/>
        <v>510000</v>
      </c>
      <c r="I23" s="87">
        <f t="shared" si="2"/>
        <v>440000</v>
      </c>
    </row>
    <row r="24" spans="1:9" ht="18.75" customHeight="1">
      <c r="A24" s="75" t="s">
        <v>282</v>
      </c>
      <c r="B24" s="76" t="s">
        <v>283</v>
      </c>
      <c r="C24" s="87">
        <v>814250</v>
      </c>
      <c r="D24" s="87">
        <v>593875</v>
      </c>
      <c r="E24" s="87">
        <v>450714</v>
      </c>
      <c r="F24" s="87">
        <v>127950</v>
      </c>
      <c r="G24" s="87">
        <v>108335</v>
      </c>
      <c r="H24" s="87">
        <v>0</v>
      </c>
      <c r="I24" s="87">
        <v>0</v>
      </c>
    </row>
    <row r="25" spans="1:9" ht="21.75" customHeight="1">
      <c r="A25" s="75" t="s">
        <v>284</v>
      </c>
      <c r="B25" s="76" t="s">
        <v>285</v>
      </c>
      <c r="C25" s="39"/>
      <c r="D25" s="39"/>
      <c r="E25" s="87">
        <v>400000</v>
      </c>
      <c r="F25" s="87">
        <v>400000</v>
      </c>
      <c r="G25" s="87">
        <v>510000</v>
      </c>
      <c r="H25" s="87">
        <v>510000</v>
      </c>
      <c r="I25" s="87">
        <v>440000</v>
      </c>
    </row>
    <row r="26" spans="1:9" ht="16.5" customHeight="1">
      <c r="A26" s="75" t="s">
        <v>286</v>
      </c>
      <c r="B26" s="76" t="s">
        <v>287</v>
      </c>
      <c r="C26" s="39"/>
      <c r="D26" s="39"/>
      <c r="E26" s="39"/>
      <c r="F26" s="39"/>
      <c r="G26" s="39"/>
      <c r="H26" s="39"/>
      <c r="I26" s="39"/>
    </row>
    <row r="27" spans="1:9" ht="26.25" customHeight="1">
      <c r="A27" s="73" t="s">
        <v>288</v>
      </c>
      <c r="B27" s="74" t="s">
        <v>289</v>
      </c>
      <c r="C27" s="39">
        <v>0</v>
      </c>
      <c r="D27" s="87">
        <v>1819186</v>
      </c>
      <c r="E27" s="39"/>
      <c r="F27" s="39"/>
      <c r="G27" s="39"/>
      <c r="H27" s="39"/>
      <c r="I27" s="39"/>
    </row>
    <row r="28" spans="1:9" ht="18.75" customHeight="1">
      <c r="A28" s="73" t="s">
        <v>290</v>
      </c>
      <c r="B28" s="74" t="s">
        <v>291</v>
      </c>
      <c r="C28" s="146">
        <v>95000</v>
      </c>
      <c r="D28" s="146">
        <v>228600</v>
      </c>
      <c r="E28" s="146">
        <v>326000</v>
      </c>
      <c r="F28" s="146">
        <v>267000</v>
      </c>
      <c r="G28" s="146">
        <v>237000</v>
      </c>
      <c r="H28" s="146">
        <v>230000</v>
      </c>
      <c r="I28" s="146">
        <v>220000</v>
      </c>
    </row>
    <row r="29" spans="1:9" ht="25.5" customHeight="1">
      <c r="A29" s="70" t="s">
        <v>120</v>
      </c>
      <c r="B29" s="71" t="s">
        <v>292</v>
      </c>
      <c r="C29" s="87">
        <v>18844563</v>
      </c>
      <c r="D29" s="87">
        <v>18873756</v>
      </c>
      <c r="E29" s="87">
        <v>25342065</v>
      </c>
      <c r="F29" s="87">
        <v>25395480</v>
      </c>
      <c r="G29" s="87">
        <v>25851400</v>
      </c>
      <c r="H29" s="87">
        <v>25900400</v>
      </c>
      <c r="I29" s="87">
        <v>26050000</v>
      </c>
    </row>
    <row r="30" spans="1:9" ht="24" customHeight="1">
      <c r="A30" s="70" t="s">
        <v>123</v>
      </c>
      <c r="B30" s="71" t="s">
        <v>293</v>
      </c>
      <c r="C30" s="87">
        <v>25047987</v>
      </c>
      <c r="D30" s="87">
        <v>21279881</v>
      </c>
      <c r="E30" s="87">
        <v>19185780</v>
      </c>
      <c r="F30" s="87">
        <v>19258170</v>
      </c>
      <c r="G30" s="87">
        <v>20623065</v>
      </c>
      <c r="H30" s="87">
        <v>21290400</v>
      </c>
      <c r="I30" s="87">
        <v>21950000</v>
      </c>
    </row>
    <row r="31" spans="1:9" ht="29.25" customHeight="1">
      <c r="A31" s="70" t="s">
        <v>126</v>
      </c>
      <c r="B31" s="71" t="s">
        <v>294</v>
      </c>
      <c r="C31" s="161">
        <f aca="true" t="shared" si="3" ref="C31:I31">C29-C30</f>
        <v>-6203424</v>
      </c>
      <c r="D31" s="161">
        <f t="shared" si="3"/>
        <v>-2406125</v>
      </c>
      <c r="E31" s="161">
        <f t="shared" si="3"/>
        <v>6156285</v>
      </c>
      <c r="F31" s="161">
        <f t="shared" si="3"/>
        <v>6137310</v>
      </c>
      <c r="G31" s="161">
        <f t="shared" si="3"/>
        <v>5228335</v>
      </c>
      <c r="H31" s="161">
        <f t="shared" si="3"/>
        <v>4610000</v>
      </c>
      <c r="I31" s="161">
        <f t="shared" si="3"/>
        <v>4100000</v>
      </c>
    </row>
    <row r="32" spans="1:9" ht="22.5" customHeight="1">
      <c r="A32" s="70" t="s">
        <v>129</v>
      </c>
      <c r="B32" s="71" t="s">
        <v>295</v>
      </c>
      <c r="C32" s="72"/>
      <c r="D32" s="72"/>
      <c r="E32" s="72"/>
      <c r="F32" s="72"/>
      <c r="G32" s="72"/>
      <c r="H32" s="72"/>
      <c r="I32" s="72"/>
    </row>
    <row r="33" spans="1:9" ht="26.25" customHeight="1">
      <c r="A33" s="73" t="s">
        <v>296</v>
      </c>
      <c r="B33" s="79" t="s">
        <v>405</v>
      </c>
      <c r="C33" s="39">
        <v>27.63</v>
      </c>
      <c r="D33" s="39">
        <v>35.1</v>
      </c>
      <c r="E33" s="39">
        <v>20.94</v>
      </c>
      <c r="F33" s="39">
        <v>20.17</v>
      </c>
      <c r="G33" s="39">
        <v>17.84</v>
      </c>
      <c r="H33" s="39">
        <v>15.83</v>
      </c>
      <c r="I33" s="39">
        <v>14.05</v>
      </c>
    </row>
    <row r="34" spans="1:9" ht="35.25" customHeight="1">
      <c r="A34" s="73" t="s">
        <v>297</v>
      </c>
      <c r="B34" s="79" t="s">
        <v>298</v>
      </c>
      <c r="C34" s="39">
        <v>17.98</v>
      </c>
      <c r="D34" s="39">
        <v>35.1</v>
      </c>
      <c r="E34" s="39">
        <v>20.94</v>
      </c>
      <c r="F34" s="39">
        <v>20.17</v>
      </c>
      <c r="G34" s="39">
        <v>17.84</v>
      </c>
      <c r="H34" s="39">
        <v>15.83</v>
      </c>
      <c r="I34" s="39">
        <v>14.05</v>
      </c>
    </row>
    <row r="35" spans="1:9" ht="27.75" customHeight="1">
      <c r="A35" s="73" t="s">
        <v>299</v>
      </c>
      <c r="B35" s="79" t="s">
        <v>300</v>
      </c>
      <c r="C35" s="39">
        <v>4.83</v>
      </c>
      <c r="D35" s="162">
        <v>14</v>
      </c>
      <c r="E35" s="162">
        <v>4.65</v>
      </c>
      <c r="F35" s="162">
        <f>F22/F29*100</f>
        <v>3.130281451659902</v>
      </c>
      <c r="G35" s="162">
        <f>G22/G29*100</f>
        <v>3.308660265981726</v>
      </c>
      <c r="H35" s="162">
        <f>H22/H29*100</f>
        <v>2.8570987320659142</v>
      </c>
      <c r="I35" s="162">
        <f>I22/I29*100</f>
        <v>2.5335892514395395</v>
      </c>
    </row>
    <row r="36" spans="1:9" ht="38.25" customHeight="1">
      <c r="A36" s="73" t="s">
        <v>301</v>
      </c>
      <c r="B36" s="79" t="s">
        <v>302</v>
      </c>
      <c r="C36" s="39"/>
      <c r="D36" s="39">
        <v>4.36</v>
      </c>
      <c r="E36" s="162">
        <v>4.65</v>
      </c>
      <c r="F36" s="39">
        <v>3.13</v>
      </c>
      <c r="G36" s="39">
        <v>3.31</v>
      </c>
      <c r="H36" s="39">
        <v>2.86</v>
      </c>
      <c r="I36" s="39">
        <v>2.53</v>
      </c>
    </row>
  </sheetData>
  <mergeCells count="7">
    <mergeCell ref="E1:G1"/>
    <mergeCell ref="E2:G2"/>
    <mergeCell ref="A4:G4"/>
    <mergeCell ref="A6:A7"/>
    <mergeCell ref="B6:B7"/>
    <mergeCell ref="C6:C7"/>
    <mergeCell ref="D6:G6"/>
  </mergeCells>
  <printOptions/>
  <pageMargins left="0.33" right="0.18" top="0.5" bottom="0.6" header="0.37" footer="0.5"/>
  <pageSetup fitToHeight="2" fitToWidth="2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workbookViewId="0" topLeftCell="C307">
      <selection activeCell="M298" sqref="M298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5.375" style="0" customWidth="1"/>
    <col min="4" max="4" width="38.875" style="0" customWidth="1"/>
    <col min="5" max="5" width="11.25390625" style="0" customWidth="1"/>
    <col min="6" max="6" width="11.875" style="0" customWidth="1"/>
    <col min="7" max="7" width="11.25390625" style="0" customWidth="1"/>
    <col min="8" max="9" width="10.125" style="0" customWidth="1"/>
    <col min="10" max="10" width="8.375" style="0" customWidth="1"/>
    <col min="12" max="12" width="7.875" style="0" customWidth="1"/>
    <col min="13" max="13" width="11.625" style="0" customWidth="1"/>
  </cols>
  <sheetData>
    <row r="1" ht="12.75">
      <c r="I1" t="s">
        <v>103</v>
      </c>
    </row>
    <row r="2" ht="12.75">
      <c r="I2" t="s">
        <v>104</v>
      </c>
    </row>
    <row r="4" spans="3:10" ht="15.75">
      <c r="C4" s="172" t="s">
        <v>105</v>
      </c>
      <c r="D4" s="172"/>
      <c r="E4" s="172"/>
      <c r="F4" s="172"/>
      <c r="G4" s="172"/>
      <c r="H4" s="172"/>
      <c r="I4" s="172"/>
      <c r="J4" s="172"/>
    </row>
    <row r="6" spans="1:13" ht="12.75" customHeight="1">
      <c r="A6" s="175" t="s">
        <v>0</v>
      </c>
      <c r="B6" s="175" t="s">
        <v>327</v>
      </c>
      <c r="C6" s="175" t="s">
        <v>1</v>
      </c>
      <c r="D6" s="175" t="s">
        <v>3</v>
      </c>
      <c r="E6" s="175" t="s">
        <v>325</v>
      </c>
      <c r="F6" s="175" t="s">
        <v>326</v>
      </c>
      <c r="G6" s="175" t="s">
        <v>95</v>
      </c>
      <c r="H6" s="175"/>
      <c r="I6" s="175"/>
      <c r="J6" s="175"/>
      <c r="K6" s="175"/>
      <c r="L6" s="175"/>
      <c r="M6" s="175"/>
    </row>
    <row r="7" spans="1:13" ht="12.75">
      <c r="A7" s="175"/>
      <c r="B7" s="175"/>
      <c r="C7" s="175"/>
      <c r="D7" s="175"/>
      <c r="E7" s="175"/>
      <c r="F7" s="175"/>
      <c r="G7" s="175" t="s">
        <v>96</v>
      </c>
      <c r="H7" s="176" t="s">
        <v>97</v>
      </c>
      <c r="I7" s="177"/>
      <c r="J7" s="177"/>
      <c r="K7" s="177"/>
      <c r="L7" s="178"/>
      <c r="M7" s="175" t="s">
        <v>98</v>
      </c>
    </row>
    <row r="8" spans="1:13" ht="102">
      <c r="A8" s="175"/>
      <c r="B8" s="175"/>
      <c r="C8" s="175"/>
      <c r="D8" s="175"/>
      <c r="E8" s="175"/>
      <c r="F8" s="175"/>
      <c r="G8" s="175"/>
      <c r="H8" s="33" t="s">
        <v>99</v>
      </c>
      <c r="I8" s="33" t="s">
        <v>100</v>
      </c>
      <c r="J8" s="33" t="s">
        <v>101</v>
      </c>
      <c r="K8" s="33" t="s">
        <v>102</v>
      </c>
      <c r="L8" s="33" t="s">
        <v>309</v>
      </c>
      <c r="M8" s="175"/>
    </row>
    <row r="9" spans="1:13" s="35" customFormat="1" ht="12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</row>
    <row r="10" spans="1:13" s="27" customFormat="1" ht="16.5" customHeight="1">
      <c r="A10" s="40" t="s">
        <v>6</v>
      </c>
      <c r="B10" s="40"/>
      <c r="C10" s="41"/>
      <c r="D10" s="82" t="s">
        <v>7</v>
      </c>
      <c r="E10" s="106">
        <f>E11+E13</f>
        <v>246500</v>
      </c>
      <c r="F10" s="83">
        <f>F11+F13</f>
        <v>261201</v>
      </c>
      <c r="G10" s="83">
        <f>G13</f>
        <v>1201</v>
      </c>
      <c r="H10" s="41"/>
      <c r="I10" s="41"/>
      <c r="J10" s="41"/>
      <c r="K10" s="41"/>
      <c r="L10" s="41"/>
      <c r="M10" s="83">
        <f>M11</f>
        <v>260000</v>
      </c>
    </row>
    <row r="11" spans="1:13" ht="28.5" customHeight="1">
      <c r="A11" s="37"/>
      <c r="B11" s="36" t="s">
        <v>8</v>
      </c>
      <c r="C11" s="37"/>
      <c r="D11" s="21" t="s">
        <v>9</v>
      </c>
      <c r="E11" s="31">
        <f>E12</f>
        <v>245800</v>
      </c>
      <c r="F11" s="31">
        <f>F12</f>
        <v>260000</v>
      </c>
      <c r="G11" s="37"/>
      <c r="H11" s="37"/>
      <c r="I11" s="37"/>
      <c r="J11" s="37"/>
      <c r="K11" s="37"/>
      <c r="L11" s="37"/>
      <c r="M11" s="31">
        <f>M12</f>
        <v>260000</v>
      </c>
    </row>
    <row r="12" spans="1:13" ht="28.5">
      <c r="A12" s="37"/>
      <c r="B12" s="37"/>
      <c r="C12" s="4">
        <v>6050</v>
      </c>
      <c r="D12" s="21" t="s">
        <v>106</v>
      </c>
      <c r="E12" s="31">
        <v>245800</v>
      </c>
      <c r="F12" s="31">
        <v>260000</v>
      </c>
      <c r="G12" s="37"/>
      <c r="H12" s="37"/>
      <c r="I12" s="37"/>
      <c r="J12" s="37"/>
      <c r="K12" s="37"/>
      <c r="L12" s="37"/>
      <c r="M12" s="31">
        <v>260000</v>
      </c>
    </row>
    <row r="13" spans="1:13" ht="14.25">
      <c r="A13" s="37"/>
      <c r="B13" s="10" t="s">
        <v>107</v>
      </c>
      <c r="C13" s="37"/>
      <c r="D13" s="14" t="s">
        <v>109</v>
      </c>
      <c r="E13" s="31">
        <f>E14</f>
        <v>700</v>
      </c>
      <c r="F13" s="31">
        <f>F14</f>
        <v>1201</v>
      </c>
      <c r="G13" s="31">
        <f>G14</f>
        <v>1201</v>
      </c>
      <c r="H13" s="37"/>
      <c r="I13" s="37"/>
      <c r="J13" s="37"/>
      <c r="K13" s="37"/>
      <c r="L13" s="37"/>
      <c r="M13" s="37"/>
    </row>
    <row r="14" spans="1:13" ht="14.25">
      <c r="A14" s="38"/>
      <c r="B14" s="38"/>
      <c r="C14" s="19">
        <v>2850</v>
      </c>
      <c r="D14" s="21" t="s">
        <v>108</v>
      </c>
      <c r="E14" s="21">
        <v>700</v>
      </c>
      <c r="F14" s="31">
        <f>G14</f>
        <v>1201</v>
      </c>
      <c r="G14" s="31">
        <v>1201</v>
      </c>
      <c r="H14" s="38"/>
      <c r="I14" s="38"/>
      <c r="J14" s="38"/>
      <c r="K14" s="38"/>
      <c r="L14" s="38"/>
      <c r="M14" s="38"/>
    </row>
    <row r="15" spans="1:13" s="9" customFormat="1" ht="30.75" customHeight="1">
      <c r="A15" s="56">
        <v>400</v>
      </c>
      <c r="B15" s="61"/>
      <c r="C15" s="61"/>
      <c r="D15" s="42" t="s">
        <v>18</v>
      </c>
      <c r="E15" s="106">
        <f>E16</f>
        <v>216449</v>
      </c>
      <c r="F15" s="106">
        <f>F16</f>
        <v>277000</v>
      </c>
      <c r="G15" s="106">
        <f>G16</f>
        <v>255000</v>
      </c>
      <c r="H15" s="106">
        <f>H16</f>
        <v>4000</v>
      </c>
      <c r="I15" s="61"/>
      <c r="J15" s="61"/>
      <c r="K15" s="61"/>
      <c r="L15" s="61"/>
      <c r="M15" s="106">
        <f>M16</f>
        <v>22000</v>
      </c>
    </row>
    <row r="16" spans="1:13" ht="17.25" customHeight="1">
      <c r="A16" s="38"/>
      <c r="B16" s="10">
        <v>40002</v>
      </c>
      <c r="C16" s="38"/>
      <c r="D16" s="14" t="s">
        <v>19</v>
      </c>
      <c r="E16" s="31">
        <f>E17+E18+E19+E20+E21+E22+E23</f>
        <v>216449</v>
      </c>
      <c r="F16" s="31">
        <f>F17+F18+F19+F20+F21+F22+F23</f>
        <v>277000</v>
      </c>
      <c r="G16" s="31">
        <f>G17+G18+G19+G20+G21+G22</f>
        <v>255000</v>
      </c>
      <c r="H16" s="31">
        <f>H17</f>
        <v>4000</v>
      </c>
      <c r="I16" s="38"/>
      <c r="J16" s="38"/>
      <c r="K16" s="38"/>
      <c r="L16" s="38"/>
      <c r="M16" s="31">
        <f>M23</f>
        <v>22000</v>
      </c>
    </row>
    <row r="17" spans="1:13" s="6" customFormat="1" ht="15" customHeight="1">
      <c r="A17" s="19"/>
      <c r="B17" s="19"/>
      <c r="C17" s="19">
        <v>4170</v>
      </c>
      <c r="D17" s="14" t="s">
        <v>160</v>
      </c>
      <c r="E17" s="31">
        <v>5850</v>
      </c>
      <c r="F17" s="31">
        <v>4000</v>
      </c>
      <c r="G17" s="31">
        <v>4000</v>
      </c>
      <c r="H17" s="31">
        <v>4000</v>
      </c>
      <c r="I17" s="31"/>
      <c r="J17" s="31"/>
      <c r="K17" s="31"/>
      <c r="L17" s="31"/>
      <c r="M17" s="31"/>
    </row>
    <row r="18" spans="1:13" s="6" customFormat="1" ht="15" customHeight="1">
      <c r="A18" s="19"/>
      <c r="B18" s="19"/>
      <c r="C18" s="19">
        <v>4210</v>
      </c>
      <c r="D18" s="14" t="s">
        <v>161</v>
      </c>
      <c r="E18" s="31">
        <v>6000</v>
      </c>
      <c r="F18" s="31">
        <v>6000</v>
      </c>
      <c r="G18" s="31">
        <v>6000</v>
      </c>
      <c r="H18" s="31"/>
      <c r="I18" s="31"/>
      <c r="J18" s="31"/>
      <c r="K18" s="31"/>
      <c r="L18" s="31"/>
      <c r="M18" s="31"/>
    </row>
    <row r="19" spans="1:13" s="6" customFormat="1" ht="15" customHeight="1">
      <c r="A19" s="19"/>
      <c r="B19" s="19"/>
      <c r="C19" s="19">
        <v>4260</v>
      </c>
      <c r="D19" s="14" t="s">
        <v>162</v>
      </c>
      <c r="E19" s="31">
        <v>65000</v>
      </c>
      <c r="F19" s="31">
        <v>110000</v>
      </c>
      <c r="G19" s="31">
        <v>110000</v>
      </c>
      <c r="H19" s="31"/>
      <c r="I19" s="31"/>
      <c r="J19" s="31"/>
      <c r="K19" s="31"/>
      <c r="L19" s="31"/>
      <c r="M19" s="31"/>
    </row>
    <row r="20" spans="1:13" s="6" customFormat="1" ht="15" customHeight="1">
      <c r="A20" s="19"/>
      <c r="B20" s="19"/>
      <c r="C20" s="19">
        <v>4270</v>
      </c>
      <c r="D20" s="14" t="s">
        <v>163</v>
      </c>
      <c r="E20" s="31">
        <v>85000</v>
      </c>
      <c r="F20" s="31">
        <v>90000</v>
      </c>
      <c r="G20" s="31">
        <v>90000</v>
      </c>
      <c r="H20" s="31"/>
      <c r="I20" s="31"/>
      <c r="J20" s="31"/>
      <c r="K20" s="31"/>
      <c r="L20" s="31"/>
      <c r="M20" s="31"/>
    </row>
    <row r="21" spans="1:13" s="6" customFormat="1" ht="15" customHeight="1">
      <c r="A21" s="19"/>
      <c r="B21" s="19"/>
      <c r="C21" s="19">
        <v>4300</v>
      </c>
      <c r="D21" s="14" t="s">
        <v>164</v>
      </c>
      <c r="E21" s="31">
        <v>7200</v>
      </c>
      <c r="F21" s="31">
        <v>15000</v>
      </c>
      <c r="G21" s="31">
        <v>15000</v>
      </c>
      <c r="H21" s="31"/>
      <c r="I21" s="31"/>
      <c r="J21" s="31"/>
      <c r="K21" s="31"/>
      <c r="L21" s="31"/>
      <c r="M21" s="31"/>
    </row>
    <row r="22" spans="1:13" s="6" customFormat="1" ht="15" customHeight="1">
      <c r="A22" s="19"/>
      <c r="B22" s="19"/>
      <c r="C22" s="19">
        <v>4430</v>
      </c>
      <c r="D22" s="14" t="s">
        <v>165</v>
      </c>
      <c r="E22" s="31">
        <v>28000</v>
      </c>
      <c r="F22" s="31">
        <v>30000</v>
      </c>
      <c r="G22" s="31">
        <v>30000</v>
      </c>
      <c r="H22" s="31"/>
      <c r="I22" s="31"/>
      <c r="J22" s="31"/>
      <c r="K22" s="31"/>
      <c r="L22" s="31"/>
      <c r="M22" s="31"/>
    </row>
    <row r="23" spans="1:13" s="6" customFormat="1" ht="27" customHeight="1">
      <c r="A23" s="55"/>
      <c r="B23" s="55"/>
      <c r="C23" s="4">
        <v>6060</v>
      </c>
      <c r="D23" s="21" t="s">
        <v>337</v>
      </c>
      <c r="E23" s="31">
        <v>19399</v>
      </c>
      <c r="F23" s="31">
        <v>22000</v>
      </c>
      <c r="G23" s="31"/>
      <c r="H23" s="31"/>
      <c r="I23" s="31"/>
      <c r="J23" s="31"/>
      <c r="K23" s="31"/>
      <c r="L23" s="31"/>
      <c r="M23" s="31">
        <v>22000</v>
      </c>
    </row>
    <row r="24" spans="1:13" s="9" customFormat="1" ht="17.25" customHeight="1">
      <c r="A24" s="17">
        <v>600</v>
      </c>
      <c r="B24" s="17"/>
      <c r="C24" s="17"/>
      <c r="D24" s="8" t="s">
        <v>166</v>
      </c>
      <c r="E24" s="30">
        <f>E25+E27+E29</f>
        <v>3746733.5</v>
      </c>
      <c r="F24" s="30">
        <f aca="true" t="shared" si="0" ref="F24:L24">F29</f>
        <v>435000</v>
      </c>
      <c r="G24" s="30">
        <f t="shared" si="0"/>
        <v>345000</v>
      </c>
      <c r="H24" s="30">
        <f t="shared" si="0"/>
        <v>3000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>M35</f>
        <v>90000</v>
      </c>
    </row>
    <row r="25" spans="1:13" s="9" customFormat="1" ht="17.25" customHeight="1">
      <c r="A25" s="17"/>
      <c r="B25" s="19">
        <v>60013</v>
      </c>
      <c r="C25" s="19"/>
      <c r="D25" s="14" t="s">
        <v>328</v>
      </c>
      <c r="E25" s="54">
        <f>E26</f>
        <v>575000</v>
      </c>
      <c r="F25" s="30"/>
      <c r="G25" s="30"/>
      <c r="H25" s="30"/>
      <c r="I25" s="30"/>
      <c r="J25" s="30"/>
      <c r="K25" s="30"/>
      <c r="L25" s="30"/>
      <c r="M25" s="30"/>
    </row>
    <row r="26" spans="1:13" s="9" customFormat="1" ht="17.25" customHeight="1">
      <c r="A26" s="17"/>
      <c r="B26" s="19"/>
      <c r="C26" s="19">
        <v>6050</v>
      </c>
      <c r="D26" s="14" t="s">
        <v>106</v>
      </c>
      <c r="E26" s="54">
        <v>575000</v>
      </c>
      <c r="F26" s="30"/>
      <c r="G26" s="30"/>
      <c r="H26" s="30"/>
      <c r="I26" s="30"/>
      <c r="J26" s="30"/>
      <c r="K26" s="30"/>
      <c r="L26" s="30"/>
      <c r="M26" s="30"/>
    </row>
    <row r="27" spans="1:13" s="9" customFormat="1" ht="17.25" customHeight="1">
      <c r="A27" s="17"/>
      <c r="B27" s="19">
        <v>60014</v>
      </c>
      <c r="C27" s="17"/>
      <c r="D27" s="14" t="s">
        <v>329</v>
      </c>
      <c r="E27" s="54">
        <f>E28</f>
        <v>210000</v>
      </c>
      <c r="F27" s="30"/>
      <c r="G27" s="30"/>
      <c r="H27" s="30"/>
      <c r="I27" s="30"/>
      <c r="J27" s="30"/>
      <c r="K27" s="30"/>
      <c r="L27" s="30"/>
      <c r="M27" s="30"/>
    </row>
    <row r="28" spans="1:13" s="9" customFormat="1" ht="17.25" customHeight="1">
      <c r="A28" s="17"/>
      <c r="B28" s="17"/>
      <c r="C28" s="4">
        <v>6300</v>
      </c>
      <c r="D28" s="11" t="s">
        <v>330</v>
      </c>
      <c r="E28" s="54">
        <v>210000</v>
      </c>
      <c r="F28" s="30"/>
      <c r="G28" s="30"/>
      <c r="H28" s="30"/>
      <c r="I28" s="30"/>
      <c r="J28" s="30"/>
      <c r="K28" s="30"/>
      <c r="L28" s="30"/>
      <c r="M28" s="30"/>
    </row>
    <row r="29" spans="1:13" ht="18" customHeight="1">
      <c r="A29" s="38"/>
      <c r="B29" s="38">
        <v>60016</v>
      </c>
      <c r="C29" s="38"/>
      <c r="D29" s="14" t="s">
        <v>167</v>
      </c>
      <c r="E29" s="54">
        <f>E30+E31+E32+E33+E34+E35+E36+E37</f>
        <v>2961733.5</v>
      </c>
      <c r="F29" s="31">
        <f>F31+F32+F33+F34+F35</f>
        <v>435000</v>
      </c>
      <c r="G29" s="31">
        <f>G31+G32+G33+G34+G35</f>
        <v>345000</v>
      </c>
      <c r="H29" s="31">
        <f>H31+H32+H33+H34+H35</f>
        <v>3000</v>
      </c>
      <c r="I29" s="38"/>
      <c r="J29" s="38"/>
      <c r="K29" s="38"/>
      <c r="L29" s="38"/>
      <c r="M29" s="31">
        <f>M35</f>
        <v>90000</v>
      </c>
    </row>
    <row r="30" spans="1:13" ht="14.25">
      <c r="A30" s="38"/>
      <c r="B30" s="38"/>
      <c r="C30" s="38">
        <v>3030</v>
      </c>
      <c r="D30" s="14" t="s">
        <v>168</v>
      </c>
      <c r="E30" s="14">
        <v>745</v>
      </c>
      <c r="F30" s="31"/>
      <c r="G30" s="31"/>
      <c r="H30" s="31"/>
      <c r="I30" s="38"/>
      <c r="J30" s="38"/>
      <c r="K30" s="38"/>
      <c r="L30" s="38"/>
      <c r="M30" s="38"/>
    </row>
    <row r="31" spans="1:13" ht="14.25">
      <c r="A31" s="38"/>
      <c r="B31" s="38"/>
      <c r="C31" s="14">
        <v>4170</v>
      </c>
      <c r="D31" s="14" t="s">
        <v>160</v>
      </c>
      <c r="E31" s="31">
        <v>2520</v>
      </c>
      <c r="F31" s="31">
        <v>3000</v>
      </c>
      <c r="G31" s="31">
        <v>3000</v>
      </c>
      <c r="H31" s="31">
        <v>3000</v>
      </c>
      <c r="I31" s="38"/>
      <c r="J31" s="38"/>
      <c r="K31" s="38"/>
      <c r="L31" s="38"/>
      <c r="M31" s="38"/>
    </row>
    <row r="32" spans="1:13" ht="14.25">
      <c r="A32" s="38"/>
      <c r="B32" s="38"/>
      <c r="C32" s="14">
        <v>4210</v>
      </c>
      <c r="D32" s="14" t="s">
        <v>161</v>
      </c>
      <c r="E32" s="31">
        <v>8000</v>
      </c>
      <c r="F32" s="31">
        <v>5000</v>
      </c>
      <c r="G32" s="31">
        <v>5000</v>
      </c>
      <c r="H32" s="31"/>
      <c r="I32" s="38"/>
      <c r="J32" s="38"/>
      <c r="K32" s="38"/>
      <c r="L32" s="38"/>
      <c r="M32" s="38"/>
    </row>
    <row r="33" spans="1:13" ht="14.25">
      <c r="A33" s="38"/>
      <c r="B33" s="38"/>
      <c r="C33" s="14">
        <v>4270</v>
      </c>
      <c r="D33" s="14" t="s">
        <v>163</v>
      </c>
      <c r="E33" s="31">
        <v>305200</v>
      </c>
      <c r="F33" s="31">
        <v>277000</v>
      </c>
      <c r="G33" s="31">
        <v>277000</v>
      </c>
      <c r="H33" s="31"/>
      <c r="I33" s="38"/>
      <c r="J33" s="38"/>
      <c r="K33" s="38"/>
      <c r="L33" s="38"/>
      <c r="M33" s="38"/>
    </row>
    <row r="34" spans="1:13" ht="14.25">
      <c r="A34" s="38"/>
      <c r="B34" s="38"/>
      <c r="C34" s="14">
        <v>4300</v>
      </c>
      <c r="D34" s="14" t="s">
        <v>164</v>
      </c>
      <c r="E34" s="31">
        <v>81600</v>
      </c>
      <c r="F34" s="31">
        <v>60000</v>
      </c>
      <c r="G34" s="31">
        <v>60000</v>
      </c>
      <c r="H34" s="31"/>
      <c r="I34" s="38"/>
      <c r="J34" s="38"/>
      <c r="K34" s="38"/>
      <c r="L34" s="38"/>
      <c r="M34" s="38"/>
    </row>
    <row r="35" spans="1:13" s="6" customFormat="1" ht="28.5" customHeight="1">
      <c r="A35" s="55"/>
      <c r="B35" s="55"/>
      <c r="C35" s="4">
        <v>6050</v>
      </c>
      <c r="D35" s="21" t="s">
        <v>106</v>
      </c>
      <c r="E35" s="31">
        <v>126623</v>
      </c>
      <c r="F35" s="31">
        <v>90000</v>
      </c>
      <c r="G35" s="62"/>
      <c r="H35" s="62"/>
      <c r="I35" s="57"/>
      <c r="J35" s="57"/>
      <c r="K35" s="57"/>
      <c r="L35" s="57"/>
      <c r="M35" s="31">
        <v>90000</v>
      </c>
    </row>
    <row r="36" spans="1:13" s="6" customFormat="1" ht="28.5" customHeight="1">
      <c r="A36" s="55"/>
      <c r="B36" s="55"/>
      <c r="C36" s="4">
        <v>6058</v>
      </c>
      <c r="D36" s="21" t="s">
        <v>106</v>
      </c>
      <c r="E36" s="54">
        <v>1819186.5</v>
      </c>
      <c r="F36" s="31"/>
      <c r="G36" s="62"/>
      <c r="H36" s="62"/>
      <c r="I36" s="57"/>
      <c r="J36" s="57"/>
      <c r="K36" s="57"/>
      <c r="L36" s="57"/>
      <c r="M36" s="31"/>
    </row>
    <row r="37" spans="1:13" s="6" customFormat="1" ht="28.5" customHeight="1">
      <c r="A37" s="55"/>
      <c r="B37" s="55"/>
      <c r="C37" s="4">
        <v>6058</v>
      </c>
      <c r="D37" s="21" t="s">
        <v>106</v>
      </c>
      <c r="E37" s="31">
        <v>617859</v>
      </c>
      <c r="F37" s="31"/>
      <c r="G37" s="62"/>
      <c r="H37" s="62"/>
      <c r="I37" s="57"/>
      <c r="J37" s="57"/>
      <c r="K37" s="57"/>
      <c r="L37" s="57"/>
      <c r="M37" s="31"/>
    </row>
    <row r="38" spans="1:13" s="9" customFormat="1" ht="20.25" customHeight="1">
      <c r="A38" s="17">
        <v>700</v>
      </c>
      <c r="B38" s="56"/>
      <c r="C38" s="56"/>
      <c r="D38" s="8" t="s">
        <v>24</v>
      </c>
      <c r="E38" s="31">
        <f>E39+E46</f>
        <v>594617</v>
      </c>
      <c r="F38" s="30">
        <f>F39+F46</f>
        <v>104000</v>
      </c>
      <c r="G38" s="30">
        <f>G39+G46</f>
        <v>104000</v>
      </c>
      <c r="H38" s="30">
        <f>H39+H46</f>
        <v>5000</v>
      </c>
      <c r="I38" s="61"/>
      <c r="J38" s="61"/>
      <c r="K38" s="61"/>
      <c r="L38" s="61"/>
      <c r="M38" s="61"/>
    </row>
    <row r="39" spans="1:13" s="6" customFormat="1" ht="27" customHeight="1">
      <c r="A39" s="55"/>
      <c r="B39" s="53">
        <v>70005</v>
      </c>
      <c r="C39" s="55"/>
      <c r="D39" s="21" t="s">
        <v>25</v>
      </c>
      <c r="E39" s="31">
        <f>E41+E42+E43+E44+E45</f>
        <v>593034</v>
      </c>
      <c r="F39" s="31">
        <f>F40+F43</f>
        <v>47000</v>
      </c>
      <c r="G39" s="30">
        <f>G40+G43</f>
        <v>47000</v>
      </c>
      <c r="H39" s="30">
        <f>H40</f>
        <v>2000</v>
      </c>
      <c r="I39" s="57"/>
      <c r="J39" s="57"/>
      <c r="K39" s="57"/>
      <c r="L39" s="57"/>
      <c r="M39" s="57"/>
    </row>
    <row r="40" spans="1:13" s="6" customFormat="1" ht="15" customHeight="1">
      <c r="A40" s="55"/>
      <c r="B40" s="55"/>
      <c r="C40" s="19">
        <v>4170</v>
      </c>
      <c r="D40" s="14" t="s">
        <v>160</v>
      </c>
      <c r="E40" s="31"/>
      <c r="F40" s="31">
        <v>2000</v>
      </c>
      <c r="G40" s="31">
        <v>2000</v>
      </c>
      <c r="H40" s="31">
        <v>2000</v>
      </c>
      <c r="I40" s="57"/>
      <c r="J40" s="57"/>
      <c r="K40" s="57"/>
      <c r="L40" s="57"/>
      <c r="M40" s="57"/>
    </row>
    <row r="41" spans="1:13" s="6" customFormat="1" ht="15" customHeight="1">
      <c r="A41" s="55"/>
      <c r="B41" s="55"/>
      <c r="C41" s="19">
        <v>4210</v>
      </c>
      <c r="D41" s="14" t="s">
        <v>161</v>
      </c>
      <c r="E41" s="31">
        <v>3697</v>
      </c>
      <c r="F41" s="31"/>
      <c r="G41" s="31"/>
      <c r="H41" s="31"/>
      <c r="I41" s="57"/>
      <c r="J41" s="57"/>
      <c r="K41" s="57"/>
      <c r="L41" s="57"/>
      <c r="M41" s="57"/>
    </row>
    <row r="42" spans="1:13" s="6" customFormat="1" ht="15" customHeight="1">
      <c r="A42" s="55"/>
      <c r="B42" s="55"/>
      <c r="C42" s="19">
        <v>4260</v>
      </c>
      <c r="D42" s="14" t="s">
        <v>162</v>
      </c>
      <c r="E42" s="31">
        <v>4807</v>
      </c>
      <c r="F42" s="31"/>
      <c r="G42" s="31"/>
      <c r="H42" s="31"/>
      <c r="I42" s="57"/>
      <c r="J42" s="57"/>
      <c r="K42" s="57"/>
      <c r="L42" s="57"/>
      <c r="M42" s="57"/>
    </row>
    <row r="43" spans="1:13" s="6" customFormat="1" ht="15" customHeight="1">
      <c r="A43" s="55"/>
      <c r="B43" s="55"/>
      <c r="C43" s="19">
        <v>4300</v>
      </c>
      <c r="D43" s="14" t="s">
        <v>164</v>
      </c>
      <c r="E43" s="31">
        <v>47300</v>
      </c>
      <c r="F43" s="31">
        <v>45000</v>
      </c>
      <c r="G43" s="31">
        <v>45000</v>
      </c>
      <c r="H43" s="57"/>
      <c r="I43" s="57"/>
      <c r="J43" s="57"/>
      <c r="K43" s="57"/>
      <c r="L43" s="57"/>
      <c r="M43" s="57"/>
    </row>
    <row r="44" spans="1:13" s="6" customFormat="1" ht="15" customHeight="1">
      <c r="A44" s="55"/>
      <c r="B44" s="55"/>
      <c r="C44" s="19">
        <v>4430</v>
      </c>
      <c r="D44" s="14" t="s">
        <v>165</v>
      </c>
      <c r="E44" s="31">
        <v>18980</v>
      </c>
      <c r="F44" s="31"/>
      <c r="G44" s="31"/>
      <c r="H44" s="57"/>
      <c r="I44" s="57"/>
      <c r="J44" s="57"/>
      <c r="K44" s="57"/>
      <c r="L44" s="57"/>
      <c r="M44" s="57"/>
    </row>
    <row r="45" spans="1:13" s="6" customFormat="1" ht="27.75" customHeight="1">
      <c r="A45" s="55"/>
      <c r="B45" s="55"/>
      <c r="C45" s="19">
        <v>6060</v>
      </c>
      <c r="D45" s="21" t="s">
        <v>337</v>
      </c>
      <c r="E45" s="31">
        <v>518250</v>
      </c>
      <c r="F45" s="31"/>
      <c r="G45" s="31"/>
      <c r="H45" s="57"/>
      <c r="I45" s="57"/>
      <c r="J45" s="57"/>
      <c r="K45" s="57"/>
      <c r="L45" s="57"/>
      <c r="M45" s="57"/>
    </row>
    <row r="46" spans="1:13" ht="17.25" customHeight="1">
      <c r="A46" s="11"/>
      <c r="B46" s="11">
        <v>70095</v>
      </c>
      <c r="C46" s="11"/>
      <c r="D46" s="11" t="s">
        <v>12</v>
      </c>
      <c r="E46" s="31">
        <f>E47+E48+E49</f>
        <v>1583</v>
      </c>
      <c r="F46" s="31">
        <f>F47+F48+F49+F50+F51+F52</f>
        <v>57000</v>
      </c>
      <c r="G46" s="31">
        <f>G47+G48+G49+G50+G51+G52</f>
        <v>57000</v>
      </c>
      <c r="H46" s="31">
        <f>H47</f>
        <v>3000</v>
      </c>
      <c r="I46" s="31"/>
      <c r="J46" s="38"/>
      <c r="K46" s="38"/>
      <c r="L46" s="38"/>
      <c r="M46" s="38"/>
    </row>
    <row r="47" spans="1:13" ht="14.25">
      <c r="A47" s="11"/>
      <c r="B47" s="11"/>
      <c r="C47" s="11">
        <v>4170</v>
      </c>
      <c r="D47" s="11" t="s">
        <v>160</v>
      </c>
      <c r="E47" s="31">
        <v>800</v>
      </c>
      <c r="F47" s="31">
        <v>3000</v>
      </c>
      <c r="G47" s="31">
        <v>3000</v>
      </c>
      <c r="H47" s="31">
        <v>3000</v>
      </c>
      <c r="I47" s="31"/>
      <c r="J47" s="38"/>
      <c r="K47" s="38"/>
      <c r="L47" s="38"/>
      <c r="M47" s="38"/>
    </row>
    <row r="48" spans="1:13" ht="15.75" customHeight="1">
      <c r="A48" s="11"/>
      <c r="B48" s="11"/>
      <c r="C48" s="11">
        <v>4210</v>
      </c>
      <c r="D48" s="11" t="s">
        <v>161</v>
      </c>
      <c r="E48" s="31">
        <v>583</v>
      </c>
      <c r="F48" s="31">
        <v>5000</v>
      </c>
      <c r="G48" s="31">
        <v>5000</v>
      </c>
      <c r="H48" s="11"/>
      <c r="I48" s="38"/>
      <c r="J48" s="38"/>
      <c r="K48" s="38"/>
      <c r="L48" s="38"/>
      <c r="M48" s="38"/>
    </row>
    <row r="49" spans="1:13" ht="14.25">
      <c r="A49" s="11"/>
      <c r="B49" s="11"/>
      <c r="C49" s="11">
        <v>4260</v>
      </c>
      <c r="D49" s="11" t="s">
        <v>162</v>
      </c>
      <c r="E49" s="31">
        <v>200</v>
      </c>
      <c r="F49" s="31">
        <v>9000</v>
      </c>
      <c r="G49" s="31">
        <v>9000</v>
      </c>
      <c r="H49" s="11"/>
      <c r="I49" s="38"/>
      <c r="J49" s="38"/>
      <c r="K49" s="38"/>
      <c r="L49" s="38"/>
      <c r="M49" s="38"/>
    </row>
    <row r="50" spans="1:13" ht="14.25">
      <c r="A50" s="11"/>
      <c r="B50" s="11"/>
      <c r="C50" s="11">
        <v>4270</v>
      </c>
      <c r="D50" s="11" t="s">
        <v>163</v>
      </c>
      <c r="E50" s="31"/>
      <c r="F50" s="31">
        <v>30000</v>
      </c>
      <c r="G50" s="31">
        <v>30000</v>
      </c>
      <c r="H50" s="11"/>
      <c r="I50" s="38"/>
      <c r="J50" s="38"/>
      <c r="K50" s="38"/>
      <c r="L50" s="38"/>
      <c r="M50" s="38"/>
    </row>
    <row r="51" spans="1:13" ht="14.25">
      <c r="A51" s="11"/>
      <c r="B51" s="11"/>
      <c r="C51" s="11">
        <v>4300</v>
      </c>
      <c r="D51" s="11" t="s">
        <v>164</v>
      </c>
      <c r="E51" s="31"/>
      <c r="F51" s="31">
        <v>7000</v>
      </c>
      <c r="G51" s="31">
        <v>7000</v>
      </c>
      <c r="H51" s="11"/>
      <c r="I51" s="38"/>
      <c r="J51" s="38"/>
      <c r="K51" s="38"/>
      <c r="L51" s="38"/>
      <c r="M51" s="38"/>
    </row>
    <row r="52" spans="1:13" ht="14.25">
      <c r="A52" s="11"/>
      <c r="B52" s="11"/>
      <c r="C52" s="11">
        <v>4430</v>
      </c>
      <c r="D52" s="11" t="s">
        <v>165</v>
      </c>
      <c r="E52" s="31"/>
      <c r="F52" s="31">
        <v>3000</v>
      </c>
      <c r="G52" s="31">
        <v>3000</v>
      </c>
      <c r="H52" s="11"/>
      <c r="I52" s="38"/>
      <c r="J52" s="38"/>
      <c r="K52" s="38"/>
      <c r="L52" s="38"/>
      <c r="M52" s="38"/>
    </row>
    <row r="53" spans="1:13" s="9" customFormat="1" ht="16.5" customHeight="1">
      <c r="A53" s="18">
        <v>710</v>
      </c>
      <c r="B53" s="18"/>
      <c r="C53" s="18"/>
      <c r="D53" s="18" t="s">
        <v>169</v>
      </c>
      <c r="E53" s="31">
        <f aca="true" t="shared" si="1" ref="E53:J53">E54+E58</f>
        <v>90074</v>
      </c>
      <c r="F53" s="30">
        <f t="shared" si="1"/>
        <v>107305</v>
      </c>
      <c r="G53" s="30">
        <f t="shared" si="1"/>
        <v>107305</v>
      </c>
      <c r="H53" s="30">
        <f t="shared" si="1"/>
        <v>6000</v>
      </c>
      <c r="I53" s="30">
        <f t="shared" si="1"/>
        <v>0</v>
      </c>
      <c r="J53" s="30">
        <f t="shared" si="1"/>
        <v>0</v>
      </c>
      <c r="K53" s="61"/>
      <c r="L53" s="61"/>
      <c r="M53" s="61"/>
    </row>
    <row r="54" spans="1:13" ht="28.5">
      <c r="A54" s="38"/>
      <c r="B54" s="38">
        <v>71004</v>
      </c>
      <c r="C54" s="38"/>
      <c r="D54" s="21" t="s">
        <v>170</v>
      </c>
      <c r="E54" s="106">
        <f>E55+E56+E57</f>
        <v>75669</v>
      </c>
      <c r="F54" s="31">
        <f>F56+F57</f>
        <v>92305</v>
      </c>
      <c r="G54" s="31">
        <f>G56+G57</f>
        <v>92305</v>
      </c>
      <c r="H54" s="31">
        <f>H56+H57</f>
        <v>3000</v>
      </c>
      <c r="I54" s="31">
        <f>I56+I57</f>
        <v>0</v>
      </c>
      <c r="J54" s="31">
        <f>J56+J57</f>
        <v>0</v>
      </c>
      <c r="K54" s="38"/>
      <c r="L54" s="38"/>
      <c r="M54" s="38"/>
    </row>
    <row r="55" spans="1:13" ht="42.75">
      <c r="A55" s="38"/>
      <c r="B55" s="38"/>
      <c r="C55" s="26">
        <v>2310</v>
      </c>
      <c r="D55" s="11" t="s">
        <v>331</v>
      </c>
      <c r="E55" s="31">
        <v>53979</v>
      </c>
      <c r="F55" s="31"/>
      <c r="G55" s="31"/>
      <c r="H55" s="31"/>
      <c r="I55" s="31"/>
      <c r="J55" s="31"/>
      <c r="K55" s="38"/>
      <c r="L55" s="38"/>
      <c r="M55" s="38"/>
    </row>
    <row r="56" spans="1:13" ht="14.25">
      <c r="A56" s="38"/>
      <c r="B56" s="11"/>
      <c r="C56" s="11">
        <v>4170</v>
      </c>
      <c r="D56" s="11" t="s">
        <v>160</v>
      </c>
      <c r="E56" s="31">
        <v>2950</v>
      </c>
      <c r="F56" s="31">
        <v>3000</v>
      </c>
      <c r="G56" s="31">
        <v>3000</v>
      </c>
      <c r="H56" s="31">
        <v>3000</v>
      </c>
      <c r="I56" s="38"/>
      <c r="J56" s="38"/>
      <c r="K56" s="38"/>
      <c r="L56" s="38"/>
      <c r="M56" s="38"/>
    </row>
    <row r="57" spans="1:13" ht="14.25">
      <c r="A57" s="38"/>
      <c r="B57" s="11"/>
      <c r="C57" s="11">
        <v>4300</v>
      </c>
      <c r="D57" s="11" t="s">
        <v>164</v>
      </c>
      <c r="E57" s="31">
        <v>18740</v>
      </c>
      <c r="F57" s="31">
        <v>89305</v>
      </c>
      <c r="G57" s="31">
        <v>89305</v>
      </c>
      <c r="H57" s="31"/>
      <c r="I57" s="38"/>
      <c r="J57" s="38"/>
      <c r="K57" s="38"/>
      <c r="L57" s="38"/>
      <c r="M57" s="38"/>
    </row>
    <row r="58" spans="1:13" ht="16.5" customHeight="1">
      <c r="A58" s="38"/>
      <c r="B58" s="11">
        <v>71095</v>
      </c>
      <c r="C58" s="11"/>
      <c r="D58" s="11" t="s">
        <v>12</v>
      </c>
      <c r="E58" s="31">
        <f>E59+E60+E61</f>
        <v>14405</v>
      </c>
      <c r="F58" s="31">
        <f>F59+F60+F61</f>
        <v>15000</v>
      </c>
      <c r="G58" s="31">
        <f>G59+G60+G61</f>
        <v>15000</v>
      </c>
      <c r="H58" s="31">
        <f>H59</f>
        <v>3000</v>
      </c>
      <c r="I58" s="38"/>
      <c r="J58" s="38"/>
      <c r="K58" s="38"/>
      <c r="L58" s="38"/>
      <c r="M58" s="38"/>
    </row>
    <row r="59" spans="1:13" ht="14.25">
      <c r="A59" s="38"/>
      <c r="B59" s="11"/>
      <c r="C59" s="11">
        <v>4170</v>
      </c>
      <c r="D59" s="11" t="s">
        <v>160</v>
      </c>
      <c r="E59" s="31">
        <v>3105</v>
      </c>
      <c r="F59" s="31">
        <v>3000</v>
      </c>
      <c r="G59" s="31">
        <v>3000</v>
      </c>
      <c r="H59" s="31">
        <v>3000</v>
      </c>
      <c r="I59" s="38"/>
      <c r="J59" s="38"/>
      <c r="K59" s="38"/>
      <c r="L59" s="38"/>
      <c r="M59" s="38"/>
    </row>
    <row r="60" spans="1:13" ht="17.25" customHeight="1">
      <c r="A60" s="38"/>
      <c r="B60" s="11"/>
      <c r="C60" s="11">
        <v>4210</v>
      </c>
      <c r="D60" s="11" t="s">
        <v>161</v>
      </c>
      <c r="E60" s="31">
        <v>4000</v>
      </c>
      <c r="F60" s="31">
        <v>4000</v>
      </c>
      <c r="G60" s="31">
        <v>4000</v>
      </c>
      <c r="H60" s="31"/>
      <c r="I60" s="38"/>
      <c r="J60" s="38"/>
      <c r="K60" s="38"/>
      <c r="L60" s="38"/>
      <c r="M60" s="38"/>
    </row>
    <row r="61" spans="1:13" ht="14.25">
      <c r="A61" s="11"/>
      <c r="B61" s="11"/>
      <c r="C61" s="11">
        <v>4300</v>
      </c>
      <c r="D61" s="11" t="s">
        <v>164</v>
      </c>
      <c r="E61" s="31">
        <v>7300</v>
      </c>
      <c r="F61" s="31">
        <v>8000</v>
      </c>
      <c r="G61" s="31">
        <v>8000</v>
      </c>
      <c r="H61" s="11"/>
      <c r="I61" s="38"/>
      <c r="J61" s="38"/>
      <c r="K61" s="38"/>
      <c r="L61" s="38"/>
      <c r="M61" s="38"/>
    </row>
    <row r="62" spans="1:13" s="9" customFormat="1" ht="18" customHeight="1">
      <c r="A62" s="84">
        <v>750</v>
      </c>
      <c r="B62" s="61"/>
      <c r="C62" s="61"/>
      <c r="D62" s="18" t="s">
        <v>28</v>
      </c>
      <c r="E62" s="31">
        <f>E63+E71+E75+E95</f>
        <v>2478359</v>
      </c>
      <c r="F62" s="30">
        <f>F63+F71+F75+F95</f>
        <v>2649204</v>
      </c>
      <c r="G62" s="30">
        <f>G63+G71+G75+G95</f>
        <v>2649204</v>
      </c>
      <c r="H62" s="30">
        <f>H63+H71+H75+H95</f>
        <v>1724924</v>
      </c>
      <c r="I62" s="30">
        <f>I63+I71+I75+I95</f>
        <v>339478</v>
      </c>
      <c r="J62" s="30"/>
      <c r="K62" s="61"/>
      <c r="L62" s="61"/>
      <c r="M62" s="61"/>
    </row>
    <row r="63" spans="1:13" ht="16.5" customHeight="1">
      <c r="A63" s="38"/>
      <c r="B63" s="80">
        <v>75011</v>
      </c>
      <c r="C63" s="38"/>
      <c r="D63" s="11" t="s">
        <v>29</v>
      </c>
      <c r="E63" s="31">
        <f>E64+E65+E66+E67+E68+E69+E70</f>
        <v>74181</v>
      </c>
      <c r="F63" s="31">
        <f>F64+F65+F66+F67+F68+F69+F70</f>
        <v>74404</v>
      </c>
      <c r="G63" s="31">
        <f>G64+G65+G66+G67+G68+G69+G70</f>
        <v>74404</v>
      </c>
      <c r="H63" s="31">
        <f>H64+H65+H66+H67+H68+H69+H70</f>
        <v>59024</v>
      </c>
      <c r="I63" s="31">
        <f>I64+I65+I66+I67+I68+I69+I70</f>
        <v>11616</v>
      </c>
      <c r="J63" s="31"/>
      <c r="K63" s="38"/>
      <c r="L63" s="38"/>
      <c r="M63" s="38"/>
    </row>
    <row r="64" spans="1:13" ht="15.75" customHeight="1">
      <c r="A64" s="38"/>
      <c r="B64" s="64"/>
      <c r="C64" s="38">
        <v>4010</v>
      </c>
      <c r="D64" s="11" t="s">
        <v>171</v>
      </c>
      <c r="E64" s="31">
        <v>54400</v>
      </c>
      <c r="F64" s="31">
        <v>54400</v>
      </c>
      <c r="G64" s="31">
        <v>54400</v>
      </c>
      <c r="H64" s="31">
        <v>54400</v>
      </c>
      <c r="I64" s="31"/>
      <c r="J64" s="31"/>
      <c r="K64" s="38"/>
      <c r="L64" s="38"/>
      <c r="M64" s="38"/>
    </row>
    <row r="65" spans="1:13" ht="14.25">
      <c r="A65" s="38"/>
      <c r="B65" s="64"/>
      <c r="C65" s="38">
        <v>4040</v>
      </c>
      <c r="D65" s="14" t="s">
        <v>172</v>
      </c>
      <c r="E65" s="31">
        <v>4624</v>
      </c>
      <c r="F65" s="31">
        <v>4624</v>
      </c>
      <c r="G65" s="31">
        <v>4624</v>
      </c>
      <c r="H65" s="31">
        <v>4624</v>
      </c>
      <c r="I65" s="31"/>
      <c r="J65" s="11"/>
      <c r="K65" s="38"/>
      <c r="L65" s="38"/>
      <c r="M65" s="38"/>
    </row>
    <row r="66" spans="1:13" ht="14.25">
      <c r="A66" s="38"/>
      <c r="B66" s="64"/>
      <c r="C66" s="38">
        <v>4110</v>
      </c>
      <c r="D66" s="14" t="s">
        <v>173</v>
      </c>
      <c r="E66" s="31">
        <v>10170</v>
      </c>
      <c r="F66" s="31">
        <v>10170</v>
      </c>
      <c r="G66" s="31">
        <v>10170</v>
      </c>
      <c r="H66" s="31"/>
      <c r="I66" s="31">
        <v>10170</v>
      </c>
      <c r="J66" s="11"/>
      <c r="K66" s="38"/>
      <c r="L66" s="38"/>
      <c r="M66" s="38"/>
    </row>
    <row r="67" spans="1:13" ht="14.25">
      <c r="A67" s="38"/>
      <c r="B67" s="64"/>
      <c r="C67" s="38">
        <v>4120</v>
      </c>
      <c r="D67" s="14" t="s">
        <v>174</v>
      </c>
      <c r="E67" s="31">
        <v>1446</v>
      </c>
      <c r="F67" s="31">
        <v>1446</v>
      </c>
      <c r="G67" s="31">
        <v>1446</v>
      </c>
      <c r="H67" s="31"/>
      <c r="I67" s="31">
        <v>1446</v>
      </c>
      <c r="J67" s="11"/>
      <c r="K67" s="38"/>
      <c r="L67" s="38"/>
      <c r="M67" s="38"/>
    </row>
    <row r="68" spans="1:13" ht="14.25">
      <c r="A68" s="38"/>
      <c r="B68" s="64"/>
      <c r="C68" s="38">
        <v>4210</v>
      </c>
      <c r="D68" s="14" t="s">
        <v>161</v>
      </c>
      <c r="E68" s="31">
        <v>2013</v>
      </c>
      <c r="F68" s="31">
        <v>2075</v>
      </c>
      <c r="G68" s="31">
        <v>2075</v>
      </c>
      <c r="H68" s="31"/>
      <c r="I68" s="31"/>
      <c r="J68" s="11"/>
      <c r="K68" s="38"/>
      <c r="L68" s="38"/>
      <c r="M68" s="38"/>
    </row>
    <row r="69" spans="1:13" ht="14.25">
      <c r="A69" s="38"/>
      <c r="B69" s="64"/>
      <c r="C69" s="38">
        <v>4410</v>
      </c>
      <c r="D69" s="14" t="s">
        <v>175</v>
      </c>
      <c r="E69" s="31">
        <v>0</v>
      </c>
      <c r="F69" s="31">
        <v>161</v>
      </c>
      <c r="G69" s="31">
        <v>161</v>
      </c>
      <c r="H69" s="31"/>
      <c r="I69" s="31"/>
      <c r="J69" s="11"/>
      <c r="K69" s="38"/>
      <c r="L69" s="38"/>
      <c r="M69" s="38"/>
    </row>
    <row r="70" spans="1:13" ht="28.5">
      <c r="A70" s="38"/>
      <c r="B70" s="64"/>
      <c r="C70" s="4">
        <v>4440</v>
      </c>
      <c r="D70" s="11" t="s">
        <v>176</v>
      </c>
      <c r="E70" s="31">
        <v>1528</v>
      </c>
      <c r="F70" s="31">
        <v>1528</v>
      </c>
      <c r="G70" s="31">
        <v>1528</v>
      </c>
      <c r="H70" s="31"/>
      <c r="I70" s="31"/>
      <c r="J70" s="11"/>
      <c r="K70" s="38"/>
      <c r="L70" s="38"/>
      <c r="M70" s="38"/>
    </row>
    <row r="71" spans="1:13" ht="16.5" customHeight="1">
      <c r="A71" s="38"/>
      <c r="B71" s="64">
        <v>75022</v>
      </c>
      <c r="C71" s="38"/>
      <c r="D71" s="14" t="s">
        <v>177</v>
      </c>
      <c r="E71" s="31">
        <f>E72+E73</f>
        <v>62000</v>
      </c>
      <c r="F71" s="31">
        <f>F72+F73+F74</f>
        <v>70500</v>
      </c>
      <c r="G71" s="31">
        <f>G72+G73+G74</f>
        <v>70500</v>
      </c>
      <c r="H71" s="38"/>
      <c r="I71" s="38"/>
      <c r="J71" s="38"/>
      <c r="K71" s="38"/>
      <c r="L71" s="38"/>
      <c r="M71" s="38"/>
    </row>
    <row r="72" spans="1:13" ht="14.25">
      <c r="A72" s="38"/>
      <c r="B72" s="64"/>
      <c r="C72" s="19">
        <v>3030</v>
      </c>
      <c r="D72" s="14" t="s">
        <v>168</v>
      </c>
      <c r="E72" s="31">
        <v>57000</v>
      </c>
      <c r="F72" s="31">
        <v>65000</v>
      </c>
      <c r="G72" s="31">
        <v>65000</v>
      </c>
      <c r="H72" s="38"/>
      <c r="I72" s="38"/>
      <c r="J72" s="38"/>
      <c r="K72" s="38"/>
      <c r="L72" s="38"/>
      <c r="M72" s="38"/>
    </row>
    <row r="73" spans="1:13" ht="14.25">
      <c r="A73" s="38"/>
      <c r="B73" s="64"/>
      <c r="C73" s="19">
        <v>4210</v>
      </c>
      <c r="D73" s="14" t="s">
        <v>161</v>
      </c>
      <c r="E73" s="31">
        <v>5000</v>
      </c>
      <c r="F73" s="31">
        <v>5000</v>
      </c>
      <c r="G73" s="31">
        <v>5000</v>
      </c>
      <c r="H73" s="38"/>
      <c r="I73" s="38"/>
      <c r="J73" s="38"/>
      <c r="K73" s="38"/>
      <c r="L73" s="38"/>
      <c r="M73" s="38"/>
    </row>
    <row r="74" spans="1:13" ht="14.25">
      <c r="A74" s="38"/>
      <c r="B74" s="64"/>
      <c r="C74" s="19">
        <v>4300</v>
      </c>
      <c r="D74" s="14" t="s">
        <v>164</v>
      </c>
      <c r="E74" s="31"/>
      <c r="F74" s="31">
        <v>500</v>
      </c>
      <c r="G74" s="31">
        <v>500</v>
      </c>
      <c r="H74" s="38"/>
      <c r="I74" s="38"/>
      <c r="J74" s="38"/>
      <c r="K74" s="38"/>
      <c r="L74" s="38"/>
      <c r="M74" s="38"/>
    </row>
    <row r="75" spans="1:13" ht="17.25" customHeight="1">
      <c r="A75" s="38"/>
      <c r="B75" s="64">
        <v>75023</v>
      </c>
      <c r="C75" s="38"/>
      <c r="D75" s="14" t="s">
        <v>31</v>
      </c>
      <c r="E75" s="31">
        <f>E76+E77+E78+E79+E80+E81+E82+E83+E84+E85+E86+E87+E88+E89+E90+E91+E92+E93+E94</f>
        <v>2339873</v>
      </c>
      <c r="F75" s="31">
        <f>F76+F77+F78+F79+F80+F81+F82+F83+F84+F85+F86+F87+F88+F89+F90+F91+F92+F93</f>
        <v>2498300</v>
      </c>
      <c r="G75" s="31">
        <f>G76+G77+G78+G79+G80+G81+G82+G83+G84+G85+G86+G87+G88+G89+G90+G91+G92+G93</f>
        <v>2498300</v>
      </c>
      <c r="H75" s="31">
        <f>H76+H77+H78+H79+H80+H81+H82+H83+H84+H85+H86+H87+H88+H89+H90+H91+H92+H93</f>
        <v>1665900</v>
      </c>
      <c r="I75" s="31">
        <f>I76+I77+I78+I79+I80+I81+I82+I83+I84+I85+I86+I87+I88+I89+I90+I91+I92+I93</f>
        <v>327862</v>
      </c>
      <c r="J75" s="38"/>
      <c r="K75" s="38"/>
      <c r="L75" s="38"/>
      <c r="M75" s="38"/>
    </row>
    <row r="76" spans="1:13" ht="14.25">
      <c r="A76" s="38"/>
      <c r="B76" s="64"/>
      <c r="C76" s="19">
        <v>4010</v>
      </c>
      <c r="D76" s="14" t="s">
        <v>171</v>
      </c>
      <c r="E76" s="31">
        <v>1456600</v>
      </c>
      <c r="F76" s="31">
        <v>1542100</v>
      </c>
      <c r="G76" s="31">
        <v>1542100</v>
      </c>
      <c r="H76" s="31">
        <v>1542100</v>
      </c>
      <c r="I76" s="38"/>
      <c r="J76" s="38"/>
      <c r="K76" s="38"/>
      <c r="L76" s="38"/>
      <c r="M76" s="38"/>
    </row>
    <row r="77" spans="1:13" ht="14.25">
      <c r="A77" s="38"/>
      <c r="B77" s="64"/>
      <c r="C77" s="19">
        <v>4040</v>
      </c>
      <c r="D77" s="14" t="s">
        <v>172</v>
      </c>
      <c r="E77" s="31">
        <v>112068</v>
      </c>
      <c r="F77" s="31">
        <v>123800</v>
      </c>
      <c r="G77" s="31">
        <v>123800</v>
      </c>
      <c r="H77" s="31">
        <v>123800</v>
      </c>
      <c r="I77" s="31"/>
      <c r="J77" s="38"/>
      <c r="K77" s="38"/>
      <c r="L77" s="38"/>
      <c r="M77" s="38"/>
    </row>
    <row r="78" spans="1:13" ht="14.25">
      <c r="A78" s="38"/>
      <c r="B78" s="64"/>
      <c r="C78" s="19">
        <v>4110</v>
      </c>
      <c r="D78" s="14" t="s">
        <v>173</v>
      </c>
      <c r="E78" s="31">
        <v>253000</v>
      </c>
      <c r="F78" s="31">
        <v>287035</v>
      </c>
      <c r="G78" s="31">
        <v>287035</v>
      </c>
      <c r="H78" s="38"/>
      <c r="I78" s="31">
        <v>287035</v>
      </c>
      <c r="J78" s="38"/>
      <c r="K78" s="38"/>
      <c r="L78" s="38"/>
      <c r="M78" s="38"/>
    </row>
    <row r="79" spans="1:13" ht="14.25">
      <c r="A79" s="38"/>
      <c r="B79" s="64"/>
      <c r="C79" s="19">
        <v>4120</v>
      </c>
      <c r="D79" s="14" t="s">
        <v>174</v>
      </c>
      <c r="E79" s="31">
        <v>37100</v>
      </c>
      <c r="F79" s="31">
        <v>40827</v>
      </c>
      <c r="G79" s="31">
        <v>40827</v>
      </c>
      <c r="H79" s="38"/>
      <c r="I79" s="31">
        <v>40827</v>
      </c>
      <c r="J79" s="38"/>
      <c r="K79" s="38"/>
      <c r="L79" s="38"/>
      <c r="M79" s="38"/>
    </row>
    <row r="80" spans="1:13" ht="14.25">
      <c r="A80" s="38"/>
      <c r="B80" s="64"/>
      <c r="C80" s="19">
        <v>4140</v>
      </c>
      <c r="D80" s="14" t="s">
        <v>178</v>
      </c>
      <c r="E80" s="31">
        <v>21882</v>
      </c>
      <c r="F80" s="31">
        <v>25000</v>
      </c>
      <c r="G80" s="31">
        <v>25000</v>
      </c>
      <c r="H80" s="38"/>
      <c r="I80" s="31"/>
      <c r="J80" s="38"/>
      <c r="K80" s="38"/>
      <c r="L80" s="38"/>
      <c r="M80" s="38"/>
    </row>
    <row r="81" spans="1:13" ht="14.25">
      <c r="A81" s="38"/>
      <c r="B81" s="64"/>
      <c r="C81" s="19">
        <v>4170</v>
      </c>
      <c r="D81" s="14" t="s">
        <v>160</v>
      </c>
      <c r="E81" s="31">
        <v>22800</v>
      </c>
      <c r="F81" s="31">
        <v>14000</v>
      </c>
      <c r="G81" s="31">
        <v>14000</v>
      </c>
      <c r="H81" s="38"/>
      <c r="I81" s="31"/>
      <c r="J81" s="38"/>
      <c r="K81" s="38"/>
      <c r="L81" s="38"/>
      <c r="M81" s="38"/>
    </row>
    <row r="82" spans="1:13" ht="14.25">
      <c r="A82" s="38"/>
      <c r="B82" s="64"/>
      <c r="C82" s="19">
        <v>4210</v>
      </c>
      <c r="D82" s="14" t="s">
        <v>161</v>
      </c>
      <c r="E82" s="31">
        <v>125000</v>
      </c>
      <c r="F82" s="31">
        <v>80000</v>
      </c>
      <c r="G82" s="31">
        <v>80000</v>
      </c>
      <c r="H82" s="38"/>
      <c r="I82" s="31"/>
      <c r="J82" s="38"/>
      <c r="K82" s="38"/>
      <c r="L82" s="38"/>
      <c r="M82" s="38"/>
    </row>
    <row r="83" spans="1:13" ht="14.25">
      <c r="A83" s="38"/>
      <c r="B83" s="64"/>
      <c r="C83" s="19">
        <v>4260</v>
      </c>
      <c r="D83" s="14" t="s">
        <v>162</v>
      </c>
      <c r="E83" s="31">
        <v>35000</v>
      </c>
      <c r="F83" s="31">
        <v>40000</v>
      </c>
      <c r="G83" s="31">
        <v>40000</v>
      </c>
      <c r="H83" s="38"/>
      <c r="I83" s="31"/>
      <c r="J83" s="38"/>
      <c r="K83" s="38"/>
      <c r="L83" s="38"/>
      <c r="M83" s="38"/>
    </row>
    <row r="84" spans="1:13" ht="14.25">
      <c r="A84" s="38"/>
      <c r="B84" s="64"/>
      <c r="C84" s="19">
        <v>4270</v>
      </c>
      <c r="D84" s="14" t="s">
        <v>163</v>
      </c>
      <c r="E84" s="31">
        <v>8000</v>
      </c>
      <c r="F84" s="31">
        <v>45000</v>
      </c>
      <c r="G84" s="31">
        <v>45000</v>
      </c>
      <c r="H84" s="38"/>
      <c r="I84" s="38"/>
      <c r="J84" s="38"/>
      <c r="K84" s="38"/>
      <c r="L84" s="38"/>
      <c r="M84" s="38"/>
    </row>
    <row r="85" spans="1:13" ht="14.25">
      <c r="A85" s="38"/>
      <c r="B85" s="64"/>
      <c r="C85" s="19">
        <v>4300</v>
      </c>
      <c r="D85" s="14" t="s">
        <v>164</v>
      </c>
      <c r="E85" s="31">
        <v>181200</v>
      </c>
      <c r="F85" s="31">
        <v>170000</v>
      </c>
      <c r="G85" s="31">
        <v>170000</v>
      </c>
      <c r="H85" s="38"/>
      <c r="I85" s="38"/>
      <c r="J85" s="38"/>
      <c r="K85" s="38"/>
      <c r="L85" s="38"/>
      <c r="M85" s="38"/>
    </row>
    <row r="86" spans="1:13" ht="16.5" customHeight="1">
      <c r="A86" s="38"/>
      <c r="B86" s="64"/>
      <c r="C86" s="19">
        <v>4350</v>
      </c>
      <c r="D86" s="11" t="s">
        <v>179</v>
      </c>
      <c r="E86" s="31">
        <v>1900</v>
      </c>
      <c r="F86" s="31">
        <v>2800</v>
      </c>
      <c r="G86" s="31">
        <v>2800</v>
      </c>
      <c r="H86" s="38"/>
      <c r="I86" s="38"/>
      <c r="J86" s="38"/>
      <c r="K86" s="38"/>
      <c r="L86" s="38"/>
      <c r="M86" s="38"/>
    </row>
    <row r="87" spans="1:13" ht="40.5" customHeight="1">
      <c r="A87" s="38"/>
      <c r="B87" s="64"/>
      <c r="C87" s="4">
        <v>4360</v>
      </c>
      <c r="D87" s="11" t="s">
        <v>180</v>
      </c>
      <c r="E87" s="31"/>
      <c r="F87" s="31">
        <v>7000</v>
      </c>
      <c r="G87" s="31">
        <v>7000</v>
      </c>
      <c r="H87" s="38"/>
      <c r="I87" s="38"/>
      <c r="J87" s="38"/>
      <c r="K87" s="38"/>
      <c r="L87" s="38"/>
      <c r="M87" s="38"/>
    </row>
    <row r="88" spans="1:13" ht="41.25" customHeight="1">
      <c r="A88" s="38"/>
      <c r="B88" s="38"/>
      <c r="C88" s="4">
        <v>4370</v>
      </c>
      <c r="D88" s="58" t="s">
        <v>181</v>
      </c>
      <c r="E88" s="31"/>
      <c r="F88" s="31">
        <v>28000</v>
      </c>
      <c r="G88" s="31">
        <v>28000</v>
      </c>
      <c r="H88" s="38"/>
      <c r="I88" s="38"/>
      <c r="J88" s="38"/>
      <c r="K88" s="38"/>
      <c r="L88" s="38"/>
      <c r="M88" s="38"/>
    </row>
    <row r="89" spans="1:13" ht="14.25">
      <c r="A89" s="38"/>
      <c r="B89" s="38"/>
      <c r="C89" s="19">
        <v>4410</v>
      </c>
      <c r="D89" s="14" t="s">
        <v>175</v>
      </c>
      <c r="E89" s="31">
        <v>27000</v>
      </c>
      <c r="F89" s="31">
        <v>33847</v>
      </c>
      <c r="G89" s="31">
        <v>33847</v>
      </c>
      <c r="H89" s="38"/>
      <c r="I89" s="38"/>
      <c r="J89" s="38"/>
      <c r="K89" s="38"/>
      <c r="L89" s="38"/>
      <c r="M89" s="38"/>
    </row>
    <row r="90" spans="1:13" ht="14.25">
      <c r="A90" s="38"/>
      <c r="B90" s="38"/>
      <c r="C90" s="19">
        <v>4430</v>
      </c>
      <c r="D90" s="14" t="s">
        <v>165</v>
      </c>
      <c r="E90" s="31">
        <v>3800</v>
      </c>
      <c r="F90" s="31">
        <v>6500</v>
      </c>
      <c r="G90" s="31">
        <v>6500</v>
      </c>
      <c r="H90" s="38"/>
      <c r="I90" s="38"/>
      <c r="J90" s="38"/>
      <c r="K90" s="38"/>
      <c r="L90" s="38"/>
      <c r="M90" s="38"/>
    </row>
    <row r="91" spans="1:13" ht="28.5">
      <c r="A91" s="38"/>
      <c r="B91" s="38"/>
      <c r="C91" s="4">
        <v>4440</v>
      </c>
      <c r="D91" s="11" t="s">
        <v>176</v>
      </c>
      <c r="E91" s="31">
        <v>32858</v>
      </c>
      <c r="F91" s="31">
        <v>34391</v>
      </c>
      <c r="G91" s="31">
        <v>34391</v>
      </c>
      <c r="H91" s="38"/>
      <c r="I91" s="38"/>
      <c r="J91" s="38"/>
      <c r="K91" s="38"/>
      <c r="L91" s="38"/>
      <c r="M91" s="38"/>
    </row>
    <row r="92" spans="1:13" ht="42.75">
      <c r="A92" s="38"/>
      <c r="B92" s="38"/>
      <c r="C92" s="4">
        <v>4740</v>
      </c>
      <c r="D92" s="58" t="s">
        <v>182</v>
      </c>
      <c r="E92" s="31"/>
      <c r="F92" s="31">
        <v>10000</v>
      </c>
      <c r="G92" s="31">
        <v>10000</v>
      </c>
      <c r="H92" s="38"/>
      <c r="I92" s="38"/>
      <c r="J92" s="38"/>
      <c r="K92" s="38"/>
      <c r="L92" s="38"/>
      <c r="M92" s="38"/>
    </row>
    <row r="93" spans="1:13" ht="28.5">
      <c r="A93" s="38"/>
      <c r="B93" s="38"/>
      <c r="C93" s="4">
        <v>4750</v>
      </c>
      <c r="D93" s="58" t="s">
        <v>183</v>
      </c>
      <c r="E93" s="31"/>
      <c r="F93" s="31">
        <v>8000</v>
      </c>
      <c r="G93" s="31">
        <v>8000</v>
      </c>
      <c r="H93" s="38"/>
      <c r="I93" s="38"/>
      <c r="J93" s="38"/>
      <c r="K93" s="38"/>
      <c r="L93" s="38"/>
      <c r="M93" s="38"/>
    </row>
    <row r="94" spans="1:13" ht="27.75" customHeight="1">
      <c r="A94" s="38"/>
      <c r="B94" s="38"/>
      <c r="C94" s="4">
        <v>6060</v>
      </c>
      <c r="D94" s="21" t="s">
        <v>337</v>
      </c>
      <c r="E94" s="31">
        <v>21665</v>
      </c>
      <c r="F94" s="31"/>
      <c r="G94" s="31"/>
      <c r="H94" s="38"/>
      <c r="I94" s="38"/>
      <c r="J94" s="38"/>
      <c r="K94" s="38"/>
      <c r="L94" s="38"/>
      <c r="M94" s="38"/>
    </row>
    <row r="95" spans="1:13" ht="15.75" customHeight="1">
      <c r="A95" s="38"/>
      <c r="B95" s="19">
        <v>75095</v>
      </c>
      <c r="C95" s="38"/>
      <c r="D95" s="58" t="s">
        <v>12</v>
      </c>
      <c r="E95" s="31">
        <f>E96</f>
        <v>2305</v>
      </c>
      <c r="F95" s="31">
        <f>F96</f>
        <v>6000</v>
      </c>
      <c r="G95" s="31">
        <f>G96</f>
        <v>6000</v>
      </c>
      <c r="H95" s="38"/>
      <c r="I95" s="38"/>
      <c r="J95" s="38"/>
      <c r="K95" s="38"/>
      <c r="L95" s="38"/>
      <c r="M95" s="38"/>
    </row>
    <row r="96" spans="1:13" ht="14.25">
      <c r="A96" s="38"/>
      <c r="B96" s="38"/>
      <c r="C96" s="19">
        <v>4430</v>
      </c>
      <c r="D96" s="31" t="s">
        <v>165</v>
      </c>
      <c r="E96" s="31">
        <v>2305</v>
      </c>
      <c r="F96" s="31">
        <v>6000</v>
      </c>
      <c r="G96" s="31">
        <v>6000</v>
      </c>
      <c r="H96" s="38"/>
      <c r="I96" s="38"/>
      <c r="J96" s="38"/>
      <c r="K96" s="38"/>
      <c r="L96" s="38"/>
      <c r="M96" s="38"/>
    </row>
    <row r="97" spans="1:13" s="9" customFormat="1" ht="39.75" customHeight="1">
      <c r="A97" s="16">
        <v>751</v>
      </c>
      <c r="B97" s="17"/>
      <c r="C97" s="17"/>
      <c r="D97" s="42" t="s">
        <v>32</v>
      </c>
      <c r="E97" s="31">
        <f>E98+E101</f>
        <v>37898</v>
      </c>
      <c r="F97" s="31">
        <f>F98</f>
        <v>1572</v>
      </c>
      <c r="G97" s="31">
        <f>G98</f>
        <v>1572</v>
      </c>
      <c r="H97" s="61"/>
      <c r="I97" s="61"/>
      <c r="J97" s="61"/>
      <c r="K97" s="61"/>
      <c r="L97" s="61"/>
      <c r="M97" s="61"/>
    </row>
    <row r="98" spans="1:13" s="6" customFormat="1" ht="28.5" customHeight="1">
      <c r="A98" s="19"/>
      <c r="B98" s="4">
        <v>75101</v>
      </c>
      <c r="C98" s="19"/>
      <c r="D98" s="11" t="s">
        <v>185</v>
      </c>
      <c r="E98" s="31">
        <f>E99+E100</f>
        <v>1560</v>
      </c>
      <c r="F98" s="31">
        <f>F99+F100</f>
        <v>1572</v>
      </c>
      <c r="G98" s="31">
        <f>G99+G100</f>
        <v>1572</v>
      </c>
      <c r="H98" s="57"/>
      <c r="I98" s="57"/>
      <c r="J98" s="57"/>
      <c r="K98" s="57"/>
      <c r="L98" s="57"/>
      <c r="M98" s="57"/>
    </row>
    <row r="99" spans="1:13" ht="14.25">
      <c r="A99" s="38"/>
      <c r="B99" s="38"/>
      <c r="C99" s="19">
        <v>4210</v>
      </c>
      <c r="D99" s="11" t="s">
        <v>161</v>
      </c>
      <c r="E99" s="31">
        <v>244</v>
      </c>
      <c r="F99" s="31">
        <v>560</v>
      </c>
      <c r="G99" s="31">
        <v>560</v>
      </c>
      <c r="H99" s="38"/>
      <c r="I99" s="38"/>
      <c r="J99" s="38"/>
      <c r="K99" s="38"/>
      <c r="L99" s="38"/>
      <c r="M99" s="38"/>
    </row>
    <row r="100" spans="1:13" ht="14.25">
      <c r="A100" s="38"/>
      <c r="B100" s="38"/>
      <c r="C100" s="19">
        <v>4300</v>
      </c>
      <c r="D100" s="14" t="s">
        <v>164</v>
      </c>
      <c r="E100" s="31">
        <v>1316</v>
      </c>
      <c r="F100" s="31">
        <v>1012</v>
      </c>
      <c r="G100" s="31">
        <v>1012</v>
      </c>
      <c r="H100" s="38"/>
      <c r="I100" s="38"/>
      <c r="J100" s="38"/>
      <c r="K100" s="38"/>
      <c r="L100" s="38"/>
      <c r="M100" s="38"/>
    </row>
    <row r="101" spans="1:13" ht="39.75" customHeight="1">
      <c r="A101" s="38"/>
      <c r="B101" s="4">
        <v>75109</v>
      </c>
      <c r="C101" s="19"/>
      <c r="D101" s="11" t="s">
        <v>332</v>
      </c>
      <c r="E101" s="54">
        <f>E102+E103+E104+E105+E106+E107+E108</f>
        <v>36338</v>
      </c>
      <c r="F101" s="31"/>
      <c r="G101" s="31"/>
      <c r="H101" s="38"/>
      <c r="I101" s="38"/>
      <c r="J101" s="38"/>
      <c r="K101" s="38"/>
      <c r="L101" s="38"/>
      <c r="M101" s="38"/>
    </row>
    <row r="102" spans="1:13" ht="14.25">
      <c r="A102" s="38"/>
      <c r="B102" s="19"/>
      <c r="C102" s="19">
        <v>3030</v>
      </c>
      <c r="D102" s="14" t="s">
        <v>168</v>
      </c>
      <c r="E102" s="54">
        <v>20530</v>
      </c>
      <c r="F102" s="31"/>
      <c r="G102" s="31"/>
      <c r="H102" s="38"/>
      <c r="I102" s="38"/>
      <c r="J102" s="38"/>
      <c r="K102" s="38"/>
      <c r="L102" s="38"/>
      <c r="M102" s="38"/>
    </row>
    <row r="103" spans="1:13" ht="14.25">
      <c r="A103" s="38"/>
      <c r="B103" s="19"/>
      <c r="C103" s="19">
        <v>4110</v>
      </c>
      <c r="D103" s="14" t="s">
        <v>173</v>
      </c>
      <c r="E103" s="54">
        <v>1026</v>
      </c>
      <c r="F103" s="31"/>
      <c r="G103" s="31"/>
      <c r="H103" s="38"/>
      <c r="I103" s="38"/>
      <c r="J103" s="38"/>
      <c r="K103" s="38"/>
      <c r="L103" s="38"/>
      <c r="M103" s="38"/>
    </row>
    <row r="104" spans="1:13" ht="14.25">
      <c r="A104" s="38"/>
      <c r="B104" s="19"/>
      <c r="C104" s="19">
        <v>4120</v>
      </c>
      <c r="D104" s="14" t="s">
        <v>174</v>
      </c>
      <c r="E104" s="54">
        <v>147</v>
      </c>
      <c r="F104" s="31"/>
      <c r="G104" s="31"/>
      <c r="H104" s="38"/>
      <c r="I104" s="38"/>
      <c r="J104" s="38"/>
      <c r="K104" s="38"/>
      <c r="L104" s="38"/>
      <c r="M104" s="38"/>
    </row>
    <row r="105" spans="1:13" ht="14.25">
      <c r="A105" s="38"/>
      <c r="B105" s="38"/>
      <c r="C105" s="19">
        <v>4170</v>
      </c>
      <c r="D105" s="14" t="s">
        <v>160</v>
      </c>
      <c r="E105" s="54">
        <v>6000</v>
      </c>
      <c r="F105" s="31"/>
      <c r="G105" s="31"/>
      <c r="H105" s="38"/>
      <c r="I105" s="38"/>
      <c r="J105" s="38"/>
      <c r="K105" s="38"/>
      <c r="L105" s="38"/>
      <c r="M105" s="38"/>
    </row>
    <row r="106" spans="1:13" ht="14.25">
      <c r="A106" s="38"/>
      <c r="B106" s="38"/>
      <c r="C106" s="19">
        <v>4210</v>
      </c>
      <c r="D106" s="14" t="s">
        <v>161</v>
      </c>
      <c r="E106" s="54">
        <v>4737</v>
      </c>
      <c r="F106" s="31"/>
      <c r="G106" s="31"/>
      <c r="H106" s="38"/>
      <c r="I106" s="38"/>
      <c r="J106" s="38"/>
      <c r="K106" s="38"/>
      <c r="L106" s="38"/>
      <c r="M106" s="38"/>
    </row>
    <row r="107" spans="1:13" ht="14.25">
      <c r="A107" s="38"/>
      <c r="B107" s="38"/>
      <c r="C107" s="19">
        <v>4300</v>
      </c>
      <c r="D107" s="14" t="s">
        <v>164</v>
      </c>
      <c r="E107" s="54">
        <v>2000</v>
      </c>
      <c r="F107" s="31"/>
      <c r="G107" s="31"/>
      <c r="H107" s="38"/>
      <c r="I107" s="38"/>
      <c r="J107" s="38"/>
      <c r="K107" s="38"/>
      <c r="L107" s="38"/>
      <c r="M107" s="38"/>
    </row>
    <row r="108" spans="1:13" ht="14.25">
      <c r="A108" s="38"/>
      <c r="B108" s="38"/>
      <c r="C108" s="19">
        <v>4410</v>
      </c>
      <c r="D108" s="14" t="s">
        <v>175</v>
      </c>
      <c r="E108" s="54">
        <v>1898</v>
      </c>
      <c r="F108" s="31"/>
      <c r="G108" s="31"/>
      <c r="H108" s="38"/>
      <c r="I108" s="38"/>
      <c r="J108" s="38"/>
      <c r="K108" s="38"/>
      <c r="L108" s="38"/>
      <c r="M108" s="38"/>
    </row>
    <row r="109" spans="1:13" s="9" customFormat="1" ht="30" customHeight="1">
      <c r="A109" s="16">
        <v>754</v>
      </c>
      <c r="B109" s="17"/>
      <c r="C109" s="17"/>
      <c r="D109" s="42" t="s">
        <v>34</v>
      </c>
      <c r="E109" s="31">
        <f>E110+E112+E120+E123</f>
        <v>99947</v>
      </c>
      <c r="F109" s="31">
        <f>F110+F112+F120+F123</f>
        <v>110500</v>
      </c>
      <c r="G109" s="31">
        <f>G110+G112+G120+G123</f>
        <v>110500</v>
      </c>
      <c r="H109" s="31">
        <f>H110+H112+H120+H123</f>
        <v>9450</v>
      </c>
      <c r="I109" s="31"/>
      <c r="J109" s="31">
        <f>J110+J112+J120+J123</f>
        <v>0</v>
      </c>
      <c r="K109" s="61"/>
      <c r="L109" s="61"/>
      <c r="M109" s="61"/>
    </row>
    <row r="110" spans="1:13" s="6" customFormat="1" ht="17.25" customHeight="1">
      <c r="A110" s="19"/>
      <c r="B110" s="19">
        <v>75404</v>
      </c>
      <c r="C110" s="19"/>
      <c r="D110" s="14" t="s">
        <v>35</v>
      </c>
      <c r="E110" s="31">
        <f>E111</f>
        <v>10200</v>
      </c>
      <c r="F110" s="31">
        <f>F111</f>
        <v>10000</v>
      </c>
      <c r="G110" s="31">
        <f>G111</f>
        <v>10000</v>
      </c>
      <c r="H110" s="57"/>
      <c r="I110" s="57"/>
      <c r="J110" s="57"/>
      <c r="K110" s="57"/>
      <c r="L110" s="57"/>
      <c r="M110" s="57"/>
    </row>
    <row r="111" spans="1:13" s="6" customFormat="1" ht="17.25" customHeight="1">
      <c r="A111" s="19"/>
      <c r="B111" s="19"/>
      <c r="C111" s="19">
        <v>3000</v>
      </c>
      <c r="D111" s="14" t="s">
        <v>186</v>
      </c>
      <c r="E111" s="31">
        <v>10200</v>
      </c>
      <c r="F111" s="31">
        <v>10000</v>
      </c>
      <c r="G111" s="31">
        <v>10000</v>
      </c>
      <c r="H111" s="57"/>
      <c r="I111" s="57"/>
      <c r="J111" s="57"/>
      <c r="K111" s="57"/>
      <c r="L111" s="57"/>
      <c r="M111" s="57"/>
    </row>
    <row r="112" spans="1:13" s="6" customFormat="1" ht="17.25" customHeight="1">
      <c r="A112" s="19"/>
      <c r="B112" s="19">
        <v>75412</v>
      </c>
      <c r="C112" s="19"/>
      <c r="D112" s="14" t="s">
        <v>187</v>
      </c>
      <c r="E112" s="31">
        <f>E113+E114+E115+E116+E117+E118+E119</f>
        <v>80237</v>
      </c>
      <c r="F112" s="31">
        <f>F113+F114+F115+F116+F117+F118+F119</f>
        <v>90000</v>
      </c>
      <c r="G112" s="31">
        <f>G113+G114+G115+G116+G117+G118+G119</f>
        <v>90000</v>
      </c>
      <c r="H112" s="31">
        <f>H113+H114+H115+H116+H117+H118+H119</f>
        <v>9450</v>
      </c>
      <c r="I112" s="57"/>
      <c r="J112" s="57"/>
      <c r="K112" s="57"/>
      <c r="L112" s="57"/>
      <c r="M112" s="57"/>
    </row>
    <row r="113" spans="1:13" s="6" customFormat="1" ht="28.5" customHeight="1">
      <c r="A113" s="19"/>
      <c r="B113" s="19"/>
      <c r="C113" s="19">
        <v>3020</v>
      </c>
      <c r="D113" s="11" t="s">
        <v>188</v>
      </c>
      <c r="E113" s="31">
        <v>3000</v>
      </c>
      <c r="F113" s="31">
        <v>7000</v>
      </c>
      <c r="G113" s="31">
        <v>7000</v>
      </c>
      <c r="H113" s="57"/>
      <c r="I113" s="57"/>
      <c r="J113" s="57"/>
      <c r="K113" s="57"/>
      <c r="L113" s="57"/>
      <c r="M113" s="57"/>
    </row>
    <row r="114" spans="1:13" s="6" customFormat="1" ht="17.25" customHeight="1">
      <c r="A114" s="19"/>
      <c r="B114" s="19"/>
      <c r="C114" s="19">
        <v>4170</v>
      </c>
      <c r="D114" s="11" t="s">
        <v>160</v>
      </c>
      <c r="E114" s="31">
        <v>9450</v>
      </c>
      <c r="F114" s="31">
        <v>9450</v>
      </c>
      <c r="G114" s="31">
        <v>9450</v>
      </c>
      <c r="H114" s="31">
        <v>9450</v>
      </c>
      <c r="I114" s="57"/>
      <c r="J114" s="57"/>
      <c r="K114" s="57"/>
      <c r="L114" s="57"/>
      <c r="M114" s="57"/>
    </row>
    <row r="115" spans="1:13" s="6" customFormat="1" ht="15" customHeight="1">
      <c r="A115" s="19"/>
      <c r="B115" s="19"/>
      <c r="C115" s="19">
        <v>4210</v>
      </c>
      <c r="D115" s="14" t="s">
        <v>161</v>
      </c>
      <c r="E115" s="31">
        <v>38600</v>
      </c>
      <c r="F115" s="31">
        <v>37950</v>
      </c>
      <c r="G115" s="31">
        <v>37950</v>
      </c>
      <c r="H115" s="57"/>
      <c r="I115" s="57"/>
      <c r="J115" s="57"/>
      <c r="K115" s="57"/>
      <c r="L115" s="57"/>
      <c r="M115" s="57"/>
    </row>
    <row r="116" spans="1:13" s="6" customFormat="1" ht="15" customHeight="1">
      <c r="A116" s="19"/>
      <c r="B116" s="19"/>
      <c r="C116" s="19">
        <v>4260</v>
      </c>
      <c r="D116" s="14" t="s">
        <v>162</v>
      </c>
      <c r="E116" s="31">
        <v>4672</v>
      </c>
      <c r="F116" s="31">
        <v>7600</v>
      </c>
      <c r="G116" s="31">
        <v>7600</v>
      </c>
      <c r="H116" s="57"/>
      <c r="I116" s="57"/>
      <c r="J116" s="57"/>
      <c r="K116" s="57"/>
      <c r="L116" s="57"/>
      <c r="M116" s="57"/>
    </row>
    <row r="117" spans="1:13" s="6" customFormat="1" ht="15" customHeight="1">
      <c r="A117" s="19"/>
      <c r="B117" s="19"/>
      <c r="C117" s="19">
        <v>4270</v>
      </c>
      <c r="D117" s="14" t="s">
        <v>163</v>
      </c>
      <c r="E117" s="31">
        <v>11300</v>
      </c>
      <c r="F117" s="31">
        <v>12000</v>
      </c>
      <c r="G117" s="31">
        <v>12000</v>
      </c>
      <c r="H117" s="57"/>
      <c r="I117" s="57"/>
      <c r="J117" s="57"/>
      <c r="K117" s="57"/>
      <c r="L117" s="57"/>
      <c r="M117" s="57"/>
    </row>
    <row r="118" spans="1:13" s="6" customFormat="1" ht="15" customHeight="1">
      <c r="A118" s="19"/>
      <c r="B118" s="19"/>
      <c r="C118" s="19">
        <v>4300</v>
      </c>
      <c r="D118" s="14" t="s">
        <v>164</v>
      </c>
      <c r="E118" s="31">
        <v>6870</v>
      </c>
      <c r="F118" s="31">
        <v>9000</v>
      </c>
      <c r="G118" s="31">
        <v>9000</v>
      </c>
      <c r="H118" s="57"/>
      <c r="I118" s="57"/>
      <c r="J118" s="57"/>
      <c r="K118" s="57"/>
      <c r="L118" s="57"/>
      <c r="M118" s="57"/>
    </row>
    <row r="119" spans="1:13" s="6" customFormat="1" ht="15" customHeight="1">
      <c r="A119" s="19"/>
      <c r="B119" s="19"/>
      <c r="C119" s="19">
        <v>4430</v>
      </c>
      <c r="D119" s="14" t="s">
        <v>165</v>
      </c>
      <c r="E119" s="31">
        <v>6345</v>
      </c>
      <c r="F119" s="31">
        <v>7000</v>
      </c>
      <c r="G119" s="31">
        <v>7000</v>
      </c>
      <c r="H119" s="57"/>
      <c r="I119" s="57"/>
      <c r="J119" s="57"/>
      <c r="K119" s="57"/>
      <c r="L119" s="57"/>
      <c r="M119" s="57"/>
    </row>
    <row r="120" spans="1:13" s="6" customFormat="1" ht="17.25" customHeight="1">
      <c r="A120" s="19"/>
      <c r="B120" s="19">
        <v>75414</v>
      </c>
      <c r="C120" s="19"/>
      <c r="D120" s="14" t="s">
        <v>38</v>
      </c>
      <c r="E120" s="31">
        <f>E121</f>
        <v>500</v>
      </c>
      <c r="F120" s="31">
        <f>F122</f>
        <v>500</v>
      </c>
      <c r="G120" s="31">
        <f>G122</f>
        <v>500</v>
      </c>
      <c r="H120" s="31">
        <f>H122</f>
        <v>0</v>
      </c>
      <c r="I120" s="57"/>
      <c r="J120" s="57"/>
      <c r="K120" s="57"/>
      <c r="L120" s="57"/>
      <c r="M120" s="57"/>
    </row>
    <row r="121" spans="1:13" s="6" customFormat="1" ht="17.25" customHeight="1">
      <c r="A121" s="19"/>
      <c r="B121" s="19"/>
      <c r="C121" s="19">
        <v>4170</v>
      </c>
      <c r="D121" s="11" t="s">
        <v>160</v>
      </c>
      <c r="E121" s="31">
        <v>500</v>
      </c>
      <c r="F121" s="31"/>
      <c r="G121" s="31"/>
      <c r="H121" s="31"/>
      <c r="I121" s="57"/>
      <c r="J121" s="57"/>
      <c r="K121" s="57"/>
      <c r="L121" s="57"/>
      <c r="M121" s="57"/>
    </row>
    <row r="122" spans="1:13" s="6" customFormat="1" ht="17.25" customHeight="1">
      <c r="A122" s="19"/>
      <c r="B122" s="19"/>
      <c r="C122" s="19">
        <v>4300</v>
      </c>
      <c r="D122" s="14" t="s">
        <v>164</v>
      </c>
      <c r="E122" s="31"/>
      <c r="F122" s="31">
        <v>500</v>
      </c>
      <c r="G122" s="31">
        <v>500</v>
      </c>
      <c r="H122" s="31">
        <v>0</v>
      </c>
      <c r="I122" s="57"/>
      <c r="J122" s="57"/>
      <c r="K122" s="57"/>
      <c r="L122" s="57"/>
      <c r="M122" s="57"/>
    </row>
    <row r="123" spans="1:13" s="6" customFormat="1" ht="19.5" customHeight="1">
      <c r="A123" s="19"/>
      <c r="B123" s="19">
        <v>75495</v>
      </c>
      <c r="C123" s="19"/>
      <c r="D123" s="14" t="s">
        <v>12</v>
      </c>
      <c r="E123" s="31">
        <f>E124+E125</f>
        <v>9010</v>
      </c>
      <c r="F123" s="31">
        <f>F124+F125</f>
        <v>10000</v>
      </c>
      <c r="G123" s="31">
        <f>G124+G125</f>
        <v>10000</v>
      </c>
      <c r="H123" s="57"/>
      <c r="I123" s="57"/>
      <c r="J123" s="57"/>
      <c r="K123" s="57"/>
      <c r="L123" s="57"/>
      <c r="M123" s="57"/>
    </row>
    <row r="124" spans="1:13" s="6" customFormat="1" ht="15" customHeight="1">
      <c r="A124" s="19"/>
      <c r="B124" s="19"/>
      <c r="C124" s="19">
        <v>4210</v>
      </c>
      <c r="D124" s="14" t="s">
        <v>161</v>
      </c>
      <c r="E124" s="31">
        <v>2510</v>
      </c>
      <c r="F124" s="31">
        <v>4000</v>
      </c>
      <c r="G124" s="31">
        <v>4000</v>
      </c>
      <c r="H124" s="57"/>
      <c r="I124" s="57"/>
      <c r="J124" s="57"/>
      <c r="K124" s="57"/>
      <c r="L124" s="57"/>
      <c r="M124" s="57"/>
    </row>
    <row r="125" spans="1:13" s="6" customFormat="1" ht="15" customHeight="1">
      <c r="A125" s="19"/>
      <c r="B125" s="19"/>
      <c r="C125" s="19">
        <v>4300</v>
      </c>
      <c r="D125" s="14" t="s">
        <v>164</v>
      </c>
      <c r="E125" s="31">
        <v>6500</v>
      </c>
      <c r="F125" s="31">
        <v>6000</v>
      </c>
      <c r="G125" s="31">
        <v>6000</v>
      </c>
      <c r="H125" s="57"/>
      <c r="I125" s="57"/>
      <c r="J125" s="57"/>
      <c r="K125" s="57"/>
      <c r="L125" s="57"/>
      <c r="M125" s="57"/>
    </row>
    <row r="126" spans="1:13" s="6" customFormat="1" ht="55.5" customHeight="1">
      <c r="A126" s="119">
        <v>756</v>
      </c>
      <c r="B126" s="19"/>
      <c r="C126" s="19"/>
      <c r="D126" s="42" t="s">
        <v>39</v>
      </c>
      <c r="E126" s="31">
        <f>E127</f>
        <v>67007</v>
      </c>
      <c r="F126" s="31">
        <f>F127</f>
        <v>83000</v>
      </c>
      <c r="G126" s="31">
        <f>G127</f>
        <v>83000</v>
      </c>
      <c r="H126" s="31">
        <f>H127</f>
        <v>53000</v>
      </c>
      <c r="I126" s="57"/>
      <c r="J126" s="57"/>
      <c r="K126" s="57"/>
      <c r="L126" s="57"/>
      <c r="M126" s="57"/>
    </row>
    <row r="127" spans="1:13" s="6" customFormat="1" ht="28.5" customHeight="1">
      <c r="A127" s="19"/>
      <c r="B127" s="4">
        <v>75647</v>
      </c>
      <c r="C127" s="19"/>
      <c r="D127" s="11" t="s">
        <v>189</v>
      </c>
      <c r="E127" s="31">
        <f>E128+E129+E130+E131</f>
        <v>67007</v>
      </c>
      <c r="F127" s="31">
        <f>F128+F129+F130+F131</f>
        <v>83000</v>
      </c>
      <c r="G127" s="31">
        <f>G128+G129+G130+G131</f>
        <v>83000</v>
      </c>
      <c r="H127" s="31">
        <f>H128+H129+H130+H131</f>
        <v>53000</v>
      </c>
      <c r="I127" s="57"/>
      <c r="J127" s="57"/>
      <c r="K127" s="57"/>
      <c r="L127" s="57"/>
      <c r="M127" s="57"/>
    </row>
    <row r="128" spans="1:13" s="6" customFormat="1" ht="15" customHeight="1">
      <c r="A128" s="19"/>
      <c r="B128" s="19"/>
      <c r="C128" s="19">
        <v>4100</v>
      </c>
      <c r="D128" s="11" t="s">
        <v>190</v>
      </c>
      <c r="E128" s="31">
        <v>47900</v>
      </c>
      <c r="F128" s="31">
        <v>53000</v>
      </c>
      <c r="G128" s="31">
        <v>53000</v>
      </c>
      <c r="H128" s="31">
        <v>53000</v>
      </c>
      <c r="I128" s="57"/>
      <c r="J128" s="57"/>
      <c r="K128" s="57"/>
      <c r="L128" s="57"/>
      <c r="M128" s="57"/>
    </row>
    <row r="129" spans="1:13" s="6" customFormat="1" ht="15" customHeight="1">
      <c r="A129" s="19"/>
      <c r="B129" s="19"/>
      <c r="C129" s="19">
        <v>4210</v>
      </c>
      <c r="D129" s="14" t="s">
        <v>161</v>
      </c>
      <c r="E129" s="31">
        <v>2900</v>
      </c>
      <c r="F129" s="31">
        <v>6000</v>
      </c>
      <c r="G129" s="31">
        <v>6000</v>
      </c>
      <c r="H129" s="31"/>
      <c r="I129" s="57"/>
      <c r="J129" s="57"/>
      <c r="K129" s="57"/>
      <c r="L129" s="57"/>
      <c r="M129" s="57"/>
    </row>
    <row r="130" spans="1:13" s="6" customFormat="1" ht="15" customHeight="1">
      <c r="A130" s="19"/>
      <c r="B130" s="19"/>
      <c r="C130" s="19">
        <v>4300</v>
      </c>
      <c r="D130" s="14" t="s">
        <v>164</v>
      </c>
      <c r="E130" s="31">
        <v>16200</v>
      </c>
      <c r="F130" s="31">
        <v>20000</v>
      </c>
      <c r="G130" s="31">
        <v>20000</v>
      </c>
      <c r="H130" s="31"/>
      <c r="I130" s="57"/>
      <c r="J130" s="57"/>
      <c r="K130" s="57"/>
      <c r="L130" s="57"/>
      <c r="M130" s="57"/>
    </row>
    <row r="131" spans="1:13" s="6" customFormat="1" ht="15" customHeight="1">
      <c r="A131" s="19"/>
      <c r="B131" s="19"/>
      <c r="C131" s="19">
        <v>4430</v>
      </c>
      <c r="D131" s="14" t="s">
        <v>165</v>
      </c>
      <c r="E131" s="31">
        <v>7</v>
      </c>
      <c r="F131" s="31">
        <v>4000</v>
      </c>
      <c r="G131" s="31">
        <v>4000</v>
      </c>
      <c r="H131" s="31"/>
      <c r="I131" s="57"/>
      <c r="J131" s="57"/>
      <c r="K131" s="57"/>
      <c r="L131" s="57"/>
      <c r="M131" s="57"/>
    </row>
    <row r="132" spans="1:13" s="9" customFormat="1" ht="19.5" customHeight="1">
      <c r="A132" s="17">
        <v>757</v>
      </c>
      <c r="B132" s="17"/>
      <c r="C132" s="17"/>
      <c r="D132" s="8" t="s">
        <v>191</v>
      </c>
      <c r="E132" s="106">
        <f>E133</f>
        <v>95700</v>
      </c>
      <c r="F132" s="30">
        <f>F133</f>
        <v>228600</v>
      </c>
      <c r="G132" s="30">
        <f aca="true" t="shared" si="2" ref="G132:M133">G133</f>
        <v>228600</v>
      </c>
      <c r="H132" s="30">
        <f t="shared" si="2"/>
        <v>0</v>
      </c>
      <c r="I132" s="30">
        <f t="shared" si="2"/>
        <v>0</v>
      </c>
      <c r="J132" s="30">
        <f t="shared" si="2"/>
        <v>0</v>
      </c>
      <c r="K132" s="30">
        <f t="shared" si="2"/>
        <v>228600</v>
      </c>
      <c r="L132" s="30"/>
      <c r="M132" s="30">
        <f t="shared" si="2"/>
        <v>0</v>
      </c>
    </row>
    <row r="133" spans="1:13" s="6" customFormat="1" ht="26.25" customHeight="1">
      <c r="A133" s="19"/>
      <c r="B133" s="4">
        <v>75702</v>
      </c>
      <c r="C133" s="19"/>
      <c r="D133" s="11" t="s">
        <v>192</v>
      </c>
      <c r="E133" s="31">
        <f>E134</f>
        <v>95700</v>
      </c>
      <c r="F133" s="31">
        <f>F134</f>
        <v>228600</v>
      </c>
      <c r="G133" s="31">
        <f>G134</f>
        <v>228600</v>
      </c>
      <c r="H133" s="31">
        <f t="shared" si="2"/>
        <v>0</v>
      </c>
      <c r="I133" s="31">
        <f t="shared" si="2"/>
        <v>0</v>
      </c>
      <c r="J133" s="31">
        <f t="shared" si="2"/>
        <v>0</v>
      </c>
      <c r="K133" s="31">
        <f t="shared" si="2"/>
        <v>228600</v>
      </c>
      <c r="L133" s="31"/>
      <c r="M133" s="57"/>
    </row>
    <row r="134" spans="1:13" s="6" customFormat="1" ht="27" customHeight="1">
      <c r="A134" s="19"/>
      <c r="B134" s="19"/>
      <c r="C134" s="4">
        <v>8070</v>
      </c>
      <c r="D134" s="11" t="s">
        <v>193</v>
      </c>
      <c r="E134" s="31">
        <v>95700</v>
      </c>
      <c r="F134" s="31">
        <v>228600</v>
      </c>
      <c r="G134" s="31">
        <v>228600</v>
      </c>
      <c r="H134" s="57"/>
      <c r="I134" s="57"/>
      <c r="J134" s="57"/>
      <c r="K134" s="31">
        <v>228600</v>
      </c>
      <c r="L134" s="31"/>
      <c r="M134" s="57"/>
    </row>
    <row r="135" spans="1:13" s="9" customFormat="1" ht="20.25" customHeight="1">
      <c r="A135" s="17">
        <v>758</v>
      </c>
      <c r="B135" s="17"/>
      <c r="C135" s="17"/>
      <c r="D135" s="8" t="s">
        <v>194</v>
      </c>
      <c r="E135" s="106">
        <f>E136</f>
        <v>20000</v>
      </c>
      <c r="F135" s="31">
        <f>F136+F138</f>
        <v>95000</v>
      </c>
      <c r="G135" s="31">
        <f>G136+G138</f>
        <v>95000</v>
      </c>
      <c r="H135" s="61"/>
      <c r="I135" s="61"/>
      <c r="J135" s="61"/>
      <c r="K135" s="61"/>
      <c r="L135" s="61"/>
      <c r="M135" s="61"/>
    </row>
    <row r="136" spans="1:13" s="6" customFormat="1" ht="19.5" customHeight="1">
      <c r="A136" s="19"/>
      <c r="B136" s="19">
        <v>75814</v>
      </c>
      <c r="C136" s="19"/>
      <c r="D136" s="14" t="s">
        <v>80</v>
      </c>
      <c r="E136" s="31">
        <f>E137</f>
        <v>20000</v>
      </c>
      <c r="F136" s="31">
        <f>F137</f>
        <v>25000</v>
      </c>
      <c r="G136" s="31">
        <f>G137</f>
        <v>25000</v>
      </c>
      <c r="H136" s="57"/>
      <c r="I136" s="57"/>
      <c r="J136" s="57"/>
      <c r="K136" s="57"/>
      <c r="L136" s="57"/>
      <c r="M136" s="57"/>
    </row>
    <row r="137" spans="1:13" s="6" customFormat="1" ht="15" customHeight="1">
      <c r="A137" s="19"/>
      <c r="B137" s="19"/>
      <c r="C137" s="19">
        <v>4300</v>
      </c>
      <c r="D137" s="14" t="s">
        <v>164</v>
      </c>
      <c r="E137" s="31">
        <v>20000</v>
      </c>
      <c r="F137" s="31">
        <v>25000</v>
      </c>
      <c r="G137" s="31">
        <v>25000</v>
      </c>
      <c r="H137" s="57"/>
      <c r="I137" s="57"/>
      <c r="J137" s="57"/>
      <c r="K137" s="57"/>
      <c r="L137" s="57"/>
      <c r="M137" s="57"/>
    </row>
    <row r="138" spans="1:13" s="6" customFormat="1" ht="19.5" customHeight="1">
      <c r="A138" s="19"/>
      <c r="B138" s="19">
        <v>75818</v>
      </c>
      <c r="C138" s="19"/>
      <c r="D138" s="14" t="s">
        <v>195</v>
      </c>
      <c r="E138" s="31"/>
      <c r="F138" s="31">
        <f>F139</f>
        <v>70000</v>
      </c>
      <c r="G138" s="31">
        <f>G139</f>
        <v>70000</v>
      </c>
      <c r="H138" s="57"/>
      <c r="I138" s="57"/>
      <c r="J138" s="57"/>
      <c r="K138" s="57"/>
      <c r="L138" s="57"/>
      <c r="M138" s="57"/>
    </row>
    <row r="139" spans="1:13" s="6" customFormat="1" ht="18" customHeight="1">
      <c r="A139" s="19"/>
      <c r="B139" s="19"/>
      <c r="C139" s="19">
        <v>4810</v>
      </c>
      <c r="D139" s="14" t="s">
        <v>196</v>
      </c>
      <c r="E139" s="31"/>
      <c r="F139" s="31">
        <v>70000</v>
      </c>
      <c r="G139" s="81">
        <v>70000</v>
      </c>
      <c r="H139" s="57"/>
      <c r="I139" s="57"/>
      <c r="J139" s="57"/>
      <c r="K139" s="57"/>
      <c r="L139" s="57"/>
      <c r="M139" s="57"/>
    </row>
    <row r="140" spans="1:13" s="9" customFormat="1" ht="19.5" customHeight="1">
      <c r="A140" s="17">
        <v>801</v>
      </c>
      <c r="B140" s="17"/>
      <c r="C140" s="17"/>
      <c r="D140" s="8" t="s">
        <v>81</v>
      </c>
      <c r="E140" s="106">
        <f aca="true" t="shared" si="3" ref="E140:J140">E141+E165+E174+E179+E200+E210+E214</f>
        <v>10723968</v>
      </c>
      <c r="F140" s="106">
        <f t="shared" si="3"/>
        <v>10872668</v>
      </c>
      <c r="G140" s="106">
        <f t="shared" si="3"/>
        <v>7567701</v>
      </c>
      <c r="H140" s="106">
        <f t="shared" si="3"/>
        <v>5283763</v>
      </c>
      <c r="I140" s="106">
        <f t="shared" si="3"/>
        <v>1032647</v>
      </c>
      <c r="J140" s="106">
        <f t="shared" si="3"/>
        <v>156500</v>
      </c>
      <c r="K140" s="107"/>
      <c r="L140" s="107"/>
      <c r="M140" s="106">
        <f>M141+M174</f>
        <v>3304967</v>
      </c>
    </row>
    <row r="141" spans="1:13" s="6" customFormat="1" ht="16.5" customHeight="1">
      <c r="A141" s="19"/>
      <c r="B141" s="19">
        <v>80101</v>
      </c>
      <c r="D141" s="14" t="s">
        <v>82</v>
      </c>
      <c r="E141" s="31">
        <f>E142+E143+E144+E145+E146+E147+E148+E149+E150+E151+E152+E153+E154+E155+E156+E157+E158+E159+E160+E161+E162+E163+E164</f>
        <v>6546349</v>
      </c>
      <c r="F141" s="31">
        <f>F142+F144+F145+F146+F147+F148+F149+F150+F151+F152+F153+F154+F155+F156+F157+F158+F159+F160+F162+F163+F164</f>
        <v>4589307</v>
      </c>
      <c r="G141" s="31">
        <f>G142+G144+G145+G146+G147+G148+G149+G150+G151+G152+G153+G154+G155+G156+G157+G158+G159+G160+G162+G163</f>
        <v>3610550</v>
      </c>
      <c r="H141" s="31">
        <f>H142+H144+H145+H148</f>
        <v>2593104</v>
      </c>
      <c r="I141" s="31">
        <f>I142+I144+I145+I146+I147+I148+I149+I150+I151+I152+I153+I154+I155+I156+I157+I158+I159+I160+I162+I163</f>
        <v>506643</v>
      </c>
      <c r="J141" s="57"/>
      <c r="K141" s="57"/>
      <c r="L141" s="57"/>
      <c r="M141" s="31">
        <f>M163+M164</f>
        <v>978757</v>
      </c>
    </row>
    <row r="142" spans="1:13" s="6" customFormat="1" ht="25.5" customHeight="1">
      <c r="A142" s="19"/>
      <c r="B142" s="19"/>
      <c r="C142" s="19">
        <v>3020</v>
      </c>
      <c r="D142" s="11" t="s">
        <v>188</v>
      </c>
      <c r="E142" s="31">
        <v>164484</v>
      </c>
      <c r="F142" s="31">
        <v>158087</v>
      </c>
      <c r="G142" s="31">
        <v>158087</v>
      </c>
      <c r="H142" s="31">
        <v>158087</v>
      </c>
      <c r="I142" s="57"/>
      <c r="J142" s="57"/>
      <c r="K142" s="57"/>
      <c r="L142" s="57"/>
      <c r="M142" s="57"/>
    </row>
    <row r="143" spans="1:13" s="6" customFormat="1" ht="16.5" customHeight="1">
      <c r="A143" s="19"/>
      <c r="B143" s="19"/>
      <c r="C143" s="19">
        <v>3260</v>
      </c>
      <c r="D143" s="11" t="s">
        <v>333</v>
      </c>
      <c r="E143" s="31">
        <v>3470</v>
      </c>
      <c r="F143" s="31"/>
      <c r="G143" s="31"/>
      <c r="H143" s="31"/>
      <c r="I143" s="57"/>
      <c r="J143" s="57"/>
      <c r="K143" s="57"/>
      <c r="L143" s="57"/>
      <c r="M143" s="57"/>
    </row>
    <row r="144" spans="1:13" s="6" customFormat="1" ht="15" customHeight="1">
      <c r="A144" s="19"/>
      <c r="B144" s="19"/>
      <c r="C144" s="19">
        <v>4010</v>
      </c>
      <c r="D144" s="14" t="s">
        <v>171</v>
      </c>
      <c r="E144" s="31">
        <v>2202909</v>
      </c>
      <c r="F144" s="31">
        <v>2246765</v>
      </c>
      <c r="G144" s="31">
        <v>2246765</v>
      </c>
      <c r="H144" s="31">
        <v>2246765</v>
      </c>
      <c r="I144" s="57"/>
      <c r="J144" s="57"/>
      <c r="K144" s="57"/>
      <c r="L144" s="57"/>
      <c r="M144" s="57"/>
    </row>
    <row r="145" spans="1:13" s="6" customFormat="1" ht="15" customHeight="1">
      <c r="A145" s="19"/>
      <c r="B145" s="19"/>
      <c r="C145" s="19">
        <v>4040</v>
      </c>
      <c r="D145" s="14" t="s">
        <v>197</v>
      </c>
      <c r="E145" s="31">
        <v>175909</v>
      </c>
      <c r="F145" s="31">
        <v>187252</v>
      </c>
      <c r="G145" s="31">
        <v>187252</v>
      </c>
      <c r="H145" s="31">
        <v>187252</v>
      </c>
      <c r="I145" s="57"/>
      <c r="J145" s="57"/>
      <c r="K145" s="57"/>
      <c r="L145" s="57"/>
      <c r="M145" s="57"/>
    </row>
    <row r="146" spans="1:13" s="6" customFormat="1" ht="15" customHeight="1">
      <c r="A146" s="19"/>
      <c r="B146" s="19"/>
      <c r="C146" s="19">
        <v>4110</v>
      </c>
      <c r="D146" s="14" t="s">
        <v>173</v>
      </c>
      <c r="E146" s="31">
        <v>425982</v>
      </c>
      <c r="F146" s="31">
        <v>444123</v>
      </c>
      <c r="G146" s="31">
        <v>444123</v>
      </c>
      <c r="H146" s="57"/>
      <c r="I146" s="31">
        <v>444123</v>
      </c>
      <c r="J146" s="57"/>
      <c r="K146" s="57"/>
      <c r="L146" s="57"/>
      <c r="M146" s="57"/>
    </row>
    <row r="147" spans="1:13" s="6" customFormat="1" ht="15" customHeight="1">
      <c r="A147" s="19"/>
      <c r="B147" s="19"/>
      <c r="C147" s="19">
        <v>4120</v>
      </c>
      <c r="D147" s="14" t="s">
        <v>174</v>
      </c>
      <c r="E147" s="31">
        <v>57964</v>
      </c>
      <c r="F147" s="31">
        <v>62520</v>
      </c>
      <c r="G147" s="31">
        <v>62520</v>
      </c>
      <c r="H147" s="57"/>
      <c r="I147" s="31">
        <v>62520</v>
      </c>
      <c r="J147" s="57"/>
      <c r="K147" s="57"/>
      <c r="L147" s="57"/>
      <c r="M147" s="57"/>
    </row>
    <row r="148" spans="1:13" s="6" customFormat="1" ht="15" customHeight="1">
      <c r="A148" s="19"/>
      <c r="B148" s="19"/>
      <c r="C148" s="19">
        <v>4170</v>
      </c>
      <c r="D148" s="14" t="s">
        <v>160</v>
      </c>
      <c r="E148" s="31">
        <v>6347</v>
      </c>
      <c r="F148" s="31">
        <v>1000</v>
      </c>
      <c r="G148" s="31">
        <v>1000</v>
      </c>
      <c r="H148" s="31">
        <v>1000</v>
      </c>
      <c r="I148" s="57"/>
      <c r="J148" s="57"/>
      <c r="K148" s="57"/>
      <c r="L148" s="57"/>
      <c r="M148" s="57"/>
    </row>
    <row r="149" spans="1:13" s="6" customFormat="1" ht="15" customHeight="1">
      <c r="A149" s="19"/>
      <c r="B149" s="19"/>
      <c r="C149" s="19">
        <v>4210</v>
      </c>
      <c r="D149" s="14" t="s">
        <v>161</v>
      </c>
      <c r="E149" s="31">
        <v>126336</v>
      </c>
      <c r="F149" s="31">
        <v>52248</v>
      </c>
      <c r="G149" s="31">
        <v>52248</v>
      </c>
      <c r="H149" s="31"/>
      <c r="I149" s="57"/>
      <c r="J149" s="57"/>
      <c r="K149" s="57"/>
      <c r="L149" s="57"/>
      <c r="M149" s="57"/>
    </row>
    <row r="150" spans="1:13" s="6" customFormat="1" ht="15" customHeight="1">
      <c r="A150" s="19"/>
      <c r="B150" s="19"/>
      <c r="C150" s="19">
        <v>4230</v>
      </c>
      <c r="D150" s="14" t="s">
        <v>305</v>
      </c>
      <c r="E150" s="31"/>
      <c r="F150" s="31">
        <v>1500</v>
      </c>
      <c r="G150" s="31">
        <v>1500</v>
      </c>
      <c r="H150" s="57"/>
      <c r="I150" s="57"/>
      <c r="J150" s="57"/>
      <c r="K150" s="57"/>
      <c r="L150" s="57"/>
      <c r="M150" s="57"/>
    </row>
    <row r="151" spans="1:13" s="6" customFormat="1" ht="15.75" customHeight="1">
      <c r="A151" s="19"/>
      <c r="B151" s="19"/>
      <c r="C151" s="19">
        <v>4240</v>
      </c>
      <c r="D151" s="11" t="s">
        <v>198</v>
      </c>
      <c r="E151" s="31">
        <v>10000</v>
      </c>
      <c r="F151" s="31">
        <v>15000</v>
      </c>
      <c r="G151" s="31">
        <v>15000</v>
      </c>
      <c r="H151" s="57"/>
      <c r="I151" s="57"/>
      <c r="J151" s="57"/>
      <c r="K151" s="57"/>
      <c r="L151" s="57"/>
      <c r="M151" s="57"/>
    </row>
    <row r="152" spans="1:13" s="6" customFormat="1" ht="15" customHeight="1">
      <c r="A152" s="19"/>
      <c r="B152" s="19"/>
      <c r="C152" s="19">
        <v>4260</v>
      </c>
      <c r="D152" s="14" t="s">
        <v>162</v>
      </c>
      <c r="E152" s="31">
        <v>160000</v>
      </c>
      <c r="F152" s="31">
        <v>175000</v>
      </c>
      <c r="G152" s="31">
        <v>175000</v>
      </c>
      <c r="H152" s="57"/>
      <c r="I152" s="57"/>
      <c r="J152" s="57"/>
      <c r="K152" s="57"/>
      <c r="L152" s="57"/>
      <c r="M152" s="57"/>
    </row>
    <row r="153" spans="1:13" s="6" customFormat="1" ht="15" customHeight="1">
      <c r="A153" s="19"/>
      <c r="B153" s="19"/>
      <c r="C153" s="19">
        <v>4270</v>
      </c>
      <c r="D153" s="14" t="s">
        <v>163</v>
      </c>
      <c r="E153" s="31">
        <v>38000</v>
      </c>
      <c r="F153" s="31">
        <v>15000</v>
      </c>
      <c r="G153" s="31">
        <v>15000</v>
      </c>
      <c r="H153" s="57"/>
      <c r="I153" s="57"/>
      <c r="J153" s="57"/>
      <c r="K153" s="57"/>
      <c r="L153" s="57"/>
      <c r="M153" s="57"/>
    </row>
    <row r="154" spans="1:13" s="6" customFormat="1" ht="15" customHeight="1">
      <c r="A154" s="19"/>
      <c r="B154" s="19"/>
      <c r="C154" s="19">
        <v>4280</v>
      </c>
      <c r="D154" s="14" t="s">
        <v>306</v>
      </c>
      <c r="E154" s="31"/>
      <c r="F154" s="31">
        <v>4000</v>
      </c>
      <c r="G154" s="31">
        <v>4000</v>
      </c>
      <c r="H154" s="57"/>
      <c r="I154" s="57"/>
      <c r="J154" s="57"/>
      <c r="K154" s="57"/>
      <c r="L154" s="57"/>
      <c r="M154" s="57"/>
    </row>
    <row r="155" spans="1:13" s="6" customFormat="1" ht="15" customHeight="1">
      <c r="A155" s="19"/>
      <c r="B155" s="19"/>
      <c r="C155" s="19">
        <v>4300</v>
      </c>
      <c r="D155" s="14" t="s">
        <v>164</v>
      </c>
      <c r="E155" s="31">
        <v>80000</v>
      </c>
      <c r="F155" s="31">
        <v>64000</v>
      </c>
      <c r="G155" s="31">
        <v>64000</v>
      </c>
      <c r="H155" s="57"/>
      <c r="I155" s="57"/>
      <c r="J155" s="57"/>
      <c r="K155" s="57"/>
      <c r="L155" s="57"/>
      <c r="M155" s="57"/>
    </row>
    <row r="156" spans="1:13" s="6" customFormat="1" ht="15" customHeight="1">
      <c r="A156" s="19"/>
      <c r="B156" s="19"/>
      <c r="C156" s="19">
        <v>4350</v>
      </c>
      <c r="D156" s="14" t="s">
        <v>179</v>
      </c>
      <c r="E156" s="31"/>
      <c r="F156" s="31">
        <v>7000</v>
      </c>
      <c r="G156" s="31">
        <v>7000</v>
      </c>
      <c r="H156" s="57"/>
      <c r="I156" s="57"/>
      <c r="J156" s="57"/>
      <c r="K156" s="57"/>
      <c r="L156" s="57"/>
      <c r="M156" s="57"/>
    </row>
    <row r="157" spans="1:13" s="6" customFormat="1" ht="29.25" customHeight="1">
      <c r="A157" s="19"/>
      <c r="B157" s="19"/>
      <c r="C157" s="4">
        <v>4370</v>
      </c>
      <c r="D157" s="11" t="s">
        <v>181</v>
      </c>
      <c r="E157" s="31"/>
      <c r="F157" s="31">
        <v>14400</v>
      </c>
      <c r="G157" s="31">
        <v>14400</v>
      </c>
      <c r="H157" s="57"/>
      <c r="I157" s="57"/>
      <c r="J157" s="57"/>
      <c r="K157" s="57"/>
      <c r="L157" s="57"/>
      <c r="M157" s="57"/>
    </row>
    <row r="158" spans="1:13" s="6" customFormat="1" ht="15" customHeight="1">
      <c r="A158" s="19"/>
      <c r="B158" s="19"/>
      <c r="C158" s="19">
        <v>4410</v>
      </c>
      <c r="D158" s="14" t="s">
        <v>175</v>
      </c>
      <c r="E158" s="31">
        <v>4066</v>
      </c>
      <c r="F158" s="31">
        <v>3000</v>
      </c>
      <c r="G158" s="31">
        <v>3000</v>
      </c>
      <c r="H158" s="57"/>
      <c r="I158" s="57"/>
      <c r="J158" s="57"/>
      <c r="K158" s="57"/>
      <c r="L158" s="57"/>
      <c r="M158" s="57"/>
    </row>
    <row r="159" spans="1:13" s="6" customFormat="1" ht="15" customHeight="1">
      <c r="A159" s="19"/>
      <c r="B159" s="19"/>
      <c r="C159" s="19">
        <v>4430</v>
      </c>
      <c r="D159" s="14" t="s">
        <v>165</v>
      </c>
      <c r="E159" s="31">
        <v>8000</v>
      </c>
      <c r="F159" s="31">
        <v>10000</v>
      </c>
      <c r="G159" s="31">
        <v>10000</v>
      </c>
      <c r="H159" s="57"/>
      <c r="I159" s="57"/>
      <c r="J159" s="57"/>
      <c r="K159" s="57"/>
      <c r="L159" s="57"/>
      <c r="M159" s="57"/>
    </row>
    <row r="160" spans="1:13" s="6" customFormat="1" ht="24.75" customHeight="1">
      <c r="A160" s="19"/>
      <c r="B160" s="19"/>
      <c r="C160" s="4">
        <v>4440</v>
      </c>
      <c r="D160" s="11" t="s">
        <v>176</v>
      </c>
      <c r="E160" s="31">
        <v>146186</v>
      </c>
      <c r="F160" s="31">
        <v>139655</v>
      </c>
      <c r="G160" s="31">
        <v>139655</v>
      </c>
      <c r="H160" s="57"/>
      <c r="I160" s="57"/>
      <c r="J160" s="57"/>
      <c r="K160" s="57"/>
      <c r="L160" s="57"/>
      <c r="M160" s="57"/>
    </row>
    <row r="161" spans="1:13" s="6" customFormat="1" ht="15.75" customHeight="1">
      <c r="A161" s="19"/>
      <c r="B161" s="19"/>
      <c r="C161" s="19">
        <v>4580</v>
      </c>
      <c r="D161" s="11" t="s">
        <v>23</v>
      </c>
      <c r="E161" s="31">
        <v>890</v>
      </c>
      <c r="F161" s="31"/>
      <c r="G161" s="31"/>
      <c r="H161" s="57"/>
      <c r="I161" s="57"/>
      <c r="J161" s="57"/>
      <c r="K161" s="57"/>
      <c r="L161" s="57"/>
      <c r="M161" s="57"/>
    </row>
    <row r="162" spans="1:13" s="6" customFormat="1" ht="42.75" customHeight="1">
      <c r="A162" s="19"/>
      <c r="B162" s="19"/>
      <c r="C162" s="4">
        <v>4740</v>
      </c>
      <c r="D162" s="58" t="s">
        <v>182</v>
      </c>
      <c r="E162" s="31"/>
      <c r="F162" s="31">
        <v>10000</v>
      </c>
      <c r="G162" s="31">
        <v>10000</v>
      </c>
      <c r="H162" s="57"/>
      <c r="I162" s="57"/>
      <c r="J162" s="57"/>
      <c r="K162" s="57"/>
      <c r="L162" s="57"/>
      <c r="M162" s="57"/>
    </row>
    <row r="163" spans="1:13" s="6" customFormat="1" ht="29.25" customHeight="1">
      <c r="A163" s="19"/>
      <c r="B163" s="19"/>
      <c r="C163" s="4">
        <v>6050</v>
      </c>
      <c r="D163" s="58" t="s">
        <v>199</v>
      </c>
      <c r="E163" s="31">
        <v>2935806</v>
      </c>
      <c r="F163" s="31">
        <v>678757</v>
      </c>
      <c r="G163" s="31">
        <v>0</v>
      </c>
      <c r="H163" s="57"/>
      <c r="I163" s="57"/>
      <c r="J163" s="57"/>
      <c r="K163" s="57"/>
      <c r="L163" s="57"/>
      <c r="M163" s="31">
        <v>678757</v>
      </c>
    </row>
    <row r="164" spans="1:13" s="6" customFormat="1" ht="29.25" customHeight="1">
      <c r="A164" s="19"/>
      <c r="B164" s="19"/>
      <c r="C164" s="4">
        <v>6060</v>
      </c>
      <c r="D164" s="58" t="s">
        <v>184</v>
      </c>
      <c r="E164" s="31"/>
      <c r="F164" s="31">
        <v>300000</v>
      </c>
      <c r="G164" s="31"/>
      <c r="H164" s="57"/>
      <c r="I164" s="57"/>
      <c r="J164" s="57"/>
      <c r="K164" s="57"/>
      <c r="L164" s="57"/>
      <c r="M164" s="31">
        <v>300000</v>
      </c>
    </row>
    <row r="165" spans="1:13" s="6" customFormat="1" ht="17.25" customHeight="1">
      <c r="A165" s="19"/>
      <c r="B165" s="19">
        <v>80103</v>
      </c>
      <c r="C165" s="19"/>
      <c r="D165" s="11" t="s">
        <v>200</v>
      </c>
      <c r="E165" s="31">
        <f>E166+E167+E168+E169+E170+E171+E172+E173</f>
        <v>297053</v>
      </c>
      <c r="F165" s="31">
        <f>F166+F167+F168+F169+F170+F171+F172+F173</f>
        <v>267376</v>
      </c>
      <c r="G165" s="31">
        <f>G166+G167+G168+G169+G170+G171+G172+G173</f>
        <v>267376</v>
      </c>
      <c r="H165" s="31">
        <f>H166+H167+H168+H169+H170+H171+H172+H173</f>
        <v>204195</v>
      </c>
      <c r="I165" s="31">
        <f>I166+I167+I168+I169+I170+I171+I172+I173</f>
        <v>40564</v>
      </c>
      <c r="J165" s="57"/>
      <c r="K165" s="57"/>
      <c r="L165" s="57"/>
      <c r="M165" s="57"/>
    </row>
    <row r="166" spans="1:13" s="6" customFormat="1" ht="26.25" customHeight="1">
      <c r="A166" s="19"/>
      <c r="B166" s="19"/>
      <c r="C166" s="4">
        <v>3020</v>
      </c>
      <c r="D166" s="11" t="s">
        <v>188</v>
      </c>
      <c r="E166" s="54">
        <v>16789</v>
      </c>
      <c r="F166" s="31">
        <v>13879</v>
      </c>
      <c r="G166" s="31">
        <v>13879</v>
      </c>
      <c r="H166" s="31">
        <v>13879</v>
      </c>
      <c r="I166" s="31"/>
      <c r="J166" s="31"/>
      <c r="K166" s="57"/>
      <c r="L166" s="57"/>
      <c r="M166" s="57"/>
    </row>
    <row r="167" spans="1:13" s="6" customFormat="1" ht="15" customHeight="1">
      <c r="A167" s="19"/>
      <c r="B167" s="19"/>
      <c r="C167" s="19">
        <v>4010</v>
      </c>
      <c r="D167" s="14" t="s">
        <v>171</v>
      </c>
      <c r="E167" s="54">
        <v>199234</v>
      </c>
      <c r="F167" s="31">
        <v>173379</v>
      </c>
      <c r="G167" s="31">
        <v>173379</v>
      </c>
      <c r="H167" s="31">
        <v>173379</v>
      </c>
      <c r="I167" s="31"/>
      <c r="J167" s="31"/>
      <c r="K167" s="57"/>
      <c r="L167" s="57"/>
      <c r="M167" s="57"/>
    </row>
    <row r="168" spans="1:13" s="6" customFormat="1" ht="15" customHeight="1">
      <c r="A168" s="19"/>
      <c r="B168" s="19"/>
      <c r="C168" s="19">
        <v>4040</v>
      </c>
      <c r="D168" s="14" t="s">
        <v>197</v>
      </c>
      <c r="E168" s="54">
        <v>13484</v>
      </c>
      <c r="F168" s="31">
        <v>16937</v>
      </c>
      <c r="G168" s="31">
        <v>16937</v>
      </c>
      <c r="H168" s="31">
        <v>16937</v>
      </c>
      <c r="I168" s="31"/>
      <c r="J168" s="31"/>
      <c r="K168" s="57"/>
      <c r="L168" s="57"/>
      <c r="M168" s="57"/>
    </row>
    <row r="169" spans="1:13" s="6" customFormat="1" ht="15" customHeight="1">
      <c r="A169" s="19"/>
      <c r="B169" s="19"/>
      <c r="C169" s="19">
        <v>4110</v>
      </c>
      <c r="D169" s="14" t="s">
        <v>173</v>
      </c>
      <c r="E169" s="54">
        <v>37961</v>
      </c>
      <c r="F169" s="31">
        <v>35561</v>
      </c>
      <c r="G169" s="31">
        <v>35561</v>
      </c>
      <c r="H169" s="31"/>
      <c r="I169" s="31">
        <v>35561</v>
      </c>
      <c r="J169" s="31"/>
      <c r="K169" s="57"/>
      <c r="L169" s="57"/>
      <c r="M169" s="57"/>
    </row>
    <row r="170" spans="1:13" s="6" customFormat="1" ht="15" customHeight="1">
      <c r="A170" s="19"/>
      <c r="B170" s="19"/>
      <c r="C170" s="19">
        <v>4120</v>
      </c>
      <c r="D170" s="14" t="s">
        <v>174</v>
      </c>
      <c r="E170" s="54">
        <v>5228</v>
      </c>
      <c r="F170" s="31">
        <v>5003</v>
      </c>
      <c r="G170" s="31">
        <v>5003</v>
      </c>
      <c r="H170" s="31"/>
      <c r="I170" s="31">
        <v>5003</v>
      </c>
      <c r="J170" s="31"/>
      <c r="K170" s="57"/>
      <c r="L170" s="57"/>
      <c r="M170" s="57"/>
    </row>
    <row r="171" spans="1:13" s="6" customFormat="1" ht="15" customHeight="1">
      <c r="A171" s="19"/>
      <c r="B171" s="19"/>
      <c r="C171" s="19">
        <v>4210</v>
      </c>
      <c r="D171" s="14" t="s">
        <v>161</v>
      </c>
      <c r="E171" s="54">
        <v>7000</v>
      </c>
      <c r="F171" s="31">
        <v>7000</v>
      </c>
      <c r="G171" s="31">
        <v>7000</v>
      </c>
      <c r="H171" s="31"/>
      <c r="I171" s="31"/>
      <c r="J171" s="31"/>
      <c r="K171" s="57"/>
      <c r="L171" s="57"/>
      <c r="M171" s="57"/>
    </row>
    <row r="172" spans="1:13" s="6" customFormat="1" ht="15" customHeight="1">
      <c r="A172" s="19"/>
      <c r="B172" s="19"/>
      <c r="C172" s="19">
        <v>4240</v>
      </c>
      <c r="D172" s="14" t="s">
        <v>198</v>
      </c>
      <c r="E172" s="54">
        <v>3000</v>
      </c>
      <c r="F172" s="31">
        <v>3000</v>
      </c>
      <c r="G172" s="31">
        <v>3000</v>
      </c>
      <c r="H172" s="31"/>
      <c r="I172" s="31"/>
      <c r="J172" s="31"/>
      <c r="K172" s="57"/>
      <c r="L172" s="57"/>
      <c r="M172" s="57"/>
    </row>
    <row r="173" spans="1:13" s="6" customFormat="1" ht="27.75" customHeight="1">
      <c r="A173" s="19"/>
      <c r="B173" s="19"/>
      <c r="C173" s="4">
        <v>4440</v>
      </c>
      <c r="D173" s="58" t="s">
        <v>176</v>
      </c>
      <c r="E173" s="54">
        <v>14357</v>
      </c>
      <c r="F173" s="31">
        <v>12617</v>
      </c>
      <c r="G173" s="31">
        <v>12617</v>
      </c>
      <c r="H173" s="31"/>
      <c r="I173" s="31"/>
      <c r="J173" s="31"/>
      <c r="K173" s="57"/>
      <c r="L173" s="57"/>
      <c r="M173" s="57"/>
    </row>
    <row r="174" spans="1:13" s="6" customFormat="1" ht="19.5" customHeight="1">
      <c r="A174" s="19"/>
      <c r="B174" s="19">
        <v>80104</v>
      </c>
      <c r="C174" s="19"/>
      <c r="D174" s="14" t="s">
        <v>201</v>
      </c>
      <c r="E174" s="31">
        <f>E175+E176+E177+E178</f>
        <v>523204</v>
      </c>
      <c r="F174" s="31">
        <f>F175+F176+F177+F178</f>
        <v>2492710</v>
      </c>
      <c r="G174" s="31">
        <f>G175+G176++++G177+G178</f>
        <v>166500</v>
      </c>
      <c r="H174" s="31">
        <f>H175+H176+H178</f>
        <v>0</v>
      </c>
      <c r="I174" s="31">
        <f>I175+I176+I178</f>
        <v>0</v>
      </c>
      <c r="J174" s="31">
        <f>J175+J176+J178</f>
        <v>156500</v>
      </c>
      <c r="K174" s="57"/>
      <c r="L174" s="57"/>
      <c r="M174" s="31">
        <f>M178</f>
        <v>2326210</v>
      </c>
    </row>
    <row r="175" spans="1:13" s="6" customFormat="1" ht="28.5" customHeight="1">
      <c r="A175" s="19"/>
      <c r="B175" s="19"/>
      <c r="C175" s="4">
        <v>2310</v>
      </c>
      <c r="D175" s="11" t="s">
        <v>202</v>
      </c>
      <c r="E175" s="31">
        <v>6000</v>
      </c>
      <c r="F175" s="31">
        <v>16500</v>
      </c>
      <c r="G175" s="31">
        <v>16500</v>
      </c>
      <c r="H175" s="57"/>
      <c r="I175" s="57"/>
      <c r="J175" s="31">
        <v>16500</v>
      </c>
      <c r="K175" s="57"/>
      <c r="L175" s="57"/>
      <c r="M175" s="57"/>
    </row>
    <row r="176" spans="1:13" s="6" customFormat="1" ht="27.75" customHeight="1">
      <c r="A176" s="19"/>
      <c r="B176" s="19"/>
      <c r="C176" s="4">
        <v>2540</v>
      </c>
      <c r="D176" s="11" t="s">
        <v>203</v>
      </c>
      <c r="E176" s="31">
        <v>130000</v>
      </c>
      <c r="F176" s="31">
        <v>140000</v>
      </c>
      <c r="G176" s="31">
        <v>140000</v>
      </c>
      <c r="H176" s="57"/>
      <c r="I176" s="57"/>
      <c r="J176" s="31">
        <v>140000</v>
      </c>
      <c r="K176" s="57"/>
      <c r="L176" s="57"/>
      <c r="M176" s="57"/>
    </row>
    <row r="177" spans="1:13" s="6" customFormat="1" ht="15" customHeight="1">
      <c r="A177" s="19"/>
      <c r="B177" s="19"/>
      <c r="C177" s="4">
        <v>4300</v>
      </c>
      <c r="D177" s="11" t="s">
        <v>164</v>
      </c>
      <c r="E177" s="31">
        <v>1204</v>
      </c>
      <c r="F177" s="31">
        <v>10000</v>
      </c>
      <c r="G177" s="31">
        <v>10000</v>
      </c>
      <c r="H177" s="57"/>
      <c r="I177" s="57"/>
      <c r="J177" s="57"/>
      <c r="K177" s="57"/>
      <c r="L177" s="57"/>
      <c r="M177" s="57"/>
    </row>
    <row r="178" spans="1:13" s="6" customFormat="1" ht="27.75" customHeight="1">
      <c r="A178" s="19"/>
      <c r="B178" s="19"/>
      <c r="C178" s="4">
        <v>6050</v>
      </c>
      <c r="D178" s="11" t="s">
        <v>199</v>
      </c>
      <c r="E178" s="31">
        <v>386000</v>
      </c>
      <c r="F178" s="31">
        <v>2326210</v>
      </c>
      <c r="G178" s="57"/>
      <c r="H178" s="57"/>
      <c r="I178" s="57"/>
      <c r="J178" s="57"/>
      <c r="K178" s="57"/>
      <c r="L178" s="57"/>
      <c r="M178" s="31">
        <v>2326210</v>
      </c>
    </row>
    <row r="179" spans="1:13" s="6" customFormat="1" ht="18" customHeight="1">
      <c r="A179" s="19"/>
      <c r="B179" s="19">
        <v>80110</v>
      </c>
      <c r="C179" s="19"/>
      <c r="D179" s="14" t="s">
        <v>84</v>
      </c>
      <c r="E179" s="31">
        <f aca="true" t="shared" si="4" ref="E179:J179">E180+E181+E182+E183+E184+E185+E186+E187+E188+E189+E190+E191+E192+E193+E194+E195+E196+E197+E198+E199</f>
        <v>3063428</v>
      </c>
      <c r="F179" s="31">
        <f t="shared" si="4"/>
        <v>3224878</v>
      </c>
      <c r="G179" s="31">
        <f t="shared" si="4"/>
        <v>3224878</v>
      </c>
      <c r="H179" s="31">
        <f t="shared" si="4"/>
        <v>2381655</v>
      </c>
      <c r="I179" s="31">
        <f t="shared" si="4"/>
        <v>465010</v>
      </c>
      <c r="J179" s="31">
        <f t="shared" si="4"/>
        <v>0</v>
      </c>
      <c r="K179" s="57"/>
      <c r="L179" s="57"/>
      <c r="M179" s="57"/>
    </row>
    <row r="180" spans="1:13" s="6" customFormat="1" ht="18" customHeight="1">
      <c r="A180" s="19"/>
      <c r="B180" s="19"/>
      <c r="C180" s="4">
        <v>3020</v>
      </c>
      <c r="D180" s="11" t="s">
        <v>188</v>
      </c>
      <c r="E180" s="54">
        <v>154225</v>
      </c>
      <c r="F180" s="31">
        <v>155544</v>
      </c>
      <c r="G180" s="31">
        <v>155544</v>
      </c>
      <c r="H180" s="31">
        <v>155544</v>
      </c>
      <c r="I180" s="57"/>
      <c r="J180" s="57"/>
      <c r="K180" s="57"/>
      <c r="L180" s="57"/>
      <c r="M180" s="57"/>
    </row>
    <row r="181" spans="1:13" s="6" customFormat="1" ht="15" customHeight="1">
      <c r="A181" s="19"/>
      <c r="B181" s="19"/>
      <c r="C181" s="19">
        <v>4010</v>
      </c>
      <c r="D181" s="14" t="s">
        <v>171</v>
      </c>
      <c r="E181" s="54">
        <v>1891490</v>
      </c>
      <c r="F181" s="31">
        <v>2064334</v>
      </c>
      <c r="G181" s="31">
        <v>2064334</v>
      </c>
      <c r="H181" s="31">
        <v>2064334</v>
      </c>
      <c r="I181" s="57"/>
      <c r="J181" s="57"/>
      <c r="K181" s="57"/>
      <c r="L181" s="57"/>
      <c r="M181" s="57"/>
    </row>
    <row r="182" spans="1:13" s="6" customFormat="1" ht="15" customHeight="1">
      <c r="A182" s="19"/>
      <c r="B182" s="19"/>
      <c r="C182" s="19">
        <v>4040</v>
      </c>
      <c r="D182" s="14" t="s">
        <v>197</v>
      </c>
      <c r="E182" s="54">
        <v>133532</v>
      </c>
      <c r="F182" s="31">
        <v>160777</v>
      </c>
      <c r="G182" s="31">
        <v>160777</v>
      </c>
      <c r="H182" s="31">
        <v>160777</v>
      </c>
      <c r="I182" s="57"/>
      <c r="J182" s="57"/>
      <c r="K182" s="57"/>
      <c r="L182" s="57"/>
      <c r="M182" s="57"/>
    </row>
    <row r="183" spans="1:13" s="6" customFormat="1" ht="15" customHeight="1">
      <c r="A183" s="19"/>
      <c r="B183" s="19"/>
      <c r="C183" s="19">
        <v>4110</v>
      </c>
      <c r="D183" s="14" t="s">
        <v>173</v>
      </c>
      <c r="E183" s="54">
        <v>364467</v>
      </c>
      <c r="F183" s="31">
        <v>407607</v>
      </c>
      <c r="G183" s="31">
        <v>407607</v>
      </c>
      <c r="H183" s="57"/>
      <c r="I183" s="31">
        <v>407607</v>
      </c>
      <c r="J183" s="57"/>
      <c r="K183" s="57"/>
      <c r="L183" s="57"/>
      <c r="M183" s="57"/>
    </row>
    <row r="184" spans="1:13" s="6" customFormat="1" ht="15" customHeight="1">
      <c r="A184" s="19"/>
      <c r="B184" s="19"/>
      <c r="C184" s="19">
        <v>4120</v>
      </c>
      <c r="D184" s="14" t="s">
        <v>174</v>
      </c>
      <c r="E184" s="54">
        <v>52917</v>
      </c>
      <c r="F184" s="31">
        <v>57403</v>
      </c>
      <c r="G184" s="31">
        <v>57403</v>
      </c>
      <c r="H184" s="57"/>
      <c r="I184" s="31">
        <v>57403</v>
      </c>
      <c r="J184" s="57"/>
      <c r="K184" s="57"/>
      <c r="L184" s="57"/>
      <c r="M184" s="57"/>
    </row>
    <row r="185" spans="1:13" s="6" customFormat="1" ht="15" customHeight="1">
      <c r="A185" s="19"/>
      <c r="B185" s="19"/>
      <c r="C185" s="19">
        <v>4170</v>
      </c>
      <c r="D185" s="14" t="s">
        <v>160</v>
      </c>
      <c r="E185" s="54">
        <v>840</v>
      </c>
      <c r="F185" s="31">
        <v>1000</v>
      </c>
      <c r="G185" s="31">
        <v>1000</v>
      </c>
      <c r="H185" s="31">
        <v>1000</v>
      </c>
      <c r="I185" s="57"/>
      <c r="J185" s="57"/>
      <c r="K185" s="57"/>
      <c r="L185" s="57"/>
      <c r="M185" s="57"/>
    </row>
    <row r="186" spans="1:13" s="6" customFormat="1" ht="15" customHeight="1">
      <c r="A186" s="19"/>
      <c r="B186" s="19"/>
      <c r="C186" s="19">
        <v>4210</v>
      </c>
      <c r="D186" s="14" t="s">
        <v>161</v>
      </c>
      <c r="E186" s="54">
        <v>75640</v>
      </c>
      <c r="F186" s="31">
        <v>46000</v>
      </c>
      <c r="G186" s="31">
        <v>46000</v>
      </c>
      <c r="H186" s="57"/>
      <c r="I186" s="57"/>
      <c r="J186" s="57"/>
      <c r="K186" s="57"/>
      <c r="L186" s="57"/>
      <c r="M186" s="57"/>
    </row>
    <row r="187" spans="1:13" s="6" customFormat="1" ht="15" customHeight="1">
      <c r="A187" s="19"/>
      <c r="B187" s="19"/>
      <c r="C187" s="19">
        <v>4230</v>
      </c>
      <c r="D187" s="14" t="s">
        <v>305</v>
      </c>
      <c r="E187" s="31"/>
      <c r="F187" s="31">
        <v>1000</v>
      </c>
      <c r="G187" s="31">
        <v>1000</v>
      </c>
      <c r="H187" s="57"/>
      <c r="I187" s="57"/>
      <c r="J187" s="57"/>
      <c r="K187" s="57"/>
      <c r="L187" s="57"/>
      <c r="M187" s="57"/>
    </row>
    <row r="188" spans="1:13" s="6" customFormat="1" ht="27" customHeight="1">
      <c r="A188" s="19"/>
      <c r="B188" s="19"/>
      <c r="C188" s="4">
        <v>4240</v>
      </c>
      <c r="D188" s="58" t="s">
        <v>204</v>
      </c>
      <c r="E188" s="31">
        <v>10000</v>
      </c>
      <c r="F188" s="31">
        <v>10000</v>
      </c>
      <c r="G188" s="31">
        <v>10000</v>
      </c>
      <c r="H188" s="57"/>
      <c r="I188" s="57"/>
      <c r="J188" s="57"/>
      <c r="K188" s="57"/>
      <c r="L188" s="57"/>
      <c r="M188" s="57"/>
    </row>
    <row r="189" spans="1:13" s="6" customFormat="1" ht="15" customHeight="1">
      <c r="A189" s="19"/>
      <c r="B189" s="19"/>
      <c r="C189" s="19">
        <v>4260</v>
      </c>
      <c r="D189" s="14" t="s">
        <v>162</v>
      </c>
      <c r="E189" s="31">
        <v>90000</v>
      </c>
      <c r="F189" s="31">
        <v>100000</v>
      </c>
      <c r="G189" s="31">
        <v>100000</v>
      </c>
      <c r="H189" s="57"/>
      <c r="I189" s="57"/>
      <c r="J189" s="57"/>
      <c r="K189" s="57"/>
      <c r="L189" s="57"/>
      <c r="M189" s="57"/>
    </row>
    <row r="190" spans="1:13" s="6" customFormat="1" ht="15" customHeight="1">
      <c r="A190" s="19"/>
      <c r="B190" s="19"/>
      <c r="C190" s="19">
        <v>4270</v>
      </c>
      <c r="D190" s="14" t="s">
        <v>163</v>
      </c>
      <c r="E190" s="31">
        <v>11000</v>
      </c>
      <c r="F190" s="31">
        <v>10000</v>
      </c>
      <c r="G190" s="31">
        <v>10000</v>
      </c>
      <c r="H190" s="57"/>
      <c r="I190" s="57"/>
      <c r="J190" s="57"/>
      <c r="K190" s="57"/>
      <c r="L190" s="57"/>
      <c r="M190" s="57"/>
    </row>
    <row r="191" spans="1:13" s="6" customFormat="1" ht="15" customHeight="1">
      <c r="A191" s="19"/>
      <c r="B191" s="19"/>
      <c r="C191" s="19">
        <v>4280</v>
      </c>
      <c r="D191" s="14" t="s">
        <v>306</v>
      </c>
      <c r="E191" s="31">
        <v>0</v>
      </c>
      <c r="F191" s="31">
        <v>3000</v>
      </c>
      <c r="G191" s="31">
        <v>3000</v>
      </c>
      <c r="H191" s="57"/>
      <c r="I191" s="57"/>
      <c r="J191" s="57"/>
      <c r="K191" s="57"/>
      <c r="L191" s="57"/>
      <c r="M191" s="57"/>
    </row>
    <row r="192" spans="1:13" s="6" customFormat="1" ht="15" customHeight="1">
      <c r="A192" s="19"/>
      <c r="B192" s="19"/>
      <c r="C192" s="19">
        <v>4300</v>
      </c>
      <c r="D192" s="14" t="s">
        <v>164</v>
      </c>
      <c r="E192" s="31">
        <v>63220</v>
      </c>
      <c r="F192" s="31">
        <v>54000</v>
      </c>
      <c r="G192" s="31">
        <v>54000</v>
      </c>
      <c r="H192" s="57"/>
      <c r="I192" s="57"/>
      <c r="J192" s="57"/>
      <c r="K192" s="57"/>
      <c r="L192" s="57"/>
      <c r="M192" s="57"/>
    </row>
    <row r="193" spans="1:13" s="6" customFormat="1" ht="15" customHeight="1">
      <c r="A193" s="19"/>
      <c r="B193" s="19"/>
      <c r="C193" s="19">
        <v>4350</v>
      </c>
      <c r="D193" s="14" t="s">
        <v>179</v>
      </c>
      <c r="E193" s="31"/>
      <c r="F193" s="31">
        <v>1000</v>
      </c>
      <c r="G193" s="31">
        <v>1000</v>
      </c>
      <c r="H193" s="57"/>
      <c r="I193" s="57"/>
      <c r="J193" s="57"/>
      <c r="K193" s="57"/>
      <c r="L193" s="57"/>
      <c r="M193" s="57"/>
    </row>
    <row r="194" spans="1:13" s="6" customFormat="1" ht="30.75" customHeight="1">
      <c r="A194" s="19"/>
      <c r="B194" s="19"/>
      <c r="C194" s="4">
        <v>4370</v>
      </c>
      <c r="D194" s="11" t="s">
        <v>181</v>
      </c>
      <c r="E194" s="31"/>
      <c r="F194" s="31">
        <v>10000</v>
      </c>
      <c r="G194" s="31">
        <v>10000</v>
      </c>
      <c r="H194" s="57"/>
      <c r="I194" s="57"/>
      <c r="J194" s="57"/>
      <c r="K194" s="57"/>
      <c r="L194" s="57"/>
      <c r="M194" s="57"/>
    </row>
    <row r="195" spans="1:13" s="6" customFormat="1" ht="15" customHeight="1">
      <c r="A195" s="19"/>
      <c r="B195" s="19"/>
      <c r="C195" s="19">
        <v>4410</v>
      </c>
      <c r="D195" s="14" t="s">
        <v>175</v>
      </c>
      <c r="E195" s="31">
        <v>1000</v>
      </c>
      <c r="F195" s="31">
        <v>2000</v>
      </c>
      <c r="G195" s="31">
        <v>2000</v>
      </c>
      <c r="H195" s="57"/>
      <c r="I195" s="57"/>
      <c r="J195" s="57"/>
      <c r="K195" s="57"/>
      <c r="L195" s="57"/>
      <c r="M195" s="57"/>
    </row>
    <row r="196" spans="1:13" s="6" customFormat="1" ht="15" customHeight="1">
      <c r="A196" s="19"/>
      <c r="B196" s="19"/>
      <c r="C196" s="19">
        <v>4430</v>
      </c>
      <c r="D196" s="14" t="s">
        <v>165</v>
      </c>
      <c r="E196" s="31">
        <v>8000</v>
      </c>
      <c r="F196" s="31">
        <v>10000</v>
      </c>
      <c r="G196" s="31">
        <v>10000</v>
      </c>
      <c r="H196" s="57"/>
      <c r="I196" s="57"/>
      <c r="J196" s="57"/>
      <c r="K196" s="57"/>
      <c r="L196" s="57"/>
      <c r="M196" s="57"/>
    </row>
    <row r="197" spans="1:13" s="6" customFormat="1" ht="27" customHeight="1">
      <c r="A197" s="19"/>
      <c r="B197" s="19"/>
      <c r="C197" s="4">
        <v>4440</v>
      </c>
      <c r="D197" s="58" t="s">
        <v>176</v>
      </c>
      <c r="E197" s="31">
        <v>109097</v>
      </c>
      <c r="F197" s="31">
        <v>121213</v>
      </c>
      <c r="G197" s="31">
        <v>121213</v>
      </c>
      <c r="H197" s="57"/>
      <c r="I197" s="57"/>
      <c r="J197" s="57"/>
      <c r="K197" s="57"/>
      <c r="L197" s="57"/>
      <c r="M197" s="57"/>
    </row>
    <row r="198" spans="1:13" s="6" customFormat="1" ht="30" customHeight="1">
      <c r="A198" s="19"/>
      <c r="B198" s="19"/>
      <c r="C198" s="4">
        <v>4740</v>
      </c>
      <c r="D198" s="58" t="s">
        <v>182</v>
      </c>
      <c r="E198" s="31"/>
      <c r="F198" s="31">
        <v>10000</v>
      </c>
      <c r="G198" s="31">
        <v>10000</v>
      </c>
      <c r="H198" s="57"/>
      <c r="I198" s="57"/>
      <c r="J198" s="57"/>
      <c r="K198" s="57"/>
      <c r="L198" s="57"/>
      <c r="M198" s="57"/>
    </row>
    <row r="199" spans="1:13" s="6" customFormat="1" ht="27.75" customHeight="1">
      <c r="A199" s="19"/>
      <c r="B199" s="19"/>
      <c r="C199" s="4">
        <v>6050</v>
      </c>
      <c r="D199" s="58" t="s">
        <v>199</v>
      </c>
      <c r="E199" s="31">
        <v>98000</v>
      </c>
      <c r="F199" s="31">
        <v>0</v>
      </c>
      <c r="G199" s="57"/>
      <c r="H199" s="57"/>
      <c r="I199" s="57"/>
      <c r="J199" s="57"/>
      <c r="K199" s="57"/>
      <c r="L199" s="57"/>
      <c r="M199" s="57"/>
    </row>
    <row r="200" spans="1:13" s="6" customFormat="1" ht="18.75" customHeight="1">
      <c r="A200" s="19"/>
      <c r="B200" s="19">
        <v>80113</v>
      </c>
      <c r="C200" s="19"/>
      <c r="D200" s="14" t="s">
        <v>205</v>
      </c>
      <c r="E200" s="31">
        <f>E201+E202+E203+E204+E205+E206+E207+E208+E209</f>
        <v>230947</v>
      </c>
      <c r="F200" s="31">
        <f>F201+F202+F203+F204+F205+F206+F207+F208+F209</f>
        <v>231831</v>
      </c>
      <c r="G200" s="31">
        <f>G201+G202+G203+G204+G205+G206+G207+G208+G209</f>
        <v>231831</v>
      </c>
      <c r="H200" s="31">
        <f>H201+H202+H203+H204+H205+H206+H207+H208+H209</f>
        <v>104809</v>
      </c>
      <c r="I200" s="31">
        <f>I201+I202+I203+I204+I205+I206+I207+I208+I209</f>
        <v>20430</v>
      </c>
      <c r="J200" s="57"/>
      <c r="K200" s="57"/>
      <c r="L200" s="57"/>
      <c r="M200" s="57"/>
    </row>
    <row r="201" spans="1:13" s="6" customFormat="1" ht="15" customHeight="1">
      <c r="A201" s="19"/>
      <c r="B201" s="19"/>
      <c r="C201" s="19">
        <v>4010</v>
      </c>
      <c r="D201" s="14" t="s">
        <v>171</v>
      </c>
      <c r="E201" s="31">
        <v>92800</v>
      </c>
      <c r="F201" s="31">
        <v>96904</v>
      </c>
      <c r="G201" s="31">
        <v>96904</v>
      </c>
      <c r="H201" s="31">
        <v>96904</v>
      </c>
      <c r="I201" s="57"/>
      <c r="J201" s="57"/>
      <c r="K201" s="57"/>
      <c r="L201" s="57"/>
      <c r="M201" s="57"/>
    </row>
    <row r="202" spans="1:13" s="6" customFormat="1" ht="15" customHeight="1">
      <c r="A202" s="19"/>
      <c r="B202" s="19"/>
      <c r="C202" s="19">
        <v>4040</v>
      </c>
      <c r="D202" s="14" t="s">
        <v>172</v>
      </c>
      <c r="E202" s="31">
        <v>6555</v>
      </c>
      <c r="F202" s="31">
        <v>7905</v>
      </c>
      <c r="G202" s="31">
        <v>7905</v>
      </c>
      <c r="H202" s="31">
        <v>7905</v>
      </c>
      <c r="I202" s="31"/>
      <c r="J202" s="57"/>
      <c r="K202" s="57"/>
      <c r="L202" s="57"/>
      <c r="M202" s="57"/>
    </row>
    <row r="203" spans="1:13" s="6" customFormat="1" ht="15" customHeight="1">
      <c r="A203" s="19"/>
      <c r="B203" s="19"/>
      <c r="C203" s="19">
        <v>4110</v>
      </c>
      <c r="D203" s="14" t="s">
        <v>173</v>
      </c>
      <c r="E203" s="31">
        <v>17340</v>
      </c>
      <c r="F203" s="31">
        <v>18060</v>
      </c>
      <c r="G203" s="31">
        <v>18060</v>
      </c>
      <c r="H203" s="57"/>
      <c r="I203" s="31">
        <v>18060</v>
      </c>
      <c r="J203" s="57"/>
      <c r="K203" s="57"/>
      <c r="L203" s="57"/>
      <c r="M203" s="57"/>
    </row>
    <row r="204" spans="1:13" s="6" customFormat="1" ht="15" customHeight="1">
      <c r="A204" s="19"/>
      <c r="B204" s="19"/>
      <c r="C204" s="19">
        <v>4120</v>
      </c>
      <c r="D204" s="14" t="s">
        <v>174</v>
      </c>
      <c r="E204" s="31">
        <v>2460</v>
      </c>
      <c r="F204" s="31">
        <v>2370</v>
      </c>
      <c r="G204" s="31">
        <v>2370</v>
      </c>
      <c r="H204" s="57"/>
      <c r="I204" s="31">
        <v>2370</v>
      </c>
      <c r="J204" s="57"/>
      <c r="K204" s="57"/>
      <c r="L204" s="57"/>
      <c r="M204" s="57"/>
    </row>
    <row r="205" spans="1:13" s="6" customFormat="1" ht="15" customHeight="1">
      <c r="A205" s="19"/>
      <c r="B205" s="19"/>
      <c r="C205" s="19">
        <v>4210</v>
      </c>
      <c r="D205" s="14" t="s">
        <v>161</v>
      </c>
      <c r="E205" s="31">
        <v>36300</v>
      </c>
      <c r="F205" s="31">
        <v>37000</v>
      </c>
      <c r="G205" s="31">
        <v>37000</v>
      </c>
      <c r="H205" s="57"/>
      <c r="I205" s="57"/>
      <c r="J205" s="57"/>
      <c r="K205" s="57"/>
      <c r="L205" s="57"/>
      <c r="M205" s="57"/>
    </row>
    <row r="206" spans="1:13" s="6" customFormat="1" ht="15.75" customHeight="1">
      <c r="A206" s="19"/>
      <c r="B206" s="19"/>
      <c r="C206" s="19">
        <v>4270</v>
      </c>
      <c r="D206" s="11" t="s">
        <v>163</v>
      </c>
      <c r="E206" s="31">
        <v>372</v>
      </c>
      <c r="F206" s="31">
        <v>1000</v>
      </c>
      <c r="G206" s="31">
        <v>1000</v>
      </c>
      <c r="H206" s="57"/>
      <c r="I206" s="57"/>
      <c r="J206" s="57"/>
      <c r="K206" s="57"/>
      <c r="L206" s="57"/>
      <c r="M206" s="57"/>
    </row>
    <row r="207" spans="1:13" s="6" customFormat="1" ht="15" customHeight="1">
      <c r="A207" s="19"/>
      <c r="B207" s="19"/>
      <c r="C207" s="19">
        <v>4300</v>
      </c>
      <c r="D207" s="14" t="s">
        <v>164</v>
      </c>
      <c r="E207" s="31">
        <v>72000</v>
      </c>
      <c r="F207" s="31">
        <v>65000</v>
      </c>
      <c r="G207" s="31">
        <v>65000</v>
      </c>
      <c r="H207" s="57"/>
      <c r="I207" s="57"/>
      <c r="J207" s="57"/>
      <c r="K207" s="57"/>
      <c r="L207" s="57"/>
      <c r="M207" s="57"/>
    </row>
    <row r="208" spans="1:13" s="6" customFormat="1" ht="15" customHeight="1">
      <c r="A208" s="19"/>
      <c r="B208" s="19"/>
      <c r="C208" s="19">
        <v>4430</v>
      </c>
      <c r="D208" s="14" t="s">
        <v>165</v>
      </c>
      <c r="E208" s="31">
        <v>828</v>
      </c>
      <c r="F208" s="31">
        <v>1300</v>
      </c>
      <c r="G208" s="31">
        <v>1300</v>
      </c>
      <c r="H208" s="57"/>
      <c r="I208" s="57"/>
      <c r="J208" s="57"/>
      <c r="K208" s="57"/>
      <c r="L208" s="57"/>
      <c r="M208" s="57"/>
    </row>
    <row r="209" spans="1:13" s="6" customFormat="1" ht="15" customHeight="1">
      <c r="A209" s="19"/>
      <c r="B209" s="19"/>
      <c r="C209" s="19">
        <v>4440</v>
      </c>
      <c r="D209" s="14" t="s">
        <v>206</v>
      </c>
      <c r="E209" s="31">
        <v>2292</v>
      </c>
      <c r="F209" s="31">
        <v>2292</v>
      </c>
      <c r="G209" s="31">
        <v>2292</v>
      </c>
      <c r="H209" s="57"/>
      <c r="I209" s="57"/>
      <c r="J209" s="57"/>
      <c r="K209" s="57"/>
      <c r="L209" s="57"/>
      <c r="M209" s="57"/>
    </row>
    <row r="210" spans="1:13" s="6" customFormat="1" ht="19.5" customHeight="1">
      <c r="A210" s="19"/>
      <c r="B210" s="4">
        <v>80146</v>
      </c>
      <c r="C210" s="19"/>
      <c r="D210" s="58" t="s">
        <v>207</v>
      </c>
      <c r="E210" s="31">
        <f>E211+E212+E213</f>
        <v>29258</v>
      </c>
      <c r="F210" s="31">
        <f>F211+F212+F213</f>
        <v>28338</v>
      </c>
      <c r="G210" s="31">
        <f>G211+G212+G213</f>
        <v>28338</v>
      </c>
      <c r="H210" s="57"/>
      <c r="I210" s="57"/>
      <c r="J210" s="57"/>
      <c r="K210" s="57"/>
      <c r="L210" s="57"/>
      <c r="M210" s="57"/>
    </row>
    <row r="211" spans="1:13" s="6" customFormat="1" ht="15" customHeight="1">
      <c r="A211" s="19"/>
      <c r="B211" s="19"/>
      <c r="C211" s="19">
        <v>4210</v>
      </c>
      <c r="D211" s="14" t="s">
        <v>161</v>
      </c>
      <c r="E211" s="31">
        <v>3000</v>
      </c>
      <c r="F211" s="31">
        <v>2000</v>
      </c>
      <c r="G211" s="31">
        <v>2000</v>
      </c>
      <c r="H211" s="57"/>
      <c r="I211" s="57"/>
      <c r="J211" s="57"/>
      <c r="K211" s="57"/>
      <c r="L211" s="57"/>
      <c r="M211" s="57"/>
    </row>
    <row r="212" spans="1:13" s="6" customFormat="1" ht="15" customHeight="1">
      <c r="A212" s="19"/>
      <c r="B212" s="19"/>
      <c r="C212" s="19">
        <v>4300</v>
      </c>
      <c r="D212" s="14" t="s">
        <v>164</v>
      </c>
      <c r="E212" s="31">
        <v>21000</v>
      </c>
      <c r="F212" s="31">
        <v>20500</v>
      </c>
      <c r="G212" s="31">
        <v>20500</v>
      </c>
      <c r="H212" s="57"/>
      <c r="I212" s="57"/>
      <c r="J212" s="57"/>
      <c r="K212" s="57"/>
      <c r="L212" s="57"/>
      <c r="M212" s="57"/>
    </row>
    <row r="213" spans="1:13" s="6" customFormat="1" ht="15" customHeight="1">
      <c r="A213" s="19"/>
      <c r="B213" s="19"/>
      <c r="C213" s="19">
        <v>4410</v>
      </c>
      <c r="D213" s="14" t="s">
        <v>175</v>
      </c>
      <c r="E213" s="31">
        <v>5258</v>
      </c>
      <c r="F213" s="31">
        <v>5838</v>
      </c>
      <c r="G213" s="31">
        <v>5838</v>
      </c>
      <c r="H213" s="57"/>
      <c r="I213" s="57"/>
      <c r="J213" s="57"/>
      <c r="K213" s="57"/>
      <c r="L213" s="57"/>
      <c r="M213" s="57"/>
    </row>
    <row r="214" spans="1:13" s="6" customFormat="1" ht="18" customHeight="1">
      <c r="A214" s="19"/>
      <c r="B214" s="19">
        <v>80195</v>
      </c>
      <c r="C214" s="19"/>
      <c r="D214" s="14" t="s">
        <v>12</v>
      </c>
      <c r="E214" s="31">
        <f>E215</f>
        <v>33729</v>
      </c>
      <c r="F214" s="31">
        <f>F215</f>
        <v>38228</v>
      </c>
      <c r="G214" s="31">
        <f>G215</f>
        <v>38228</v>
      </c>
      <c r="H214" s="57"/>
      <c r="I214" s="57"/>
      <c r="J214" s="57"/>
      <c r="K214" s="57"/>
      <c r="L214" s="57"/>
      <c r="M214" s="57"/>
    </row>
    <row r="215" spans="1:13" s="6" customFormat="1" ht="28.5" customHeight="1">
      <c r="A215" s="19"/>
      <c r="B215" s="19"/>
      <c r="C215" s="4">
        <v>4440</v>
      </c>
      <c r="D215" s="58" t="s">
        <v>176</v>
      </c>
      <c r="E215" s="31">
        <v>33729</v>
      </c>
      <c r="F215" s="31">
        <v>38228</v>
      </c>
      <c r="G215" s="31">
        <v>38228</v>
      </c>
      <c r="H215" s="57"/>
      <c r="I215" s="57"/>
      <c r="J215" s="57"/>
      <c r="K215" s="57"/>
      <c r="L215" s="57"/>
      <c r="M215" s="57"/>
    </row>
    <row r="216" spans="1:13" s="9" customFormat="1" ht="20.25" customHeight="1">
      <c r="A216" s="17">
        <v>851</v>
      </c>
      <c r="B216" s="17"/>
      <c r="C216" s="17"/>
      <c r="D216" s="8" t="s">
        <v>208</v>
      </c>
      <c r="E216" s="106">
        <f>E217+E219+E222</f>
        <v>66500</v>
      </c>
      <c r="F216" s="106">
        <f>F219+F222</f>
        <v>50000</v>
      </c>
      <c r="G216" s="106">
        <f>G219+G222</f>
        <v>50000</v>
      </c>
      <c r="H216" s="61"/>
      <c r="I216" s="61"/>
      <c r="J216" s="61"/>
      <c r="K216" s="61"/>
      <c r="L216" s="61"/>
      <c r="M216" s="61"/>
    </row>
    <row r="217" spans="1:13" s="9" customFormat="1" ht="18" customHeight="1">
      <c r="A217" s="17"/>
      <c r="B217" s="19">
        <v>85149</v>
      </c>
      <c r="C217" s="17"/>
      <c r="D217" s="13" t="s">
        <v>334</v>
      </c>
      <c r="E217" s="31">
        <f>E218</f>
        <v>4675</v>
      </c>
      <c r="F217" s="106"/>
      <c r="G217" s="106"/>
      <c r="H217" s="61"/>
      <c r="I217" s="61"/>
      <c r="J217" s="61"/>
      <c r="K217" s="61"/>
      <c r="L217" s="61"/>
      <c r="M217" s="61"/>
    </row>
    <row r="218" spans="1:13" s="9" customFormat="1" ht="16.5" customHeight="1">
      <c r="A218" s="17"/>
      <c r="B218" s="17"/>
      <c r="C218" s="99">
        <v>4300</v>
      </c>
      <c r="D218" s="14" t="s">
        <v>164</v>
      </c>
      <c r="E218" s="54">
        <v>4675</v>
      </c>
      <c r="F218" s="106"/>
      <c r="G218" s="106"/>
      <c r="H218" s="61"/>
      <c r="I218" s="61"/>
      <c r="J218" s="61"/>
      <c r="K218" s="61"/>
      <c r="L218" s="61"/>
      <c r="M218" s="61"/>
    </row>
    <row r="219" spans="1:13" s="9" customFormat="1" ht="17.25" customHeight="1">
      <c r="A219" s="17"/>
      <c r="B219" s="19">
        <v>85153</v>
      </c>
      <c r="C219" s="17"/>
      <c r="D219" s="13" t="s">
        <v>209</v>
      </c>
      <c r="E219" s="31">
        <f>E220+E221</f>
        <v>2800</v>
      </c>
      <c r="F219" s="31">
        <f>F220+F221</f>
        <v>4000</v>
      </c>
      <c r="G219" s="31">
        <f>G220+G221</f>
        <v>4000</v>
      </c>
      <c r="H219" s="61"/>
      <c r="I219" s="61"/>
      <c r="J219" s="61"/>
      <c r="K219" s="61"/>
      <c r="L219" s="61"/>
      <c r="M219" s="61"/>
    </row>
    <row r="220" spans="1:13" s="9" customFormat="1" ht="16.5" customHeight="1">
      <c r="A220" s="17"/>
      <c r="B220" s="17"/>
      <c r="C220" s="19">
        <v>4210</v>
      </c>
      <c r="D220" s="14" t="s">
        <v>161</v>
      </c>
      <c r="E220" s="31"/>
      <c r="F220" s="31">
        <v>1500</v>
      </c>
      <c r="G220" s="31">
        <v>1500</v>
      </c>
      <c r="H220" s="61"/>
      <c r="I220" s="61"/>
      <c r="J220" s="61"/>
      <c r="K220" s="61"/>
      <c r="L220" s="61"/>
      <c r="M220" s="61"/>
    </row>
    <row r="221" spans="1:13" s="9" customFormat="1" ht="16.5" customHeight="1">
      <c r="A221" s="17"/>
      <c r="B221" s="17"/>
      <c r="C221" s="19">
        <v>4300</v>
      </c>
      <c r="D221" s="14" t="s">
        <v>164</v>
      </c>
      <c r="E221" s="31">
        <v>2800</v>
      </c>
      <c r="F221" s="31">
        <v>2500</v>
      </c>
      <c r="G221" s="31">
        <v>2500</v>
      </c>
      <c r="H221" s="61"/>
      <c r="I221" s="61"/>
      <c r="J221" s="61"/>
      <c r="K221" s="61"/>
      <c r="L221" s="61"/>
      <c r="M221" s="61"/>
    </row>
    <row r="222" spans="1:13" s="6" customFormat="1" ht="17.25" customHeight="1">
      <c r="A222" s="19"/>
      <c r="B222" s="19">
        <v>85154</v>
      </c>
      <c r="C222" s="19"/>
      <c r="D222" s="14" t="s">
        <v>210</v>
      </c>
      <c r="E222" s="31">
        <f>E223+E224+E225+E226+E227</f>
        <v>59025</v>
      </c>
      <c r="F222" s="31">
        <f>F223+F224+F225+F226+F227</f>
        <v>46000</v>
      </c>
      <c r="G222" s="31">
        <f>G223+G224+G225+G226+G227</f>
        <v>46000</v>
      </c>
      <c r="H222" s="57"/>
      <c r="I222" s="57"/>
      <c r="J222" s="57"/>
      <c r="K222" s="57"/>
      <c r="L222" s="57"/>
      <c r="M222" s="57"/>
    </row>
    <row r="223" spans="1:13" s="6" customFormat="1" ht="15" customHeight="1">
      <c r="A223" s="19"/>
      <c r="B223" s="19"/>
      <c r="C223" s="19">
        <v>3110</v>
      </c>
      <c r="D223" s="14" t="s">
        <v>211</v>
      </c>
      <c r="E223" s="31">
        <v>30000</v>
      </c>
      <c r="F223" s="31">
        <v>27000</v>
      </c>
      <c r="G223" s="31">
        <v>27000</v>
      </c>
      <c r="H223" s="57"/>
      <c r="I223" s="57"/>
      <c r="J223" s="57"/>
      <c r="K223" s="57"/>
      <c r="L223" s="57"/>
      <c r="M223" s="57"/>
    </row>
    <row r="224" spans="1:13" s="6" customFormat="1" ht="15" customHeight="1">
      <c r="A224" s="19"/>
      <c r="B224" s="19"/>
      <c r="C224" s="19">
        <v>4170</v>
      </c>
      <c r="D224" s="14" t="s">
        <v>160</v>
      </c>
      <c r="E224" s="31">
        <v>6430</v>
      </c>
      <c r="F224" s="31">
        <v>5800</v>
      </c>
      <c r="G224" s="31">
        <v>5800</v>
      </c>
      <c r="H224" s="57"/>
      <c r="I224" s="57"/>
      <c r="J224" s="57"/>
      <c r="K224" s="57"/>
      <c r="L224" s="57"/>
      <c r="M224" s="57"/>
    </row>
    <row r="225" spans="1:13" s="6" customFormat="1" ht="15" customHeight="1">
      <c r="A225" s="19"/>
      <c r="B225" s="19"/>
      <c r="C225" s="19">
        <v>4210</v>
      </c>
      <c r="D225" s="14" t="s">
        <v>161</v>
      </c>
      <c r="E225" s="31">
        <v>6000</v>
      </c>
      <c r="F225" s="31">
        <v>5000</v>
      </c>
      <c r="G225" s="31">
        <v>5000</v>
      </c>
      <c r="H225" s="57"/>
      <c r="I225" s="57"/>
      <c r="J225" s="57"/>
      <c r="K225" s="57"/>
      <c r="L225" s="57"/>
      <c r="M225" s="57"/>
    </row>
    <row r="226" spans="1:13" s="6" customFormat="1" ht="15" customHeight="1">
      <c r="A226" s="19"/>
      <c r="B226" s="19"/>
      <c r="C226" s="19">
        <v>4300</v>
      </c>
      <c r="D226" s="14" t="s">
        <v>164</v>
      </c>
      <c r="E226" s="31">
        <v>16529</v>
      </c>
      <c r="F226" s="31">
        <v>8100</v>
      </c>
      <c r="G226" s="31">
        <v>8100</v>
      </c>
      <c r="H226" s="57"/>
      <c r="I226" s="57"/>
      <c r="J226" s="57"/>
      <c r="K226" s="57"/>
      <c r="L226" s="57"/>
      <c r="M226" s="57"/>
    </row>
    <row r="227" spans="1:13" s="6" customFormat="1" ht="15" customHeight="1">
      <c r="A227" s="19"/>
      <c r="B227" s="19"/>
      <c r="C227" s="19">
        <v>4410</v>
      </c>
      <c r="D227" s="14" t="s">
        <v>175</v>
      </c>
      <c r="E227" s="31">
        <v>66</v>
      </c>
      <c r="F227" s="31">
        <v>100</v>
      </c>
      <c r="G227" s="31">
        <v>100</v>
      </c>
      <c r="H227" s="57"/>
      <c r="I227" s="57"/>
      <c r="J227" s="57"/>
      <c r="K227" s="57"/>
      <c r="L227" s="57"/>
      <c r="M227" s="57"/>
    </row>
    <row r="228" spans="1:13" s="9" customFormat="1" ht="20.25" customHeight="1">
      <c r="A228" s="17">
        <v>852</v>
      </c>
      <c r="B228" s="17"/>
      <c r="C228" s="17"/>
      <c r="D228" s="8" t="s">
        <v>85</v>
      </c>
      <c r="E228" s="106">
        <f>E229+E231+E244+E246+E248+E266+E274+E276</f>
        <v>3636298</v>
      </c>
      <c r="F228" s="106">
        <f>F229+F231+F244+F246+F248+F266+F276</f>
        <v>4161083</v>
      </c>
      <c r="G228" s="106">
        <f>G229+G231+G244+G246+G248+G266+G274+G276</f>
        <v>4157083</v>
      </c>
      <c r="H228" s="106">
        <f>H229+H231+H244+H246+H248+H266+H274+H276</f>
        <v>738583</v>
      </c>
      <c r="I228" s="106">
        <f>I229+I231+I244+I246+I248+I266+I274+I276</f>
        <v>168330</v>
      </c>
      <c r="J228" s="106">
        <f>J229+J231+J250+J252+J255+J289+J307</f>
        <v>0</v>
      </c>
      <c r="K228" s="107"/>
      <c r="L228" s="107"/>
      <c r="M228" s="31">
        <f>M248</f>
        <v>4000</v>
      </c>
    </row>
    <row r="229" spans="1:13" s="6" customFormat="1" ht="17.25" customHeight="1">
      <c r="A229" s="19"/>
      <c r="B229" s="19">
        <v>85202</v>
      </c>
      <c r="C229" s="19"/>
      <c r="D229" s="14" t="s">
        <v>86</v>
      </c>
      <c r="E229" s="31">
        <f>E230</f>
        <v>50000</v>
      </c>
      <c r="F229" s="31">
        <f>F230</f>
        <v>55000</v>
      </c>
      <c r="G229" s="31">
        <f>G230</f>
        <v>55000</v>
      </c>
      <c r="H229" s="57"/>
      <c r="I229" s="57"/>
      <c r="J229" s="57"/>
      <c r="K229" s="57"/>
      <c r="L229" s="57"/>
      <c r="M229" s="57"/>
    </row>
    <row r="230" spans="1:13" s="6" customFormat="1" ht="27" customHeight="1">
      <c r="A230" s="19"/>
      <c r="B230" s="19"/>
      <c r="C230" s="4">
        <v>4330</v>
      </c>
      <c r="D230" s="11" t="s">
        <v>212</v>
      </c>
      <c r="E230" s="31">
        <v>50000</v>
      </c>
      <c r="F230" s="31">
        <v>55000</v>
      </c>
      <c r="G230" s="31">
        <v>55000</v>
      </c>
      <c r="H230" s="57"/>
      <c r="I230" s="57"/>
      <c r="J230" s="57"/>
      <c r="K230" s="57"/>
      <c r="L230" s="57"/>
      <c r="M230" s="57"/>
    </row>
    <row r="231" spans="1:13" s="6" customFormat="1" ht="57.75" customHeight="1">
      <c r="A231" s="19"/>
      <c r="B231" s="4">
        <v>85212</v>
      </c>
      <c r="C231" s="19"/>
      <c r="D231" s="11" t="s">
        <v>324</v>
      </c>
      <c r="E231" s="31">
        <f>E232+E233+E234+E235+E236+E237+E238+E239+E240+E241+E242+E243</f>
        <v>2461843</v>
      </c>
      <c r="F231" s="31">
        <f>F232+F233+F234+F235+F236+F237+F238+F239+F240+F241+F242+F243</f>
        <v>2964000</v>
      </c>
      <c r="G231" s="31">
        <f>G232+G233+G234+G235+G236+G237+G238+G239+G240+G241+G242+G243</f>
        <v>2964000</v>
      </c>
      <c r="H231" s="31">
        <f>H233+H234+H237</f>
        <v>57948</v>
      </c>
      <c r="I231" s="31">
        <f>I235+I236</f>
        <v>64000</v>
      </c>
      <c r="J231" s="57"/>
      <c r="K231" s="57"/>
      <c r="L231" s="57"/>
      <c r="M231" s="57"/>
    </row>
    <row r="232" spans="1:13" s="6" customFormat="1" ht="16.5" customHeight="1">
      <c r="A232" s="19"/>
      <c r="B232" s="19"/>
      <c r="C232" s="19">
        <v>3110</v>
      </c>
      <c r="D232" s="11" t="s">
        <v>211</v>
      </c>
      <c r="E232" s="31">
        <v>2335782</v>
      </c>
      <c r="F232" s="31">
        <v>2822000</v>
      </c>
      <c r="G232" s="31">
        <v>2822000</v>
      </c>
      <c r="H232" s="57"/>
      <c r="I232" s="57"/>
      <c r="J232" s="57"/>
      <c r="K232" s="57"/>
      <c r="L232" s="57"/>
      <c r="M232" s="57"/>
    </row>
    <row r="233" spans="1:13" s="6" customFormat="1" ht="16.5" customHeight="1">
      <c r="A233" s="19"/>
      <c r="B233" s="19"/>
      <c r="C233" s="19">
        <v>4010</v>
      </c>
      <c r="D233" s="14" t="s">
        <v>171</v>
      </c>
      <c r="E233" s="31">
        <v>46699</v>
      </c>
      <c r="F233" s="31">
        <v>50138</v>
      </c>
      <c r="G233" s="31">
        <v>50138</v>
      </c>
      <c r="H233" s="31">
        <v>50138</v>
      </c>
      <c r="I233" s="57"/>
      <c r="J233" s="57"/>
      <c r="K233" s="57"/>
      <c r="L233" s="57"/>
      <c r="M233" s="57"/>
    </row>
    <row r="234" spans="1:13" s="6" customFormat="1" ht="16.5" customHeight="1">
      <c r="A234" s="19"/>
      <c r="B234" s="19"/>
      <c r="C234" s="19">
        <v>4040</v>
      </c>
      <c r="D234" s="14" t="s">
        <v>172</v>
      </c>
      <c r="E234" s="31">
        <v>1697</v>
      </c>
      <c r="F234" s="31">
        <v>3970</v>
      </c>
      <c r="G234" s="31">
        <v>3970</v>
      </c>
      <c r="H234" s="31">
        <v>3970</v>
      </c>
      <c r="I234" s="57"/>
      <c r="J234" s="57"/>
      <c r="K234" s="57"/>
      <c r="L234" s="57"/>
      <c r="M234" s="57"/>
    </row>
    <row r="235" spans="1:13" s="6" customFormat="1" ht="16.5" customHeight="1">
      <c r="A235" s="19"/>
      <c r="B235" s="19"/>
      <c r="C235" s="19">
        <v>4110</v>
      </c>
      <c r="D235" s="14" t="s">
        <v>173</v>
      </c>
      <c r="E235" s="31">
        <v>60599</v>
      </c>
      <c r="F235" s="31">
        <v>62674</v>
      </c>
      <c r="G235" s="31">
        <v>62674</v>
      </c>
      <c r="H235" s="57"/>
      <c r="I235" s="31">
        <v>62674</v>
      </c>
      <c r="J235" s="57"/>
      <c r="K235" s="57"/>
      <c r="L235" s="57"/>
      <c r="M235" s="57"/>
    </row>
    <row r="236" spans="1:13" s="6" customFormat="1" ht="16.5" customHeight="1">
      <c r="A236" s="19"/>
      <c r="B236" s="19"/>
      <c r="C236" s="19">
        <v>4120</v>
      </c>
      <c r="D236" s="14" t="s">
        <v>174</v>
      </c>
      <c r="E236" s="31">
        <v>1186</v>
      </c>
      <c r="F236" s="31">
        <v>1326</v>
      </c>
      <c r="G236" s="31">
        <v>1326</v>
      </c>
      <c r="H236" s="57"/>
      <c r="I236" s="31">
        <v>1326</v>
      </c>
      <c r="J236" s="57"/>
      <c r="K236" s="57"/>
      <c r="L236" s="57"/>
      <c r="M236" s="57"/>
    </row>
    <row r="237" spans="1:13" s="6" customFormat="1" ht="16.5" customHeight="1">
      <c r="A237" s="19"/>
      <c r="B237" s="19"/>
      <c r="C237" s="19">
        <v>4170</v>
      </c>
      <c r="D237" s="14" t="s">
        <v>160</v>
      </c>
      <c r="E237" s="31">
        <v>3840</v>
      </c>
      <c r="F237" s="31">
        <v>3840</v>
      </c>
      <c r="G237" s="31">
        <v>3840</v>
      </c>
      <c r="H237" s="31">
        <v>3840</v>
      </c>
      <c r="I237" s="57"/>
      <c r="J237" s="57"/>
      <c r="K237" s="57"/>
      <c r="L237" s="57"/>
      <c r="M237" s="57"/>
    </row>
    <row r="238" spans="1:13" s="6" customFormat="1" ht="16.5" customHeight="1">
      <c r="A238" s="19"/>
      <c r="B238" s="19"/>
      <c r="C238" s="19">
        <v>4210</v>
      </c>
      <c r="D238" s="14" t="s">
        <v>161</v>
      </c>
      <c r="E238" s="31">
        <v>4925</v>
      </c>
      <c r="F238" s="31">
        <v>5925</v>
      </c>
      <c r="G238" s="31">
        <v>5925</v>
      </c>
      <c r="H238" s="57"/>
      <c r="I238" s="57"/>
      <c r="J238" s="57"/>
      <c r="K238" s="57"/>
      <c r="L238" s="57"/>
      <c r="M238" s="57"/>
    </row>
    <row r="239" spans="1:13" s="6" customFormat="1" ht="16.5" customHeight="1">
      <c r="A239" s="19"/>
      <c r="B239" s="19"/>
      <c r="C239" s="19">
        <v>4300</v>
      </c>
      <c r="D239" s="14" t="s">
        <v>164</v>
      </c>
      <c r="E239" s="31">
        <v>5040</v>
      </c>
      <c r="F239" s="31">
        <v>6043</v>
      </c>
      <c r="G239" s="31">
        <v>6043</v>
      </c>
      <c r="H239" s="57"/>
      <c r="I239" s="57"/>
      <c r="J239" s="57"/>
      <c r="K239" s="57"/>
      <c r="L239" s="57"/>
      <c r="M239" s="57"/>
    </row>
    <row r="240" spans="1:13" s="6" customFormat="1" ht="28.5" customHeight="1">
      <c r="A240" s="19"/>
      <c r="B240" s="19"/>
      <c r="C240" s="4">
        <v>4370</v>
      </c>
      <c r="D240" s="58" t="s">
        <v>181</v>
      </c>
      <c r="E240" s="31"/>
      <c r="F240" s="31">
        <v>3000</v>
      </c>
      <c r="G240" s="31">
        <v>3000</v>
      </c>
      <c r="H240" s="57"/>
      <c r="I240" s="57"/>
      <c r="J240" s="57"/>
      <c r="K240" s="57"/>
      <c r="L240" s="57"/>
      <c r="M240" s="57"/>
    </row>
    <row r="241" spans="1:13" s="6" customFormat="1" ht="16.5" customHeight="1">
      <c r="A241" s="19"/>
      <c r="B241" s="19"/>
      <c r="C241" s="19">
        <v>4410</v>
      </c>
      <c r="D241" s="14" t="s">
        <v>175</v>
      </c>
      <c r="E241" s="31">
        <v>547</v>
      </c>
      <c r="F241" s="31">
        <v>556</v>
      </c>
      <c r="G241" s="31">
        <v>556</v>
      </c>
      <c r="H241" s="57"/>
      <c r="I241" s="57"/>
      <c r="J241" s="57"/>
      <c r="K241" s="57"/>
      <c r="L241" s="57"/>
      <c r="M241" s="57"/>
    </row>
    <row r="242" spans="1:13" s="6" customFormat="1" ht="29.25" customHeight="1">
      <c r="A242" s="19"/>
      <c r="B242" s="19"/>
      <c r="C242" s="4">
        <v>4440</v>
      </c>
      <c r="D242" s="11" t="s">
        <v>176</v>
      </c>
      <c r="E242" s="31">
        <v>1528</v>
      </c>
      <c r="F242" s="31">
        <v>1528</v>
      </c>
      <c r="G242" s="31">
        <v>1528</v>
      </c>
      <c r="H242" s="57"/>
      <c r="I242" s="57"/>
      <c r="J242" s="57"/>
      <c r="K242" s="57"/>
      <c r="L242" s="57"/>
      <c r="M242" s="57"/>
    </row>
    <row r="243" spans="1:13" s="6" customFormat="1" ht="30" customHeight="1">
      <c r="A243" s="19"/>
      <c r="B243" s="19"/>
      <c r="C243" s="4">
        <v>4740</v>
      </c>
      <c r="D243" s="58" t="s">
        <v>182</v>
      </c>
      <c r="E243" s="31"/>
      <c r="F243" s="31">
        <v>3000</v>
      </c>
      <c r="G243" s="31">
        <v>3000</v>
      </c>
      <c r="H243" s="57"/>
      <c r="I243" s="57"/>
      <c r="J243" s="57"/>
      <c r="K243" s="57"/>
      <c r="L243" s="57"/>
      <c r="M243" s="57"/>
    </row>
    <row r="244" spans="1:13" s="6" customFormat="1" ht="41.25" customHeight="1">
      <c r="A244" s="19"/>
      <c r="B244" s="4">
        <v>85213</v>
      </c>
      <c r="C244" s="19"/>
      <c r="D244" s="11" t="s">
        <v>213</v>
      </c>
      <c r="E244" s="31">
        <f>E245</f>
        <v>18000</v>
      </c>
      <c r="F244" s="31">
        <f>F245</f>
        <v>16000</v>
      </c>
      <c r="G244" s="31">
        <f>G245</f>
        <v>16000</v>
      </c>
      <c r="H244" s="57"/>
      <c r="I244" s="57"/>
      <c r="J244" s="57"/>
      <c r="K244" s="57"/>
      <c r="L244" s="57"/>
      <c r="M244" s="57"/>
    </row>
    <row r="245" spans="1:13" s="6" customFormat="1" ht="18" customHeight="1">
      <c r="A245" s="19"/>
      <c r="B245" s="19"/>
      <c r="C245" s="19">
        <v>4130</v>
      </c>
      <c r="D245" s="14" t="s">
        <v>214</v>
      </c>
      <c r="E245" s="31">
        <v>18000</v>
      </c>
      <c r="F245" s="31">
        <v>16000</v>
      </c>
      <c r="G245" s="31">
        <v>16000</v>
      </c>
      <c r="H245" s="57"/>
      <c r="I245" s="57"/>
      <c r="J245" s="57"/>
      <c r="K245" s="57"/>
      <c r="L245" s="57"/>
      <c r="M245" s="57"/>
    </row>
    <row r="246" spans="1:13" s="6" customFormat="1" ht="26.25" customHeight="1">
      <c r="A246" s="19"/>
      <c r="B246" s="19">
        <v>85214</v>
      </c>
      <c r="C246" s="19"/>
      <c r="D246" s="11" t="s">
        <v>87</v>
      </c>
      <c r="E246" s="31">
        <f>E247</f>
        <v>419500</v>
      </c>
      <c r="F246" s="31">
        <f>F247</f>
        <v>425000</v>
      </c>
      <c r="G246" s="31">
        <f>G247</f>
        <v>425000</v>
      </c>
      <c r="H246" s="57"/>
      <c r="I246" s="57"/>
      <c r="J246" s="57"/>
      <c r="K246" s="57"/>
      <c r="L246" s="57"/>
      <c r="M246" s="57"/>
    </row>
    <row r="247" spans="1:13" s="6" customFormat="1" ht="18" customHeight="1">
      <c r="A247" s="19"/>
      <c r="B247" s="19"/>
      <c r="C247" s="19">
        <v>3110</v>
      </c>
      <c r="D247" s="14" t="s">
        <v>211</v>
      </c>
      <c r="E247" s="31">
        <v>419500</v>
      </c>
      <c r="F247" s="31">
        <v>425000</v>
      </c>
      <c r="G247" s="31">
        <v>425000</v>
      </c>
      <c r="H247" s="57"/>
      <c r="I247" s="57"/>
      <c r="J247" s="57"/>
      <c r="K247" s="57"/>
      <c r="L247" s="57"/>
      <c r="M247" s="57"/>
    </row>
    <row r="248" spans="1:13" s="6" customFormat="1" ht="18" customHeight="1">
      <c r="A248" s="19"/>
      <c r="B248" s="19">
        <v>85219</v>
      </c>
      <c r="C248" s="19"/>
      <c r="D248" s="14" t="s">
        <v>88</v>
      </c>
      <c r="E248" s="31">
        <f>E249+E250+E251+E252+E253+E254+E255+E256+E257+E258+E259+E260+E261+E262+E263+E264+E265</f>
        <v>408218</v>
      </c>
      <c r="F248" s="31">
        <f>F249+F250+F251+F252+F253+F254+F255+F256+F257+F258+F259+F260+F261+F262+F263+F264+F265</f>
        <v>447010</v>
      </c>
      <c r="G248" s="31">
        <f>G249+G250+G251+G252+G253+G254+G255+G256+G257+G258+G259+G260+G261+G262+G263+G264+G265</f>
        <v>443010</v>
      </c>
      <c r="H248" s="31">
        <f>H249+H250+H253</f>
        <v>308447</v>
      </c>
      <c r="I248" s="31">
        <f>I249+I250+I251+I252+I253+I254+I255+I256+I257+I258+I259+I260+I261+I262+I263+I264+I265</f>
        <v>62621</v>
      </c>
      <c r="J248" s="57"/>
      <c r="K248" s="57"/>
      <c r="L248" s="57"/>
      <c r="M248" s="31">
        <f>M265</f>
        <v>4000</v>
      </c>
    </row>
    <row r="249" spans="1:13" s="6" customFormat="1" ht="15" customHeight="1">
      <c r="A249" s="19"/>
      <c r="B249" s="19"/>
      <c r="C249" s="19">
        <v>4010</v>
      </c>
      <c r="D249" s="14" t="s">
        <v>171</v>
      </c>
      <c r="E249" s="31">
        <v>267363</v>
      </c>
      <c r="F249" s="31">
        <v>283837</v>
      </c>
      <c r="G249" s="31">
        <v>283837</v>
      </c>
      <c r="H249" s="31">
        <v>283837</v>
      </c>
      <c r="I249" s="57"/>
      <c r="J249" s="57"/>
      <c r="K249" s="57"/>
      <c r="L249" s="57"/>
      <c r="M249" s="57"/>
    </row>
    <row r="250" spans="1:13" s="6" customFormat="1" ht="15" customHeight="1">
      <c r="A250" s="19"/>
      <c r="B250" s="19"/>
      <c r="C250" s="19">
        <v>4040</v>
      </c>
      <c r="D250" s="14" t="s">
        <v>172</v>
      </c>
      <c r="E250" s="31">
        <v>13874</v>
      </c>
      <c r="F250" s="31">
        <v>22690</v>
      </c>
      <c r="G250" s="31">
        <v>22690</v>
      </c>
      <c r="H250" s="31">
        <v>22690</v>
      </c>
      <c r="I250" s="57"/>
      <c r="J250" s="57"/>
      <c r="K250" s="57"/>
      <c r="L250" s="57"/>
      <c r="M250" s="57"/>
    </row>
    <row r="251" spans="1:13" s="6" customFormat="1" ht="15" customHeight="1">
      <c r="A251" s="19"/>
      <c r="B251" s="19"/>
      <c r="C251" s="19">
        <v>4110</v>
      </c>
      <c r="D251" s="14" t="s">
        <v>173</v>
      </c>
      <c r="E251" s="31">
        <v>48448</v>
      </c>
      <c r="F251" s="31">
        <v>55111</v>
      </c>
      <c r="G251" s="31">
        <v>55111</v>
      </c>
      <c r="H251" s="57"/>
      <c r="I251" s="31">
        <v>55111</v>
      </c>
      <c r="J251" s="57"/>
      <c r="K251" s="57"/>
      <c r="L251" s="57"/>
      <c r="M251" s="57"/>
    </row>
    <row r="252" spans="1:13" s="6" customFormat="1" ht="15" customHeight="1">
      <c r="A252" s="19"/>
      <c r="B252" s="19"/>
      <c r="C252" s="19">
        <v>4120</v>
      </c>
      <c r="D252" s="14" t="s">
        <v>174</v>
      </c>
      <c r="E252" s="31">
        <v>6526</v>
      </c>
      <c r="F252" s="31">
        <v>7510</v>
      </c>
      <c r="G252" s="31">
        <v>7510</v>
      </c>
      <c r="H252" s="57"/>
      <c r="I252" s="31">
        <v>7510</v>
      </c>
      <c r="J252" s="57"/>
      <c r="K252" s="57"/>
      <c r="L252" s="57"/>
      <c r="M252" s="57"/>
    </row>
    <row r="253" spans="1:13" s="6" customFormat="1" ht="15" customHeight="1">
      <c r="A253" s="19"/>
      <c r="B253" s="19"/>
      <c r="C253" s="19">
        <v>4170</v>
      </c>
      <c r="D253" s="14" t="s">
        <v>160</v>
      </c>
      <c r="E253" s="31">
        <v>1920</v>
      </c>
      <c r="F253" s="31">
        <v>1920</v>
      </c>
      <c r="G253" s="31">
        <v>1920</v>
      </c>
      <c r="H253" s="31">
        <v>1920</v>
      </c>
      <c r="I253" s="57"/>
      <c r="J253" s="57"/>
      <c r="K253" s="57"/>
      <c r="L253" s="57"/>
      <c r="M253" s="57"/>
    </row>
    <row r="254" spans="1:13" s="6" customFormat="1" ht="15" customHeight="1">
      <c r="A254" s="19"/>
      <c r="B254" s="19"/>
      <c r="C254" s="19">
        <v>4210</v>
      </c>
      <c r="D254" s="14" t="s">
        <v>161</v>
      </c>
      <c r="E254" s="31">
        <v>19700</v>
      </c>
      <c r="F254" s="31">
        <v>15000</v>
      </c>
      <c r="G254" s="31">
        <v>15000</v>
      </c>
      <c r="H254" s="57"/>
      <c r="I254" s="57"/>
      <c r="J254" s="57"/>
      <c r="K254" s="57"/>
      <c r="L254" s="57"/>
      <c r="M254" s="57"/>
    </row>
    <row r="255" spans="1:13" s="6" customFormat="1" ht="15" customHeight="1">
      <c r="A255" s="19"/>
      <c r="B255" s="19"/>
      <c r="C255" s="19">
        <v>4260</v>
      </c>
      <c r="D255" s="14" t="s">
        <v>162</v>
      </c>
      <c r="E255" s="31">
        <v>3000</v>
      </c>
      <c r="F255" s="31">
        <v>3000</v>
      </c>
      <c r="G255" s="31">
        <v>3000</v>
      </c>
      <c r="H255" s="57"/>
      <c r="I255" s="57"/>
      <c r="J255" s="57"/>
      <c r="K255" s="57"/>
      <c r="L255" s="57"/>
      <c r="M255" s="57"/>
    </row>
    <row r="256" spans="1:13" s="6" customFormat="1" ht="15" customHeight="1">
      <c r="A256" s="19"/>
      <c r="B256" s="19"/>
      <c r="C256" s="19">
        <v>4270</v>
      </c>
      <c r="D256" s="14" t="s">
        <v>163</v>
      </c>
      <c r="E256" s="31">
        <v>2000</v>
      </c>
      <c r="F256" s="31">
        <v>8000</v>
      </c>
      <c r="G256" s="31">
        <v>8000</v>
      </c>
      <c r="H256" s="57"/>
      <c r="I256" s="57"/>
      <c r="J256" s="57"/>
      <c r="K256" s="57"/>
      <c r="L256" s="57"/>
      <c r="M256" s="57"/>
    </row>
    <row r="257" spans="1:13" s="6" customFormat="1" ht="15" customHeight="1">
      <c r="A257" s="19"/>
      <c r="B257" s="19"/>
      <c r="C257" s="19">
        <v>4300</v>
      </c>
      <c r="D257" s="14" t="s">
        <v>164</v>
      </c>
      <c r="E257" s="31">
        <v>23800</v>
      </c>
      <c r="F257" s="31">
        <v>18560</v>
      </c>
      <c r="G257" s="31">
        <v>18560</v>
      </c>
      <c r="H257" s="57"/>
      <c r="I257" s="57"/>
      <c r="J257" s="57"/>
      <c r="K257" s="57"/>
      <c r="L257" s="57"/>
      <c r="M257" s="57"/>
    </row>
    <row r="258" spans="1:13" s="6" customFormat="1" ht="15" customHeight="1">
      <c r="A258" s="19"/>
      <c r="B258" s="19"/>
      <c r="C258" s="19">
        <v>4350</v>
      </c>
      <c r="D258" s="11" t="s">
        <v>179</v>
      </c>
      <c r="E258" s="31">
        <v>600</v>
      </c>
      <c r="F258" s="31">
        <v>700</v>
      </c>
      <c r="G258" s="31">
        <v>700</v>
      </c>
      <c r="H258" s="57"/>
      <c r="I258" s="57"/>
      <c r="J258" s="57"/>
      <c r="K258" s="57"/>
      <c r="L258" s="57"/>
      <c r="M258" s="57"/>
    </row>
    <row r="259" spans="1:13" s="6" customFormat="1" ht="27.75" customHeight="1">
      <c r="A259" s="19"/>
      <c r="B259" s="19"/>
      <c r="C259" s="4">
        <v>4370</v>
      </c>
      <c r="D259" s="58" t="s">
        <v>181</v>
      </c>
      <c r="E259" s="31"/>
      <c r="F259" s="31">
        <v>7440</v>
      </c>
      <c r="G259" s="31">
        <v>7440</v>
      </c>
      <c r="H259" s="57"/>
      <c r="I259" s="57"/>
      <c r="J259" s="57"/>
      <c r="K259" s="57"/>
      <c r="L259" s="57"/>
      <c r="M259" s="57"/>
    </row>
    <row r="260" spans="1:13" s="6" customFormat="1" ht="15" customHeight="1">
      <c r="A260" s="19"/>
      <c r="B260" s="19"/>
      <c r="C260" s="19">
        <v>4410</v>
      </c>
      <c r="D260" s="14" t="s">
        <v>175</v>
      </c>
      <c r="E260" s="31">
        <v>1500</v>
      </c>
      <c r="F260" s="31">
        <v>2000</v>
      </c>
      <c r="G260" s="31">
        <v>2000</v>
      </c>
      <c r="H260" s="57"/>
      <c r="I260" s="57"/>
      <c r="J260" s="57"/>
      <c r="K260" s="57"/>
      <c r="L260" s="57"/>
      <c r="M260" s="57"/>
    </row>
    <row r="261" spans="1:13" s="6" customFormat="1" ht="15" customHeight="1">
      <c r="A261" s="19"/>
      <c r="B261" s="19"/>
      <c r="C261" s="19">
        <v>4430</v>
      </c>
      <c r="D261" s="14" t="s">
        <v>165</v>
      </c>
      <c r="E261" s="31">
        <v>2105</v>
      </c>
      <c r="F261" s="31">
        <v>2600</v>
      </c>
      <c r="G261" s="31">
        <v>2600</v>
      </c>
      <c r="H261" s="57"/>
      <c r="I261" s="57"/>
      <c r="J261" s="57"/>
      <c r="K261" s="57"/>
      <c r="L261" s="57"/>
      <c r="M261" s="57"/>
    </row>
    <row r="262" spans="1:13" s="6" customFormat="1" ht="15" customHeight="1">
      <c r="A262" s="19"/>
      <c r="B262" s="19"/>
      <c r="C262" s="19">
        <v>4440</v>
      </c>
      <c r="D262" s="11" t="s">
        <v>176</v>
      </c>
      <c r="E262" s="31">
        <v>6113</v>
      </c>
      <c r="F262" s="31">
        <v>7642</v>
      </c>
      <c r="G262" s="31">
        <v>7642</v>
      </c>
      <c r="H262" s="57"/>
      <c r="I262" s="57"/>
      <c r="J262" s="57"/>
      <c r="K262" s="57"/>
      <c r="L262" s="57"/>
      <c r="M262" s="57"/>
    </row>
    <row r="263" spans="1:13" s="6" customFormat="1" ht="30" customHeight="1">
      <c r="A263" s="19"/>
      <c r="B263" s="19"/>
      <c r="C263" s="4">
        <v>4740</v>
      </c>
      <c r="D263" s="58" t="s">
        <v>182</v>
      </c>
      <c r="E263" s="31"/>
      <c r="F263" s="31">
        <v>4500</v>
      </c>
      <c r="G263" s="31">
        <v>4500</v>
      </c>
      <c r="H263" s="57"/>
      <c r="I263" s="57"/>
      <c r="J263" s="57"/>
      <c r="K263" s="57"/>
      <c r="L263" s="57"/>
      <c r="M263" s="57"/>
    </row>
    <row r="264" spans="1:13" s="6" customFormat="1" ht="27.75" customHeight="1">
      <c r="A264" s="19"/>
      <c r="B264" s="19"/>
      <c r="C264" s="4">
        <v>4750</v>
      </c>
      <c r="D264" s="58" t="s">
        <v>183</v>
      </c>
      <c r="E264" s="31"/>
      <c r="F264" s="31">
        <v>2500</v>
      </c>
      <c r="G264" s="31">
        <v>2500</v>
      </c>
      <c r="H264" s="57"/>
      <c r="I264" s="57"/>
      <c r="J264" s="57"/>
      <c r="K264" s="57"/>
      <c r="L264" s="57"/>
      <c r="M264" s="57"/>
    </row>
    <row r="265" spans="1:13" s="6" customFormat="1" ht="27" customHeight="1">
      <c r="A265" s="19"/>
      <c r="B265" s="19"/>
      <c r="C265" s="4">
        <v>6060</v>
      </c>
      <c r="D265" s="11" t="s">
        <v>184</v>
      </c>
      <c r="E265" s="31">
        <v>11269</v>
      </c>
      <c r="F265" s="31">
        <v>4000</v>
      </c>
      <c r="G265" s="31">
        <v>0</v>
      </c>
      <c r="H265" s="57"/>
      <c r="I265" s="57"/>
      <c r="J265" s="57"/>
      <c r="K265" s="57"/>
      <c r="L265" s="57"/>
      <c r="M265" s="31">
        <v>4000</v>
      </c>
    </row>
    <row r="266" spans="1:13" s="6" customFormat="1" ht="28.5" customHeight="1">
      <c r="A266" s="19"/>
      <c r="B266" s="19">
        <v>85228</v>
      </c>
      <c r="C266" s="19"/>
      <c r="D266" s="11" t="s">
        <v>89</v>
      </c>
      <c r="E266" s="31">
        <f>E267+E268+E269+E270+E271+E272+E273</f>
        <v>159737</v>
      </c>
      <c r="F266" s="31">
        <f>F267+F268+F269+F270+F271+F272+F273</f>
        <v>182073</v>
      </c>
      <c r="G266" s="31">
        <f>G267+G268+G269+G270+G271+G272+G273</f>
        <v>182073</v>
      </c>
      <c r="H266" s="31">
        <f>H267+H269+H271+H273+H277+H281+H283</f>
        <v>372188</v>
      </c>
      <c r="I266" s="31">
        <f>I267+I269+I271+I273+I277+I281+I283</f>
        <v>41709</v>
      </c>
      <c r="J266" s="57"/>
      <c r="K266" s="57"/>
      <c r="L266" s="57"/>
      <c r="M266" s="57"/>
    </row>
    <row r="267" spans="1:13" s="6" customFormat="1" ht="15" customHeight="1">
      <c r="A267" s="19"/>
      <c r="B267" s="19"/>
      <c r="C267" s="19">
        <v>4010</v>
      </c>
      <c r="D267" s="14" t="s">
        <v>171</v>
      </c>
      <c r="E267" s="31">
        <v>78144</v>
      </c>
      <c r="F267" s="31">
        <v>90200</v>
      </c>
      <c r="G267" s="31">
        <v>90200</v>
      </c>
      <c r="H267" s="31">
        <v>90200</v>
      </c>
      <c r="I267" s="31"/>
      <c r="J267" s="31"/>
      <c r="K267" s="57"/>
      <c r="L267" s="57"/>
      <c r="M267" s="57"/>
    </row>
    <row r="268" spans="1:13" s="6" customFormat="1" ht="15" customHeight="1">
      <c r="A268" s="19"/>
      <c r="B268" s="19"/>
      <c r="C268" s="19">
        <v>4040</v>
      </c>
      <c r="D268" s="14" t="s">
        <v>172</v>
      </c>
      <c r="E268" s="31">
        <v>5101</v>
      </c>
      <c r="F268" s="31">
        <v>6637</v>
      </c>
      <c r="G268" s="31">
        <v>6637</v>
      </c>
      <c r="H268" s="31">
        <v>6642</v>
      </c>
      <c r="I268" s="31"/>
      <c r="J268" s="31"/>
      <c r="K268" s="57"/>
      <c r="L268" s="57"/>
      <c r="M268" s="57"/>
    </row>
    <row r="269" spans="1:13" s="6" customFormat="1" ht="15" customHeight="1">
      <c r="A269" s="19"/>
      <c r="B269" s="19"/>
      <c r="C269" s="19">
        <v>4110</v>
      </c>
      <c r="D269" s="14" t="s">
        <v>173</v>
      </c>
      <c r="E269" s="31">
        <v>19940</v>
      </c>
      <c r="F269" s="31">
        <v>17169</v>
      </c>
      <c r="G269" s="31">
        <v>17169</v>
      </c>
      <c r="H269" s="31"/>
      <c r="I269" s="31">
        <v>17616</v>
      </c>
      <c r="J269" s="31"/>
      <c r="K269" s="57"/>
      <c r="L269" s="57"/>
      <c r="M269" s="57"/>
    </row>
    <row r="270" spans="1:13" s="6" customFormat="1" ht="15" customHeight="1">
      <c r="A270" s="19"/>
      <c r="B270" s="19"/>
      <c r="C270" s="19">
        <v>4120</v>
      </c>
      <c r="D270" s="14" t="s">
        <v>174</v>
      </c>
      <c r="E270" s="31">
        <v>2157</v>
      </c>
      <c r="F270" s="31">
        <v>2374</v>
      </c>
      <c r="G270" s="31">
        <v>2374</v>
      </c>
      <c r="H270" s="31"/>
      <c r="I270" s="31">
        <v>2374</v>
      </c>
      <c r="J270" s="31"/>
      <c r="K270" s="57"/>
      <c r="L270" s="57"/>
      <c r="M270" s="57"/>
    </row>
    <row r="271" spans="1:13" s="6" customFormat="1" ht="15" customHeight="1">
      <c r="A271" s="19"/>
      <c r="B271" s="19"/>
      <c r="C271" s="19">
        <v>4170</v>
      </c>
      <c r="D271" s="14" t="s">
        <v>160</v>
      </c>
      <c r="E271" s="31">
        <v>48703</v>
      </c>
      <c r="F271" s="31">
        <v>60000</v>
      </c>
      <c r="G271" s="31">
        <v>60000</v>
      </c>
      <c r="H271" s="31">
        <v>60000</v>
      </c>
      <c r="I271" s="31"/>
      <c r="J271" s="31"/>
      <c r="K271" s="57"/>
      <c r="L271" s="57"/>
      <c r="M271" s="57"/>
    </row>
    <row r="272" spans="1:13" s="6" customFormat="1" ht="15" customHeight="1">
      <c r="A272" s="19"/>
      <c r="B272" s="19"/>
      <c r="C272" s="19">
        <v>4210</v>
      </c>
      <c r="D272" s="14" t="s">
        <v>161</v>
      </c>
      <c r="E272" s="31">
        <v>3400</v>
      </c>
      <c r="F272" s="31">
        <v>3400</v>
      </c>
      <c r="G272" s="31">
        <v>3400</v>
      </c>
      <c r="H272" s="31"/>
      <c r="I272" s="31"/>
      <c r="J272" s="31"/>
      <c r="K272" s="57"/>
      <c r="L272" s="57"/>
      <c r="M272" s="57"/>
    </row>
    <row r="273" spans="1:13" s="6" customFormat="1" ht="15" customHeight="1">
      <c r="A273" s="19"/>
      <c r="B273" s="19"/>
      <c r="C273" s="19">
        <v>4440</v>
      </c>
      <c r="D273" s="11" t="s">
        <v>176</v>
      </c>
      <c r="E273" s="31">
        <v>2292</v>
      </c>
      <c r="F273" s="31">
        <v>2293</v>
      </c>
      <c r="G273" s="31">
        <v>2293</v>
      </c>
      <c r="H273" s="31"/>
      <c r="I273" s="31"/>
      <c r="J273" s="31"/>
      <c r="K273" s="57"/>
      <c r="L273" s="57"/>
      <c r="M273" s="57"/>
    </row>
    <row r="274" spans="1:13" s="6" customFormat="1" ht="18" customHeight="1">
      <c r="A274" s="19"/>
      <c r="B274" s="19">
        <v>85278</v>
      </c>
      <c r="C274" s="19"/>
      <c r="D274" s="32" t="s">
        <v>94</v>
      </c>
      <c r="E274" s="31">
        <f>E275</f>
        <v>17000</v>
      </c>
      <c r="F274" s="31"/>
      <c r="G274" s="31"/>
      <c r="H274" s="31"/>
      <c r="I274" s="31"/>
      <c r="J274" s="31"/>
      <c r="K274" s="57"/>
      <c r="L274" s="57"/>
      <c r="M274" s="57"/>
    </row>
    <row r="275" spans="1:13" s="6" customFormat="1" ht="15" customHeight="1">
      <c r="A275" s="19"/>
      <c r="B275" s="19"/>
      <c r="C275" s="19">
        <v>3110</v>
      </c>
      <c r="D275" s="14" t="s">
        <v>211</v>
      </c>
      <c r="E275" s="31">
        <v>17000</v>
      </c>
      <c r="F275" s="31"/>
      <c r="G275" s="31"/>
      <c r="H275" s="31"/>
      <c r="I275" s="31"/>
      <c r="J275" s="31"/>
      <c r="K275" s="57"/>
      <c r="L275" s="57"/>
      <c r="M275" s="57"/>
    </row>
    <row r="276" spans="1:13" s="6" customFormat="1" ht="17.25" customHeight="1">
      <c r="A276" s="19"/>
      <c r="B276" s="19">
        <v>85295</v>
      </c>
      <c r="C276" s="19"/>
      <c r="D276" s="14" t="s">
        <v>12</v>
      </c>
      <c r="E276" s="31">
        <f>E277+E278</f>
        <v>102000</v>
      </c>
      <c r="F276" s="31">
        <f>F277+F278+F279</f>
        <v>72000</v>
      </c>
      <c r="G276" s="31">
        <f>G277+G278+G279</f>
        <v>72000</v>
      </c>
      <c r="H276" s="31">
        <f>H277</f>
        <v>0</v>
      </c>
      <c r="I276" s="31">
        <f>I277</f>
        <v>0</v>
      </c>
      <c r="J276" s="31"/>
      <c r="K276" s="57"/>
      <c r="L276" s="57"/>
      <c r="M276" s="57"/>
    </row>
    <row r="277" spans="1:13" s="6" customFormat="1" ht="15" customHeight="1">
      <c r="A277" s="19"/>
      <c r="B277" s="19"/>
      <c r="C277" s="19">
        <v>3110</v>
      </c>
      <c r="D277" s="14" t="s">
        <v>211</v>
      </c>
      <c r="E277" s="31">
        <v>100000</v>
      </c>
      <c r="F277" s="31">
        <v>68000</v>
      </c>
      <c r="G277" s="31">
        <v>68000</v>
      </c>
      <c r="H277" s="31"/>
      <c r="I277" s="31"/>
      <c r="J277" s="31"/>
      <c r="K277" s="57"/>
      <c r="L277" s="57"/>
      <c r="M277" s="57"/>
    </row>
    <row r="278" spans="1:13" s="6" customFormat="1" ht="15" customHeight="1">
      <c r="A278" s="19"/>
      <c r="B278" s="19"/>
      <c r="C278" s="19">
        <v>4210</v>
      </c>
      <c r="D278" s="14" t="s">
        <v>161</v>
      </c>
      <c r="E278" s="31">
        <v>2000</v>
      </c>
      <c r="F278" s="31">
        <v>3000</v>
      </c>
      <c r="G278" s="31">
        <v>3000</v>
      </c>
      <c r="H278" s="31"/>
      <c r="I278" s="31"/>
      <c r="J278" s="31"/>
      <c r="K278" s="57"/>
      <c r="L278" s="57"/>
      <c r="M278" s="57"/>
    </row>
    <row r="279" spans="1:13" s="6" customFormat="1" ht="15" customHeight="1">
      <c r="A279" s="19"/>
      <c r="B279" s="19"/>
      <c r="C279" s="19">
        <v>4300</v>
      </c>
      <c r="D279" s="14" t="s">
        <v>164</v>
      </c>
      <c r="E279" s="31"/>
      <c r="F279" s="31">
        <v>1000</v>
      </c>
      <c r="G279" s="31">
        <v>1000</v>
      </c>
      <c r="H279" s="31"/>
      <c r="I279" s="31"/>
      <c r="J279" s="31"/>
      <c r="K279" s="57"/>
      <c r="L279" s="57"/>
      <c r="M279" s="57"/>
    </row>
    <row r="280" spans="1:13" s="9" customFormat="1" ht="21" customHeight="1">
      <c r="A280" s="17">
        <v>854</v>
      </c>
      <c r="B280" s="17"/>
      <c r="C280" s="17"/>
      <c r="D280" s="8" t="s">
        <v>90</v>
      </c>
      <c r="E280" s="31">
        <f>E281+E290+E292+E294</f>
        <v>195048</v>
      </c>
      <c r="F280" s="31">
        <f>F281+F292+F294</f>
        <v>170119</v>
      </c>
      <c r="G280" s="31">
        <f>G281+G292+G294+G297</f>
        <v>170119</v>
      </c>
      <c r="H280" s="31">
        <f>H281+H292+H294+H297</f>
        <v>121267</v>
      </c>
      <c r="I280" s="31">
        <f>I281+I292+I294+I297</f>
        <v>24093</v>
      </c>
      <c r="J280" s="61"/>
      <c r="K280" s="61"/>
      <c r="L280" s="61"/>
      <c r="M280" s="61"/>
    </row>
    <row r="281" spans="1:13" s="6" customFormat="1" ht="18.75" customHeight="1">
      <c r="A281" s="19"/>
      <c r="B281" s="19">
        <v>85401</v>
      </c>
      <c r="C281" s="19"/>
      <c r="D281" s="14" t="s">
        <v>215</v>
      </c>
      <c r="E281" s="31">
        <f>E282+E283+E284+E285+E286+E287+E288+E289</f>
        <v>149268</v>
      </c>
      <c r="F281" s="31">
        <f>F282+F283+F284+F285+F286+F287+F288+F289</f>
        <v>168237</v>
      </c>
      <c r="G281" s="31">
        <f>G282+G283+G284+G285+G286+G287+G288+G289</f>
        <v>168237</v>
      </c>
      <c r="H281" s="31">
        <f>H282+H283+H284+H285+H286+H287+H288+H289</f>
        <v>121267</v>
      </c>
      <c r="I281" s="31">
        <f>I282+I283+I284+I285+I286+I287+I288+I289</f>
        <v>24093</v>
      </c>
      <c r="J281" s="57"/>
      <c r="K281" s="57"/>
      <c r="L281" s="57"/>
      <c r="M281" s="57"/>
    </row>
    <row r="282" spans="1:13" s="6" customFormat="1" ht="25.5" customHeight="1">
      <c r="A282" s="19"/>
      <c r="B282" s="19"/>
      <c r="C282" s="19">
        <v>3020</v>
      </c>
      <c r="D282" s="11" t="s">
        <v>188</v>
      </c>
      <c r="E282" s="54">
        <v>12882</v>
      </c>
      <c r="F282" s="31">
        <v>12939</v>
      </c>
      <c r="G282" s="31">
        <v>12939</v>
      </c>
      <c r="H282" s="31">
        <v>12939</v>
      </c>
      <c r="I282" s="31"/>
      <c r="J282" s="57"/>
      <c r="K282" s="57"/>
      <c r="L282" s="57"/>
      <c r="M282" s="57"/>
    </row>
    <row r="283" spans="1:13" s="6" customFormat="1" ht="15.75" customHeight="1">
      <c r="A283" s="19"/>
      <c r="B283" s="19"/>
      <c r="C283" s="19">
        <v>4010</v>
      </c>
      <c r="D283" s="14" t="s">
        <v>171</v>
      </c>
      <c r="E283" s="54">
        <v>89477</v>
      </c>
      <c r="F283" s="31">
        <v>100721</v>
      </c>
      <c r="G283" s="31">
        <v>100721</v>
      </c>
      <c r="H283" s="31">
        <v>100721</v>
      </c>
      <c r="I283" s="31"/>
      <c r="J283" s="57"/>
      <c r="K283" s="57"/>
      <c r="L283" s="57"/>
      <c r="M283" s="57"/>
    </row>
    <row r="284" spans="1:13" s="6" customFormat="1" ht="15.75" customHeight="1">
      <c r="A284" s="19"/>
      <c r="B284" s="19"/>
      <c r="C284" s="19">
        <v>4040</v>
      </c>
      <c r="D284" s="14" t="s">
        <v>172</v>
      </c>
      <c r="E284" s="54">
        <v>6665</v>
      </c>
      <c r="F284" s="31">
        <v>7607</v>
      </c>
      <c r="G284" s="31">
        <v>7607</v>
      </c>
      <c r="H284" s="31">
        <v>7607</v>
      </c>
      <c r="I284" s="31"/>
      <c r="J284" s="57"/>
      <c r="K284" s="57"/>
      <c r="L284" s="57"/>
      <c r="M284" s="57"/>
    </row>
    <row r="285" spans="1:13" s="6" customFormat="1" ht="15.75" customHeight="1">
      <c r="A285" s="19"/>
      <c r="B285" s="19"/>
      <c r="C285" s="19">
        <v>4110</v>
      </c>
      <c r="D285" s="14" t="s">
        <v>173</v>
      </c>
      <c r="E285" s="54">
        <v>18914</v>
      </c>
      <c r="F285" s="31">
        <v>21122</v>
      </c>
      <c r="G285" s="31">
        <v>21122</v>
      </c>
      <c r="H285" s="31"/>
      <c r="I285" s="31">
        <v>21122</v>
      </c>
      <c r="J285" s="57"/>
      <c r="K285" s="57"/>
      <c r="L285" s="57"/>
      <c r="M285" s="57"/>
    </row>
    <row r="286" spans="1:13" s="6" customFormat="1" ht="15.75" customHeight="1">
      <c r="A286" s="19"/>
      <c r="B286" s="19"/>
      <c r="C286" s="19">
        <v>4120</v>
      </c>
      <c r="D286" s="14" t="s">
        <v>174</v>
      </c>
      <c r="E286" s="54">
        <v>2625</v>
      </c>
      <c r="F286" s="31">
        <v>2971</v>
      </c>
      <c r="G286" s="31">
        <v>2971</v>
      </c>
      <c r="H286" s="31"/>
      <c r="I286" s="31">
        <v>2971</v>
      </c>
      <c r="J286" s="57"/>
      <c r="K286" s="57"/>
      <c r="L286" s="57"/>
      <c r="M286" s="57"/>
    </row>
    <row r="287" spans="1:13" s="6" customFormat="1" ht="15.75" customHeight="1">
      <c r="A287" s="19"/>
      <c r="B287" s="19"/>
      <c r="C287" s="19">
        <v>4210</v>
      </c>
      <c r="D287" s="14" t="s">
        <v>161</v>
      </c>
      <c r="E287" s="54">
        <v>5000</v>
      </c>
      <c r="F287" s="31">
        <v>9000</v>
      </c>
      <c r="G287" s="31">
        <v>9000</v>
      </c>
      <c r="H287" s="31"/>
      <c r="I287" s="31"/>
      <c r="J287" s="57"/>
      <c r="K287" s="57"/>
      <c r="L287" s="57"/>
      <c r="M287" s="57"/>
    </row>
    <row r="288" spans="1:13" s="6" customFormat="1" ht="15.75" customHeight="1">
      <c r="A288" s="19"/>
      <c r="B288" s="19"/>
      <c r="C288" s="19">
        <v>4240</v>
      </c>
      <c r="D288" s="14" t="s">
        <v>198</v>
      </c>
      <c r="E288" s="54">
        <v>3000</v>
      </c>
      <c r="F288" s="31">
        <v>4000</v>
      </c>
      <c r="G288" s="31">
        <v>4000</v>
      </c>
      <c r="H288" s="31"/>
      <c r="I288" s="31"/>
      <c r="J288" s="57"/>
      <c r="K288" s="57"/>
      <c r="L288" s="57"/>
      <c r="M288" s="57"/>
    </row>
    <row r="289" spans="1:13" s="6" customFormat="1" ht="15.75" customHeight="1">
      <c r="A289" s="19"/>
      <c r="B289" s="19"/>
      <c r="C289" s="19">
        <v>4440</v>
      </c>
      <c r="D289" s="14" t="s">
        <v>206</v>
      </c>
      <c r="E289" s="54">
        <v>10705</v>
      </c>
      <c r="F289" s="31">
        <v>9877</v>
      </c>
      <c r="G289" s="31">
        <v>9877</v>
      </c>
      <c r="H289" s="31"/>
      <c r="I289" s="31"/>
      <c r="J289" s="57"/>
      <c r="K289" s="57"/>
      <c r="L289" s="57"/>
      <c r="M289" s="57"/>
    </row>
    <row r="290" spans="1:13" s="6" customFormat="1" ht="15.75" customHeight="1">
      <c r="A290" s="19"/>
      <c r="B290" s="19">
        <v>85415</v>
      </c>
      <c r="C290" s="19"/>
      <c r="D290" s="14" t="s">
        <v>323</v>
      </c>
      <c r="E290" s="54">
        <f>E291</f>
        <v>38643</v>
      </c>
      <c r="F290" s="31"/>
      <c r="G290" s="31"/>
      <c r="H290" s="31"/>
      <c r="I290" s="31"/>
      <c r="J290" s="57"/>
      <c r="K290" s="57"/>
      <c r="L290" s="57"/>
      <c r="M290" s="57"/>
    </row>
    <row r="291" spans="1:13" s="6" customFormat="1" ht="15.75" customHeight="1">
      <c r="A291" s="19"/>
      <c r="B291" s="19"/>
      <c r="C291" s="19">
        <v>3240</v>
      </c>
      <c r="D291" s="14" t="s">
        <v>335</v>
      </c>
      <c r="E291" s="54">
        <v>38643</v>
      </c>
      <c r="F291" s="31"/>
      <c r="G291" s="31"/>
      <c r="H291" s="31"/>
      <c r="I291" s="31"/>
      <c r="J291" s="57"/>
      <c r="K291" s="57"/>
      <c r="L291" s="57"/>
      <c r="M291" s="57"/>
    </row>
    <row r="292" spans="1:13" s="6" customFormat="1" ht="18.75" customHeight="1">
      <c r="A292" s="19"/>
      <c r="B292" s="19">
        <v>85446</v>
      </c>
      <c r="C292" s="19"/>
      <c r="D292" s="11" t="s">
        <v>207</v>
      </c>
      <c r="E292" s="31">
        <f>E293</f>
        <v>325</v>
      </c>
      <c r="F292" s="31">
        <f>F293</f>
        <v>354</v>
      </c>
      <c r="G292" s="31">
        <f>G293</f>
        <v>354</v>
      </c>
      <c r="H292" s="31">
        <f>H293</f>
        <v>0</v>
      </c>
      <c r="I292" s="31">
        <f>I293</f>
        <v>0</v>
      </c>
      <c r="J292" s="57"/>
      <c r="K292" s="57"/>
      <c r="L292" s="57"/>
      <c r="M292" s="57"/>
    </row>
    <row r="293" spans="1:13" s="6" customFormat="1" ht="15.75" customHeight="1">
      <c r="A293" s="19"/>
      <c r="B293" s="19"/>
      <c r="C293" s="19">
        <v>4300</v>
      </c>
      <c r="D293" s="14" t="s">
        <v>164</v>
      </c>
      <c r="E293" s="31">
        <v>325</v>
      </c>
      <c r="F293" s="31">
        <v>354</v>
      </c>
      <c r="G293" s="31">
        <v>354</v>
      </c>
      <c r="H293" s="57"/>
      <c r="I293" s="57"/>
      <c r="J293" s="57"/>
      <c r="K293" s="57"/>
      <c r="L293" s="57"/>
      <c r="M293" s="57"/>
    </row>
    <row r="294" spans="1:13" s="6" customFormat="1" ht="18.75" customHeight="1">
      <c r="A294" s="19"/>
      <c r="B294" s="19">
        <v>85495</v>
      </c>
      <c r="C294" s="19"/>
      <c r="D294" s="14" t="s">
        <v>12</v>
      </c>
      <c r="E294" s="31">
        <f>E295</f>
        <v>6812</v>
      </c>
      <c r="F294" s="31">
        <f>F295</f>
        <v>1528</v>
      </c>
      <c r="G294" s="31">
        <f>G295</f>
        <v>1528</v>
      </c>
      <c r="H294" s="31">
        <f>H295</f>
        <v>0</v>
      </c>
      <c r="I294" s="31">
        <f>I295</f>
        <v>0</v>
      </c>
      <c r="J294" s="57"/>
      <c r="K294" s="57"/>
      <c r="L294" s="57"/>
      <c r="M294" s="57"/>
    </row>
    <row r="295" spans="1:13" s="6" customFormat="1" ht="29.25" customHeight="1">
      <c r="A295" s="19"/>
      <c r="B295" s="19"/>
      <c r="C295" s="4">
        <v>4440</v>
      </c>
      <c r="D295" s="11" t="s">
        <v>176</v>
      </c>
      <c r="E295" s="54">
        <v>6812</v>
      </c>
      <c r="F295" s="31">
        <v>1528</v>
      </c>
      <c r="G295" s="31">
        <v>1528</v>
      </c>
      <c r="H295" s="57"/>
      <c r="I295" s="57"/>
      <c r="J295" s="57"/>
      <c r="K295" s="57"/>
      <c r="L295" s="57"/>
      <c r="M295" s="57"/>
    </row>
    <row r="296" spans="1:13" s="9" customFormat="1" ht="28.5" customHeight="1">
      <c r="A296" s="17">
        <v>900</v>
      </c>
      <c r="B296" s="17"/>
      <c r="C296" s="17"/>
      <c r="D296" s="18" t="s">
        <v>91</v>
      </c>
      <c r="E296" s="106">
        <f>E297+E300+E305</f>
        <v>2332914</v>
      </c>
      <c r="F296" s="30">
        <f>F297+F300+F305</f>
        <v>1275800</v>
      </c>
      <c r="G296" s="30">
        <f>G297+G300+G305</f>
        <v>475800</v>
      </c>
      <c r="H296" s="30">
        <f>H297+H300+H309</f>
        <v>16800</v>
      </c>
      <c r="I296" s="30">
        <f>I297+I300+I309</f>
        <v>0</v>
      </c>
      <c r="J296" s="30">
        <f>J297+J300+J309</f>
        <v>0</v>
      </c>
      <c r="K296" s="30">
        <f>K297+K300+K309</f>
        <v>0</v>
      </c>
      <c r="L296" s="30"/>
      <c r="M296" s="30">
        <f>M297+M305</f>
        <v>800000</v>
      </c>
    </row>
    <row r="297" spans="1:13" s="6" customFormat="1" ht="20.25" customHeight="1">
      <c r="A297" s="19"/>
      <c r="B297" s="19">
        <v>90001</v>
      </c>
      <c r="C297" s="19"/>
      <c r="D297" s="14" t="s">
        <v>92</v>
      </c>
      <c r="E297" s="31">
        <f>E298+E299</f>
        <v>1945863</v>
      </c>
      <c r="F297" s="31">
        <f>F298+F299</f>
        <v>700000</v>
      </c>
      <c r="G297" s="31">
        <f aca="true" t="shared" si="5" ref="G297:M297">G298+G299</f>
        <v>0</v>
      </c>
      <c r="H297" s="31">
        <f t="shared" si="5"/>
        <v>0</v>
      </c>
      <c r="I297" s="31">
        <f t="shared" si="5"/>
        <v>0</v>
      </c>
      <c r="J297" s="31">
        <f t="shared" si="5"/>
        <v>0</v>
      </c>
      <c r="K297" s="31">
        <f t="shared" si="5"/>
        <v>0</v>
      </c>
      <c r="L297" s="31"/>
      <c r="M297" s="31">
        <f t="shared" si="5"/>
        <v>700000</v>
      </c>
    </row>
    <row r="298" spans="1:13" s="6" customFormat="1" ht="27" customHeight="1">
      <c r="A298" s="19"/>
      <c r="B298" s="19"/>
      <c r="C298" s="4">
        <v>6050</v>
      </c>
      <c r="D298" s="11" t="s">
        <v>106</v>
      </c>
      <c r="E298" s="54">
        <v>177863</v>
      </c>
      <c r="F298" s="54">
        <v>700000</v>
      </c>
      <c r="G298" s="57"/>
      <c r="H298" s="57"/>
      <c r="I298" s="57"/>
      <c r="J298" s="57"/>
      <c r="K298" s="57"/>
      <c r="L298" s="57"/>
      <c r="M298" s="31">
        <v>700000</v>
      </c>
    </row>
    <row r="299" spans="1:13" s="6" customFormat="1" ht="30" customHeight="1">
      <c r="A299" s="19"/>
      <c r="B299" s="19"/>
      <c r="C299" s="4">
        <v>6010</v>
      </c>
      <c r="D299" s="11" t="s">
        <v>216</v>
      </c>
      <c r="E299" s="54">
        <v>1768000</v>
      </c>
      <c r="F299" s="54">
        <v>0</v>
      </c>
      <c r="G299" s="57"/>
      <c r="H299" s="57"/>
      <c r="I299" s="57"/>
      <c r="J299" s="57"/>
      <c r="K299" s="57"/>
      <c r="L299" s="57"/>
      <c r="M299" s="31">
        <v>0</v>
      </c>
    </row>
    <row r="300" spans="1:13" s="6" customFormat="1" ht="17.25" customHeight="1">
      <c r="A300" s="19"/>
      <c r="B300" s="19">
        <v>90003</v>
      </c>
      <c r="C300" s="19"/>
      <c r="D300" s="14" t="s">
        <v>217</v>
      </c>
      <c r="E300" s="31">
        <f>E301+E302+E303+E304</f>
        <v>58596</v>
      </c>
      <c r="F300" s="54">
        <f>F301+F302+F303+F304</f>
        <v>63800</v>
      </c>
      <c r="G300" s="54">
        <f>G301+G302+G303+G304</f>
        <v>63800</v>
      </c>
      <c r="H300" s="54">
        <f>H301+H302+H303+H304</f>
        <v>16800</v>
      </c>
      <c r="I300" s="54">
        <f>I301+I302+I303+I304</f>
        <v>0</v>
      </c>
      <c r="J300" s="57"/>
      <c r="K300" s="57"/>
      <c r="L300" s="57"/>
      <c r="M300" s="57"/>
    </row>
    <row r="301" spans="1:13" s="6" customFormat="1" ht="17.25" customHeight="1">
      <c r="A301" s="19"/>
      <c r="B301" s="19"/>
      <c r="C301" s="19">
        <v>4170</v>
      </c>
      <c r="D301" s="14" t="s">
        <v>160</v>
      </c>
      <c r="E301" s="31">
        <v>16800</v>
      </c>
      <c r="F301" s="54">
        <v>16800</v>
      </c>
      <c r="G301" s="54">
        <v>16800</v>
      </c>
      <c r="H301" s="54">
        <v>16800</v>
      </c>
      <c r="I301" s="57"/>
      <c r="J301" s="57"/>
      <c r="K301" s="57"/>
      <c r="L301" s="57"/>
      <c r="M301" s="57"/>
    </row>
    <row r="302" spans="1:13" s="6" customFormat="1" ht="15" customHeight="1">
      <c r="A302" s="19"/>
      <c r="B302" s="19"/>
      <c r="C302" s="19">
        <v>4210</v>
      </c>
      <c r="D302" s="14" t="s">
        <v>161</v>
      </c>
      <c r="E302" s="31">
        <v>16756</v>
      </c>
      <c r="F302" s="54">
        <v>16000</v>
      </c>
      <c r="G302" s="54">
        <v>16000</v>
      </c>
      <c r="H302" s="57"/>
      <c r="I302" s="57"/>
      <c r="J302" s="57"/>
      <c r="K302" s="57"/>
      <c r="L302" s="57"/>
      <c r="M302" s="57"/>
    </row>
    <row r="303" spans="1:13" s="6" customFormat="1" ht="15" customHeight="1">
      <c r="A303" s="19"/>
      <c r="B303" s="19"/>
      <c r="C303" s="19">
        <v>4270</v>
      </c>
      <c r="D303" s="14" t="s">
        <v>163</v>
      </c>
      <c r="E303" s="31">
        <v>40</v>
      </c>
      <c r="F303" s="54">
        <v>1000</v>
      </c>
      <c r="G303" s="54">
        <v>1000</v>
      </c>
      <c r="H303" s="57"/>
      <c r="I303" s="57"/>
      <c r="J303" s="57"/>
      <c r="K303" s="57"/>
      <c r="L303" s="57"/>
      <c r="M303" s="57"/>
    </row>
    <row r="304" spans="1:13" s="6" customFormat="1" ht="15" customHeight="1">
      <c r="A304" s="19"/>
      <c r="B304" s="19"/>
      <c r="C304" s="19">
        <v>4300</v>
      </c>
      <c r="D304" s="14" t="s">
        <v>164</v>
      </c>
      <c r="E304" s="31">
        <v>25000</v>
      </c>
      <c r="F304" s="54">
        <v>30000</v>
      </c>
      <c r="G304" s="54">
        <v>30000</v>
      </c>
      <c r="H304" s="57"/>
      <c r="I304" s="57"/>
      <c r="J304" s="57"/>
      <c r="K304" s="57"/>
      <c r="L304" s="57"/>
      <c r="M304" s="57"/>
    </row>
    <row r="305" spans="1:13" s="6" customFormat="1" ht="17.25" customHeight="1">
      <c r="A305" s="19"/>
      <c r="B305" s="19">
        <v>90015</v>
      </c>
      <c r="C305" s="19"/>
      <c r="D305" s="14" t="s">
        <v>218</v>
      </c>
      <c r="E305" s="31">
        <f>E306+E307+E308+E309</f>
        <v>328455</v>
      </c>
      <c r="F305" s="54">
        <f>F306+F307+F308+F309+F310</f>
        <v>512000</v>
      </c>
      <c r="G305" s="54">
        <f>G306+G307+G308+G309</f>
        <v>412000</v>
      </c>
      <c r="H305" s="57"/>
      <c r="I305" s="57"/>
      <c r="J305" s="57"/>
      <c r="K305" s="57"/>
      <c r="L305" s="57"/>
      <c r="M305" s="54">
        <f>M310</f>
        <v>100000</v>
      </c>
    </row>
    <row r="306" spans="1:13" s="6" customFormat="1" ht="15" customHeight="1">
      <c r="A306" s="19"/>
      <c r="B306" s="19"/>
      <c r="C306" s="19">
        <v>4210</v>
      </c>
      <c r="D306" s="14" t="s">
        <v>161</v>
      </c>
      <c r="E306" s="31">
        <v>6550</v>
      </c>
      <c r="F306" s="54">
        <v>7000</v>
      </c>
      <c r="G306" s="54">
        <v>7000</v>
      </c>
      <c r="H306" s="57"/>
      <c r="I306" s="57"/>
      <c r="J306" s="57"/>
      <c r="K306" s="57"/>
      <c r="L306" s="57"/>
      <c r="M306" s="57"/>
    </row>
    <row r="307" spans="1:13" s="6" customFormat="1" ht="15" customHeight="1">
      <c r="A307" s="19"/>
      <c r="B307" s="19"/>
      <c r="C307" s="19">
        <v>4260</v>
      </c>
      <c r="D307" s="14" t="s">
        <v>162</v>
      </c>
      <c r="E307" s="31">
        <v>271400</v>
      </c>
      <c r="F307" s="54">
        <v>345000</v>
      </c>
      <c r="G307" s="54">
        <v>345000</v>
      </c>
      <c r="H307" s="57"/>
      <c r="I307" s="57"/>
      <c r="J307" s="57"/>
      <c r="K307" s="57"/>
      <c r="L307" s="57"/>
      <c r="M307" s="57"/>
    </row>
    <row r="308" spans="1:13" s="6" customFormat="1" ht="15" customHeight="1">
      <c r="A308" s="19"/>
      <c r="B308" s="19"/>
      <c r="C308" s="19">
        <v>4270</v>
      </c>
      <c r="D308" s="14" t="s">
        <v>163</v>
      </c>
      <c r="E308" s="31">
        <v>48355</v>
      </c>
      <c r="F308" s="54">
        <v>55000</v>
      </c>
      <c r="G308" s="54">
        <v>55000</v>
      </c>
      <c r="H308" s="57"/>
      <c r="I308" s="57"/>
      <c r="J308" s="57"/>
      <c r="K308" s="57"/>
      <c r="L308" s="57"/>
      <c r="M308" s="57"/>
    </row>
    <row r="309" spans="1:13" s="6" customFormat="1" ht="15" customHeight="1">
      <c r="A309" s="19"/>
      <c r="B309" s="19"/>
      <c r="C309" s="19">
        <v>4300</v>
      </c>
      <c r="D309" s="14" t="s">
        <v>164</v>
      </c>
      <c r="E309" s="31">
        <v>2150</v>
      </c>
      <c r="F309" s="54">
        <v>5000</v>
      </c>
      <c r="G309" s="54">
        <v>5000</v>
      </c>
      <c r="H309" s="57"/>
      <c r="I309" s="57"/>
      <c r="J309" s="57"/>
      <c r="K309" s="57"/>
      <c r="L309" s="57"/>
      <c r="M309" s="57"/>
    </row>
    <row r="310" spans="1:13" s="6" customFormat="1" ht="27.75" customHeight="1">
      <c r="A310" s="19"/>
      <c r="B310" s="19"/>
      <c r="C310" s="4">
        <v>6050</v>
      </c>
      <c r="D310" s="11" t="s">
        <v>199</v>
      </c>
      <c r="E310" s="31">
        <v>0</v>
      </c>
      <c r="F310" s="54">
        <v>100000</v>
      </c>
      <c r="G310" s="54"/>
      <c r="H310" s="57"/>
      <c r="I310" s="57"/>
      <c r="J310" s="57"/>
      <c r="K310" s="57"/>
      <c r="L310" s="57"/>
      <c r="M310" s="54">
        <v>100000</v>
      </c>
    </row>
    <row r="311" spans="1:13" s="9" customFormat="1" ht="27.75" customHeight="1">
      <c r="A311" s="17">
        <v>921</v>
      </c>
      <c r="B311" s="17"/>
      <c r="C311" s="17"/>
      <c r="D311" s="18" t="s">
        <v>219</v>
      </c>
      <c r="E311" s="106">
        <f aca="true" t="shared" si="6" ref="E311:J311">E312+E317</f>
        <v>205347</v>
      </c>
      <c r="F311" s="30">
        <f t="shared" si="6"/>
        <v>231829</v>
      </c>
      <c r="G311" s="30">
        <f t="shared" si="6"/>
        <v>231829</v>
      </c>
      <c r="H311" s="30">
        <f t="shared" si="6"/>
        <v>5000</v>
      </c>
      <c r="I311" s="30">
        <f t="shared" si="6"/>
        <v>0</v>
      </c>
      <c r="J311" s="30">
        <f t="shared" si="6"/>
        <v>201829</v>
      </c>
      <c r="K311" s="61"/>
      <c r="L311" s="61"/>
      <c r="M311" s="61"/>
    </row>
    <row r="312" spans="1:13" s="6" customFormat="1" ht="18" customHeight="1">
      <c r="A312" s="19"/>
      <c r="B312" s="19">
        <v>92116</v>
      </c>
      <c r="C312" s="19"/>
      <c r="D312" s="14" t="s">
        <v>220</v>
      </c>
      <c r="E312" s="31">
        <f>E313+E314+E315+E316</f>
        <v>175347</v>
      </c>
      <c r="F312" s="54">
        <f>F313</f>
        <v>201829</v>
      </c>
      <c r="G312" s="54">
        <f>G313</f>
        <v>201829</v>
      </c>
      <c r="H312" s="54">
        <f>H313</f>
        <v>0</v>
      </c>
      <c r="I312" s="54">
        <f>I313+I317</f>
        <v>0</v>
      </c>
      <c r="J312" s="54">
        <f>J313+J317</f>
        <v>201829</v>
      </c>
      <c r="K312" s="57"/>
      <c r="L312" s="57"/>
      <c r="M312" s="57"/>
    </row>
    <row r="313" spans="1:13" s="6" customFormat="1" ht="29.25" customHeight="1">
      <c r="A313" s="19"/>
      <c r="B313" s="19"/>
      <c r="C313" s="4">
        <v>2480</v>
      </c>
      <c r="D313" s="11" t="s">
        <v>221</v>
      </c>
      <c r="E313" s="31">
        <v>166400</v>
      </c>
      <c r="F313" s="54">
        <v>201829</v>
      </c>
      <c r="G313" s="54">
        <v>201829</v>
      </c>
      <c r="H313" s="57"/>
      <c r="I313" s="54"/>
      <c r="J313" s="54">
        <v>201829</v>
      </c>
      <c r="K313" s="57"/>
      <c r="L313" s="57"/>
      <c r="M313" s="57"/>
    </row>
    <row r="314" spans="1:13" s="6" customFormat="1" ht="17.25" customHeight="1">
      <c r="A314" s="19"/>
      <c r="B314" s="19"/>
      <c r="C314" s="19">
        <v>4040</v>
      </c>
      <c r="D314" s="14" t="s">
        <v>172</v>
      </c>
      <c r="E314" s="54">
        <v>7416</v>
      </c>
      <c r="F314" s="54"/>
      <c r="G314" s="57"/>
      <c r="H314" s="57"/>
      <c r="I314" s="54"/>
      <c r="J314" s="54"/>
      <c r="K314" s="57"/>
      <c r="L314" s="57"/>
      <c r="M314" s="57"/>
    </row>
    <row r="315" spans="1:13" s="6" customFormat="1" ht="17.25" customHeight="1">
      <c r="A315" s="19"/>
      <c r="B315" s="19"/>
      <c r="C315" s="19">
        <v>4110</v>
      </c>
      <c r="D315" s="14" t="s">
        <v>173</v>
      </c>
      <c r="E315" s="54">
        <v>1349</v>
      </c>
      <c r="F315" s="54"/>
      <c r="G315" s="57"/>
      <c r="H315" s="57"/>
      <c r="I315" s="54"/>
      <c r="J315" s="54"/>
      <c r="K315" s="57"/>
      <c r="L315" s="57"/>
      <c r="M315" s="57"/>
    </row>
    <row r="316" spans="1:13" s="6" customFormat="1" ht="14.25" customHeight="1">
      <c r="A316" s="19"/>
      <c r="B316" s="19"/>
      <c r="C316" s="19">
        <v>4120</v>
      </c>
      <c r="D316" s="14" t="s">
        <v>174</v>
      </c>
      <c r="E316" s="54">
        <v>182</v>
      </c>
      <c r="F316" s="54"/>
      <c r="G316" s="57"/>
      <c r="H316" s="57"/>
      <c r="I316" s="54"/>
      <c r="J316" s="54"/>
      <c r="K316" s="57"/>
      <c r="L316" s="57"/>
      <c r="M316" s="57"/>
    </row>
    <row r="317" spans="1:13" s="6" customFormat="1" ht="18" customHeight="1">
      <c r="A317" s="19"/>
      <c r="B317" s="19">
        <v>92195</v>
      </c>
      <c r="C317" s="19"/>
      <c r="D317" s="14" t="s">
        <v>12</v>
      </c>
      <c r="E317" s="31">
        <f>E318+E319+E320</f>
        <v>30000</v>
      </c>
      <c r="F317" s="54">
        <f>F318+F319+F320</f>
        <v>30000</v>
      </c>
      <c r="G317" s="54">
        <f>G318+G319+G320</f>
        <v>30000</v>
      </c>
      <c r="H317" s="54">
        <f>H318+H319+H320</f>
        <v>5000</v>
      </c>
      <c r="I317" s="54"/>
      <c r="J317" s="57"/>
      <c r="K317" s="57"/>
      <c r="L317" s="57"/>
      <c r="M317" s="57"/>
    </row>
    <row r="318" spans="1:13" s="6" customFormat="1" ht="15" customHeight="1">
      <c r="A318" s="19"/>
      <c r="B318" s="19"/>
      <c r="C318" s="19">
        <v>4170</v>
      </c>
      <c r="D318" s="14" t="s">
        <v>160</v>
      </c>
      <c r="E318" s="31">
        <v>5200</v>
      </c>
      <c r="F318" s="54">
        <v>5000</v>
      </c>
      <c r="G318" s="54">
        <v>5000</v>
      </c>
      <c r="H318" s="54">
        <v>5000</v>
      </c>
      <c r="I318" s="57"/>
      <c r="J318" s="57"/>
      <c r="K318" s="57"/>
      <c r="L318" s="57"/>
      <c r="M318" s="57"/>
    </row>
    <row r="319" spans="1:13" s="6" customFormat="1" ht="15" customHeight="1">
      <c r="A319" s="19"/>
      <c r="B319" s="19"/>
      <c r="C319" s="19">
        <v>4210</v>
      </c>
      <c r="D319" s="14" t="s">
        <v>161</v>
      </c>
      <c r="E319" s="31">
        <v>14350</v>
      </c>
      <c r="F319" s="54">
        <v>15000</v>
      </c>
      <c r="G319" s="54">
        <v>15000</v>
      </c>
      <c r="H319" s="57"/>
      <c r="I319" s="57"/>
      <c r="J319" s="57"/>
      <c r="K319" s="57"/>
      <c r="L319" s="57"/>
      <c r="M319" s="57"/>
    </row>
    <row r="320" spans="1:13" s="6" customFormat="1" ht="15" customHeight="1">
      <c r="A320" s="19"/>
      <c r="B320" s="19"/>
      <c r="C320" s="19">
        <v>4300</v>
      </c>
      <c r="D320" s="14" t="s">
        <v>164</v>
      </c>
      <c r="E320" s="31">
        <v>10450</v>
      </c>
      <c r="F320" s="54">
        <v>10000</v>
      </c>
      <c r="G320" s="54">
        <v>10000</v>
      </c>
      <c r="H320" s="57"/>
      <c r="I320" s="57"/>
      <c r="J320" s="57"/>
      <c r="K320" s="57"/>
      <c r="L320" s="57"/>
      <c r="M320" s="57"/>
    </row>
    <row r="321" spans="1:13" s="9" customFormat="1" ht="22.5" customHeight="1">
      <c r="A321" s="17">
        <v>926</v>
      </c>
      <c r="B321" s="17"/>
      <c r="C321" s="17"/>
      <c r="D321" s="8" t="s">
        <v>222</v>
      </c>
      <c r="E321" s="106">
        <f aca="true" t="shared" si="7" ref="E321:J321">E322</f>
        <v>194627</v>
      </c>
      <c r="F321" s="54">
        <f t="shared" si="7"/>
        <v>166000</v>
      </c>
      <c r="G321" s="54">
        <f t="shared" si="7"/>
        <v>166000</v>
      </c>
      <c r="H321" s="54">
        <f t="shared" si="7"/>
        <v>0</v>
      </c>
      <c r="I321" s="54">
        <f t="shared" si="7"/>
        <v>0</v>
      </c>
      <c r="J321" s="54">
        <f t="shared" si="7"/>
        <v>160000</v>
      </c>
      <c r="K321" s="61"/>
      <c r="L321" s="61"/>
      <c r="M321" s="61"/>
    </row>
    <row r="322" spans="1:13" s="6" customFormat="1" ht="27.75" customHeight="1">
      <c r="A322" s="19"/>
      <c r="B322" s="19">
        <v>92605</v>
      </c>
      <c r="C322" s="19"/>
      <c r="D322" s="11" t="s">
        <v>223</v>
      </c>
      <c r="E322" s="31">
        <f>E323+E324+E325+E326+E327</f>
        <v>194627</v>
      </c>
      <c r="F322" s="54">
        <f>F323+F326+F327</f>
        <v>166000</v>
      </c>
      <c r="G322" s="54">
        <f>G323+G326+G327</f>
        <v>166000</v>
      </c>
      <c r="H322" s="54">
        <f>H323+H326+H327</f>
        <v>0</v>
      </c>
      <c r="I322" s="54">
        <f>I323+I326+I327</f>
        <v>0</v>
      </c>
      <c r="J322" s="54">
        <f>J323+J326+J327</f>
        <v>160000</v>
      </c>
      <c r="K322" s="57"/>
      <c r="L322" s="57"/>
      <c r="M322" s="57"/>
    </row>
    <row r="323" spans="1:13" s="6" customFormat="1" ht="42.75" customHeight="1">
      <c r="A323" s="19"/>
      <c r="B323" s="19"/>
      <c r="C323" s="4">
        <v>2820</v>
      </c>
      <c r="D323" s="11" t="s">
        <v>224</v>
      </c>
      <c r="E323" s="31">
        <v>160000</v>
      </c>
      <c r="F323" s="54">
        <v>160000</v>
      </c>
      <c r="G323" s="54">
        <v>160000</v>
      </c>
      <c r="H323" s="57"/>
      <c r="I323" s="57"/>
      <c r="J323" s="54">
        <v>160000</v>
      </c>
      <c r="K323" s="57"/>
      <c r="L323" s="57"/>
      <c r="M323" s="57"/>
    </row>
    <row r="324" spans="1:13" s="6" customFormat="1" ht="24.75" customHeight="1">
      <c r="A324" s="19"/>
      <c r="B324" s="19"/>
      <c r="C324" s="4">
        <v>3040</v>
      </c>
      <c r="D324" s="11" t="s">
        <v>336</v>
      </c>
      <c r="E324" s="31">
        <v>1500</v>
      </c>
      <c r="F324" s="54"/>
      <c r="G324" s="57"/>
      <c r="H324" s="57"/>
      <c r="I324" s="57"/>
      <c r="J324" s="54"/>
      <c r="K324" s="57"/>
      <c r="L324" s="57"/>
      <c r="M324" s="57"/>
    </row>
    <row r="325" spans="1:13" s="6" customFormat="1" ht="17.25" customHeight="1">
      <c r="A325" s="19"/>
      <c r="B325" s="19"/>
      <c r="C325" s="4">
        <v>4270</v>
      </c>
      <c r="D325" s="11" t="s">
        <v>163</v>
      </c>
      <c r="E325" s="31">
        <v>30000</v>
      </c>
      <c r="F325" s="54"/>
      <c r="G325" s="57"/>
      <c r="H325" s="57"/>
      <c r="I325" s="57"/>
      <c r="J325" s="54"/>
      <c r="K325" s="57"/>
      <c r="L325" s="57"/>
      <c r="M325" s="57"/>
    </row>
    <row r="326" spans="1:13" s="6" customFormat="1" ht="15" customHeight="1">
      <c r="A326" s="19"/>
      <c r="B326" s="19"/>
      <c r="C326" s="19">
        <v>4300</v>
      </c>
      <c r="D326" s="14" t="s">
        <v>164</v>
      </c>
      <c r="E326" s="31">
        <v>500</v>
      </c>
      <c r="F326" s="54">
        <v>3000</v>
      </c>
      <c r="G326" s="54">
        <v>3000</v>
      </c>
      <c r="H326" s="57"/>
      <c r="I326" s="57"/>
      <c r="J326" s="57"/>
      <c r="K326" s="57"/>
      <c r="L326" s="57"/>
      <c r="M326" s="57"/>
    </row>
    <row r="327" spans="1:13" s="6" customFormat="1" ht="13.5" customHeight="1">
      <c r="A327" s="19"/>
      <c r="B327" s="19"/>
      <c r="C327" s="19">
        <v>4430</v>
      </c>
      <c r="D327" s="11" t="s">
        <v>165</v>
      </c>
      <c r="E327" s="31">
        <v>2627</v>
      </c>
      <c r="F327" s="54">
        <v>3000</v>
      </c>
      <c r="G327" s="54">
        <v>3000</v>
      </c>
      <c r="H327" s="57"/>
      <c r="I327" s="57"/>
      <c r="J327" s="57"/>
      <c r="K327" s="57"/>
      <c r="L327" s="57"/>
      <c r="M327" s="57"/>
    </row>
    <row r="328" spans="1:13" s="6" customFormat="1" ht="23.25" customHeight="1">
      <c r="A328" s="57"/>
      <c r="B328" s="57"/>
      <c r="C328" s="57"/>
      <c r="D328" s="59" t="s">
        <v>225</v>
      </c>
      <c r="E328" s="106">
        <f>E10+E15+E24+E38+E53+E62+E97+E109+E126+E132+E135+E140+E216+E228+E280+E296+E311+E321</f>
        <v>25047986.5</v>
      </c>
      <c r="F328" s="60">
        <f>F10+F15+F24+F38+F53+F62+F97+F109+F126+F132+F135+F140+F216+F228+F280+F296+F311+F321</f>
        <v>21279881</v>
      </c>
      <c r="G328" s="106">
        <f>G10+G15+G24+G38+G53+G62+G98+G109+G126+G132+G135+G140+G216+G228+G280+G296+G311+G322</f>
        <v>16798914</v>
      </c>
      <c r="H328" s="106">
        <f>H15+H24+H38+H53+H62+H97+H109+H126+H132+H135+H140+H216+H228+H280+H296+H311+H321</f>
        <v>7970787</v>
      </c>
      <c r="I328" s="106">
        <f>I10+I15+I24+I38+I53+I62+I97+I109+I126+I132+I135+I140+I216+I228+I280+I296+I311+I321</f>
        <v>1564548</v>
      </c>
      <c r="J328" s="106">
        <f>J53+J140+J311+J321</f>
        <v>518329</v>
      </c>
      <c r="K328" s="106">
        <f>K132</f>
        <v>228600</v>
      </c>
      <c r="L328" s="63"/>
      <c r="M328" s="106">
        <f>M10+M15+M24+M140+M228+M296</f>
        <v>4480967</v>
      </c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</sheetData>
  <mergeCells count="11">
    <mergeCell ref="C4:J4"/>
    <mergeCell ref="F6:F8"/>
    <mergeCell ref="G6:M6"/>
    <mergeCell ref="G7:G8"/>
    <mergeCell ref="M7:M8"/>
    <mergeCell ref="H7:L7"/>
    <mergeCell ref="E6:E8"/>
    <mergeCell ref="A6:A8"/>
    <mergeCell ref="B6:B8"/>
    <mergeCell ref="C6:C8"/>
    <mergeCell ref="D6:D8"/>
  </mergeCells>
  <printOptions/>
  <pageMargins left="0.3" right="0.49" top="0.47" bottom="0.28" header="0.32" footer="0.21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20">
      <selection activeCell="J24" sqref="J24"/>
    </sheetView>
  </sheetViews>
  <sheetFormatPr defaultColWidth="9.00390625" defaultRowHeight="12.75"/>
  <cols>
    <col min="1" max="1" width="5.125" style="118" customWidth="1"/>
    <col min="2" max="2" width="7.25390625" style="118" customWidth="1"/>
    <col min="3" max="3" width="8.375" style="118" customWidth="1"/>
    <col min="4" max="4" width="6.375" style="118" customWidth="1"/>
    <col min="5" max="5" width="30.375" style="118" customWidth="1"/>
    <col min="6" max="6" width="11.375" style="118" customWidth="1"/>
    <col min="7" max="7" width="10.125" style="118" customWidth="1"/>
    <col min="8" max="8" width="9.875" style="118" customWidth="1"/>
    <col min="9" max="9" width="8.875" style="118" customWidth="1"/>
    <col min="10" max="10" width="10.375" style="118" customWidth="1"/>
    <col min="11" max="11" width="8.375" style="118" customWidth="1"/>
    <col min="12" max="13" width="10.00390625" style="118" customWidth="1"/>
    <col min="14" max="14" width="12.625" style="118" customWidth="1"/>
    <col min="15" max="16384" width="9.125" style="118" customWidth="1"/>
  </cols>
  <sheetData>
    <row r="1" ht="14.25">
      <c r="I1" s="118" t="s">
        <v>368</v>
      </c>
    </row>
    <row r="2" ht="14.25">
      <c r="I2" s="118" t="s">
        <v>369</v>
      </c>
    </row>
    <row r="4" spans="1:14" ht="15.75">
      <c r="A4" s="179" t="s">
        <v>226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ht="1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 t="s">
        <v>153</v>
      </c>
    </row>
    <row r="6" spans="1:14" ht="15">
      <c r="A6" s="180" t="s">
        <v>387</v>
      </c>
      <c r="B6" s="180" t="s">
        <v>0</v>
      </c>
      <c r="C6" s="180" t="s">
        <v>327</v>
      </c>
      <c r="D6" s="180" t="s">
        <v>1</v>
      </c>
      <c r="E6" s="181" t="s">
        <v>228</v>
      </c>
      <c r="F6" s="181" t="s">
        <v>229</v>
      </c>
      <c r="G6" s="181" t="s">
        <v>230</v>
      </c>
      <c r="H6" s="181"/>
      <c r="I6" s="181"/>
      <c r="J6" s="181"/>
      <c r="K6" s="181"/>
      <c r="L6" s="181"/>
      <c r="M6" s="181"/>
      <c r="N6" s="181" t="s">
        <v>231</v>
      </c>
    </row>
    <row r="7" spans="1:14" ht="15">
      <c r="A7" s="180"/>
      <c r="B7" s="180"/>
      <c r="C7" s="180"/>
      <c r="D7" s="180"/>
      <c r="E7" s="181"/>
      <c r="F7" s="181"/>
      <c r="G7" s="181" t="s">
        <v>232</v>
      </c>
      <c r="H7" s="181" t="s">
        <v>233</v>
      </c>
      <c r="I7" s="181"/>
      <c r="J7" s="181"/>
      <c r="K7" s="181"/>
      <c r="L7" s="181" t="s">
        <v>234</v>
      </c>
      <c r="M7" s="181" t="s">
        <v>235</v>
      </c>
      <c r="N7" s="181"/>
    </row>
    <row r="8" spans="1:14" ht="14.25">
      <c r="A8" s="180"/>
      <c r="B8" s="180"/>
      <c r="C8" s="180"/>
      <c r="D8" s="180"/>
      <c r="E8" s="181"/>
      <c r="F8" s="181"/>
      <c r="G8" s="181"/>
      <c r="H8" s="181" t="s">
        <v>236</v>
      </c>
      <c r="I8" s="181" t="s">
        <v>237</v>
      </c>
      <c r="J8" s="181" t="s">
        <v>238</v>
      </c>
      <c r="K8" s="181" t="s">
        <v>239</v>
      </c>
      <c r="L8" s="181"/>
      <c r="M8" s="181"/>
      <c r="N8" s="181"/>
    </row>
    <row r="9" spans="1:14" ht="14.25">
      <c r="A9" s="180"/>
      <c r="B9" s="180"/>
      <c r="C9" s="180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ht="97.5" customHeight="1">
      <c r="A10" s="180"/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</row>
    <row r="11" spans="1:14" ht="19.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</row>
    <row r="12" spans="1:14" ht="33" customHeight="1">
      <c r="A12" s="24">
        <v>1</v>
      </c>
      <c r="B12" s="150" t="s">
        <v>6</v>
      </c>
      <c r="C12" s="150" t="s">
        <v>8</v>
      </c>
      <c r="D12" s="24">
        <v>6050</v>
      </c>
      <c r="E12" s="58" t="s">
        <v>381</v>
      </c>
      <c r="F12" s="116">
        <f>G12+L12+M12</f>
        <v>1000000</v>
      </c>
      <c r="G12" s="116">
        <f>H12+I12+K12</f>
        <v>250000</v>
      </c>
      <c r="H12" s="116">
        <v>250000</v>
      </c>
      <c r="I12" s="148"/>
      <c r="J12" s="151" t="s">
        <v>240</v>
      </c>
      <c r="K12" s="148"/>
      <c r="L12" s="116">
        <v>350000</v>
      </c>
      <c r="M12" s="116">
        <v>400000</v>
      </c>
      <c r="N12" s="151" t="s">
        <v>385</v>
      </c>
    </row>
    <row r="13" spans="1:14" ht="42" customHeight="1">
      <c r="A13" s="24"/>
      <c r="B13" s="150"/>
      <c r="C13" s="150"/>
      <c r="D13" s="24"/>
      <c r="E13" s="58" t="s">
        <v>394</v>
      </c>
      <c r="F13" s="148"/>
      <c r="G13" s="148"/>
      <c r="H13" s="148"/>
      <c r="I13" s="148"/>
      <c r="J13" s="151"/>
      <c r="K13" s="148"/>
      <c r="L13" s="148"/>
      <c r="M13" s="148"/>
      <c r="N13" s="148"/>
    </row>
    <row r="14" spans="1:14" ht="57" customHeight="1">
      <c r="A14" s="24">
        <v>2</v>
      </c>
      <c r="B14" s="150" t="s">
        <v>6</v>
      </c>
      <c r="C14" s="150" t="s">
        <v>8</v>
      </c>
      <c r="D14" s="148">
        <v>6050</v>
      </c>
      <c r="E14" s="58" t="s">
        <v>382</v>
      </c>
      <c r="F14" s="116">
        <f>G14+L14+M14</f>
        <v>210000</v>
      </c>
      <c r="G14" s="116">
        <f aca="true" t="shared" si="0" ref="G14:G23">H14</f>
        <v>10000</v>
      </c>
      <c r="H14" s="116">
        <v>10000</v>
      </c>
      <c r="I14" s="148"/>
      <c r="J14" s="151" t="s">
        <v>240</v>
      </c>
      <c r="K14" s="148"/>
      <c r="L14" s="116">
        <v>200000</v>
      </c>
      <c r="M14" s="148"/>
      <c r="N14" s="148" t="s">
        <v>386</v>
      </c>
    </row>
    <row r="15" spans="1:14" ht="28.5" customHeight="1">
      <c r="A15" s="24">
        <v>3</v>
      </c>
      <c r="B15" s="150">
        <v>400</v>
      </c>
      <c r="C15" s="150">
        <v>40002</v>
      </c>
      <c r="D15" s="150">
        <v>6060</v>
      </c>
      <c r="E15" s="58" t="s">
        <v>384</v>
      </c>
      <c r="F15" s="116">
        <f>G15+L15+M15</f>
        <v>22000</v>
      </c>
      <c r="G15" s="116">
        <f t="shared" si="0"/>
        <v>22000</v>
      </c>
      <c r="H15" s="116">
        <v>22000</v>
      </c>
      <c r="I15" s="148"/>
      <c r="J15" s="151" t="s">
        <v>240</v>
      </c>
      <c r="K15" s="148"/>
      <c r="L15" s="148"/>
      <c r="M15" s="148"/>
      <c r="N15" s="148" t="s">
        <v>386</v>
      </c>
    </row>
    <row r="16" spans="1:14" ht="113.25" customHeight="1">
      <c r="A16" s="24">
        <v>4</v>
      </c>
      <c r="B16" s="148">
        <v>600</v>
      </c>
      <c r="C16" s="148">
        <v>60016</v>
      </c>
      <c r="D16" s="148">
        <v>6050</v>
      </c>
      <c r="E16" s="58" t="s">
        <v>396</v>
      </c>
      <c r="F16" s="116">
        <f>G16+L16+M16</f>
        <v>1090000</v>
      </c>
      <c r="G16" s="116">
        <f t="shared" si="0"/>
        <v>90000</v>
      </c>
      <c r="H16" s="116">
        <v>90000</v>
      </c>
      <c r="I16" s="148"/>
      <c r="J16" s="151"/>
      <c r="K16" s="148"/>
      <c r="L16" s="116">
        <v>500000</v>
      </c>
      <c r="M16" s="116">
        <v>500000</v>
      </c>
      <c r="N16" s="148" t="s">
        <v>386</v>
      </c>
    </row>
    <row r="17" spans="1:14" ht="44.25" customHeight="1">
      <c r="A17" s="24">
        <v>5</v>
      </c>
      <c r="B17" s="148">
        <v>801</v>
      </c>
      <c r="C17" s="148">
        <v>80101</v>
      </c>
      <c r="D17" s="148">
        <v>6050</v>
      </c>
      <c r="E17" s="58" t="s">
        <v>397</v>
      </c>
      <c r="F17" s="116">
        <f>G17</f>
        <v>678757</v>
      </c>
      <c r="G17" s="116">
        <v>678757</v>
      </c>
      <c r="H17" s="116">
        <v>0</v>
      </c>
      <c r="I17" s="148"/>
      <c r="J17" s="151" t="s">
        <v>414</v>
      </c>
      <c r="K17" s="148"/>
      <c r="L17" s="148"/>
      <c r="M17" s="148"/>
      <c r="N17" s="148" t="s">
        <v>386</v>
      </c>
    </row>
    <row r="18" spans="1:14" ht="43.5" customHeight="1">
      <c r="A18" s="24">
        <v>6</v>
      </c>
      <c r="B18" s="148">
        <v>801</v>
      </c>
      <c r="C18" s="148">
        <v>80101</v>
      </c>
      <c r="D18" s="148">
        <v>6060</v>
      </c>
      <c r="E18" s="58" t="s">
        <v>388</v>
      </c>
      <c r="F18" s="116">
        <f>G18</f>
        <v>300000</v>
      </c>
      <c r="G18" s="116">
        <f t="shared" si="0"/>
        <v>300000</v>
      </c>
      <c r="H18" s="116">
        <v>300000</v>
      </c>
      <c r="I18" s="148"/>
      <c r="J18" s="151"/>
      <c r="K18" s="148"/>
      <c r="L18" s="148"/>
      <c r="M18" s="148"/>
      <c r="N18" s="148" t="s">
        <v>386</v>
      </c>
    </row>
    <row r="19" spans="1:14" ht="57" customHeight="1">
      <c r="A19" s="24">
        <v>7</v>
      </c>
      <c r="B19" s="148">
        <v>801</v>
      </c>
      <c r="C19" s="148">
        <v>80104</v>
      </c>
      <c r="D19" s="148">
        <v>6050</v>
      </c>
      <c r="E19" s="58" t="s">
        <v>389</v>
      </c>
      <c r="F19" s="116">
        <f>G19</f>
        <v>2326210</v>
      </c>
      <c r="G19" s="116">
        <v>2326210</v>
      </c>
      <c r="H19" s="116">
        <v>598842</v>
      </c>
      <c r="I19" s="148"/>
      <c r="J19" s="151" t="s">
        <v>413</v>
      </c>
      <c r="K19" s="148"/>
      <c r="L19" s="148"/>
      <c r="M19" s="148"/>
      <c r="N19" s="148" t="s">
        <v>386</v>
      </c>
    </row>
    <row r="20" spans="1:14" ht="31.5" customHeight="1">
      <c r="A20" s="24">
        <v>8</v>
      </c>
      <c r="B20" s="148">
        <v>801</v>
      </c>
      <c r="C20" s="148">
        <v>80110</v>
      </c>
      <c r="D20" s="148">
        <v>6050</v>
      </c>
      <c r="E20" s="58" t="s">
        <v>395</v>
      </c>
      <c r="F20" s="116">
        <f>G20+L20+M20</f>
        <v>4000000</v>
      </c>
      <c r="G20" s="116"/>
      <c r="H20" s="116"/>
      <c r="I20" s="148"/>
      <c r="J20" s="151"/>
      <c r="K20" s="148"/>
      <c r="L20" s="148"/>
      <c r="M20" s="116">
        <v>4000000</v>
      </c>
      <c r="N20" s="148"/>
    </row>
    <row r="21" spans="1:14" ht="42.75" customHeight="1">
      <c r="A21" s="24">
        <v>9</v>
      </c>
      <c r="B21" s="148">
        <v>852</v>
      </c>
      <c r="C21" s="148">
        <v>85219</v>
      </c>
      <c r="D21" s="148">
        <v>6060</v>
      </c>
      <c r="E21" s="58" t="s">
        <v>390</v>
      </c>
      <c r="F21" s="116">
        <f>G21</f>
        <v>4000</v>
      </c>
      <c r="G21" s="116">
        <f t="shared" si="0"/>
        <v>4000</v>
      </c>
      <c r="H21" s="116">
        <v>4000</v>
      </c>
      <c r="I21" s="148"/>
      <c r="J21" s="151"/>
      <c r="K21" s="148"/>
      <c r="L21" s="148"/>
      <c r="M21" s="148"/>
      <c r="N21" s="148" t="s">
        <v>393</v>
      </c>
    </row>
    <row r="22" spans="1:14" ht="28.5" customHeight="1">
      <c r="A22" s="24">
        <v>10</v>
      </c>
      <c r="B22" s="148">
        <v>900</v>
      </c>
      <c r="C22" s="148">
        <v>90001</v>
      </c>
      <c r="D22" s="53">
        <v>6050</v>
      </c>
      <c r="E22" s="58" t="s">
        <v>391</v>
      </c>
      <c r="F22" s="116">
        <f>G22+L22+M22</f>
        <v>8377026</v>
      </c>
      <c r="G22" s="116">
        <f t="shared" si="0"/>
        <v>700000</v>
      </c>
      <c r="H22" s="116">
        <v>700000</v>
      </c>
      <c r="I22" s="148"/>
      <c r="J22" s="151"/>
      <c r="K22" s="148"/>
      <c r="L22" s="116">
        <v>3838513</v>
      </c>
      <c r="M22" s="116">
        <v>3838513</v>
      </c>
      <c r="N22" s="148" t="s">
        <v>386</v>
      </c>
    </row>
    <row r="23" spans="1:14" ht="44.25" customHeight="1">
      <c r="A23" s="24">
        <v>11</v>
      </c>
      <c r="B23" s="148">
        <v>900</v>
      </c>
      <c r="C23" s="148">
        <v>90015</v>
      </c>
      <c r="D23" s="148">
        <v>6050</v>
      </c>
      <c r="E23" s="58" t="s">
        <v>404</v>
      </c>
      <c r="F23" s="116">
        <f>G23</f>
        <v>100000</v>
      </c>
      <c r="G23" s="116">
        <f t="shared" si="0"/>
        <v>100000</v>
      </c>
      <c r="H23" s="116">
        <v>100000</v>
      </c>
      <c r="I23" s="148"/>
      <c r="J23" s="151" t="s">
        <v>240</v>
      </c>
      <c r="K23" s="148"/>
      <c r="L23" s="148"/>
      <c r="M23" s="148"/>
      <c r="N23" s="148" t="s">
        <v>392</v>
      </c>
    </row>
    <row r="24" spans="1:14" ht="27" customHeight="1">
      <c r="A24" s="183" t="s">
        <v>93</v>
      </c>
      <c r="B24" s="183"/>
      <c r="C24" s="183"/>
      <c r="D24" s="183"/>
      <c r="E24" s="183"/>
      <c r="F24" s="116">
        <f>F12+F14+F15+F16+F17+F18+F19+F20+F22+F23+F21</f>
        <v>18107993</v>
      </c>
      <c r="G24" s="152">
        <f>G12+G14+G15+G16+G17+G18+G19+G21+G22+G23</f>
        <v>4480967</v>
      </c>
      <c r="H24" s="116">
        <f>H12+H14+H15+H16+H17+H18+H19+H21+H22+H23</f>
        <v>2074842</v>
      </c>
      <c r="I24" s="116">
        <f>I12+I14+I15+I16+I17+I18+I19+I21+I22+I23</f>
        <v>0</v>
      </c>
      <c r="J24" s="116">
        <v>2406125</v>
      </c>
      <c r="K24" s="116">
        <f>K12+K14+K15+K16+K17+K18+K19+K21+K22+K23</f>
        <v>0</v>
      </c>
      <c r="L24" s="116">
        <f>L12+L14+L15+L16+L17+L18+L19+L21+L22+L23</f>
        <v>4888513</v>
      </c>
      <c r="M24" s="116">
        <f>M12+M16+M20+M22</f>
        <v>8738513</v>
      </c>
      <c r="N24" s="138" t="s">
        <v>241</v>
      </c>
    </row>
    <row r="25" spans="1:14" ht="27" customHeight="1">
      <c r="A25" s="142"/>
      <c r="B25" s="142"/>
      <c r="C25" s="142"/>
      <c r="D25" s="142"/>
      <c r="E25" s="142"/>
      <c r="F25" s="143"/>
      <c r="G25" s="144"/>
      <c r="H25" s="143"/>
      <c r="I25" s="143"/>
      <c r="J25" s="143"/>
      <c r="K25" s="143"/>
      <c r="L25" s="143"/>
      <c r="M25" s="143"/>
      <c r="N25" s="145"/>
    </row>
    <row r="26" spans="1:14" ht="26.2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4" ht="20.25" customHeight="1">
      <c r="A27" s="139" t="s">
        <v>242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9.5" customHeight="1">
      <c r="A28" s="139" t="s">
        <v>243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15">
      <c r="A29" s="182" t="s">
        <v>415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39"/>
      <c r="L29" s="139"/>
      <c r="M29" s="139"/>
      <c r="N29" s="139"/>
    </row>
  </sheetData>
  <mergeCells count="19">
    <mergeCell ref="A29:J29"/>
    <mergeCell ref="A24:E24"/>
    <mergeCell ref="H7:K7"/>
    <mergeCell ref="L7:L10"/>
    <mergeCell ref="M7:M10"/>
    <mergeCell ref="H8:H10"/>
    <mergeCell ref="I8:I10"/>
    <mergeCell ref="J8:J10"/>
    <mergeCell ref="K8:K10"/>
    <mergeCell ref="A4:N4"/>
    <mergeCell ref="A6:A10"/>
    <mergeCell ref="B6:B10"/>
    <mergeCell ref="C6:C10"/>
    <mergeCell ref="D6:D10"/>
    <mergeCell ref="E6:E10"/>
    <mergeCell ref="F6:F10"/>
    <mergeCell ref="G6:M6"/>
    <mergeCell ref="N6:N10"/>
    <mergeCell ref="G7:G10"/>
  </mergeCells>
  <printOptions/>
  <pageMargins left="0.28" right="0.49" top="0.48" bottom="0.46" header="0.35" footer="0.34"/>
  <pageSetup horizontalDpi="300" verticalDpi="300" orientation="landscape" paperSize="9" scale="9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7">
      <selection activeCell="J25" sqref="J25"/>
    </sheetView>
  </sheetViews>
  <sheetFormatPr defaultColWidth="9.00390625" defaultRowHeight="12.75"/>
  <cols>
    <col min="1" max="1" width="5.125" style="118" customWidth="1"/>
    <col min="2" max="2" width="9.125" style="118" customWidth="1"/>
    <col min="3" max="3" width="8.25390625" style="118" customWidth="1"/>
    <col min="4" max="4" width="6.375" style="118" customWidth="1"/>
    <col min="5" max="5" width="37.875" style="118" customWidth="1"/>
    <col min="6" max="6" width="13.375" style="118" customWidth="1"/>
    <col min="7" max="7" width="10.25390625" style="118" customWidth="1"/>
    <col min="8" max="8" width="11.00390625" style="118" customWidth="1"/>
    <col min="9" max="9" width="11.25390625" style="118" customWidth="1"/>
    <col min="10" max="10" width="11.00390625" style="118" customWidth="1"/>
    <col min="11" max="11" width="11.125" style="118" customWidth="1"/>
    <col min="12" max="12" width="12.625" style="118" customWidth="1"/>
    <col min="13" max="16384" width="9.125" style="118" customWidth="1"/>
  </cols>
  <sheetData>
    <row r="2" ht="14.25">
      <c r="H2" s="118" t="s">
        <v>370</v>
      </c>
    </row>
    <row r="3" ht="14.25">
      <c r="H3" s="118" t="s">
        <v>371</v>
      </c>
    </row>
    <row r="5" spans="1:12" ht="15.75">
      <c r="A5" s="179" t="s">
        <v>244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ht="20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 t="s">
        <v>153</v>
      </c>
    </row>
    <row r="7" spans="1:12" ht="15">
      <c r="A7" s="180" t="s">
        <v>110</v>
      </c>
      <c r="B7" s="180" t="s">
        <v>0</v>
      </c>
      <c r="C7" s="180" t="s">
        <v>227</v>
      </c>
      <c r="D7" s="180" t="s">
        <v>1</v>
      </c>
      <c r="E7" s="181" t="s">
        <v>245</v>
      </c>
      <c r="F7" s="181" t="s">
        <v>229</v>
      </c>
      <c r="G7" s="181" t="s">
        <v>230</v>
      </c>
      <c r="H7" s="181"/>
      <c r="I7" s="181"/>
      <c r="J7" s="181"/>
      <c r="K7" s="181"/>
      <c r="L7" s="184" t="s">
        <v>231</v>
      </c>
    </row>
    <row r="8" spans="1:12" ht="15">
      <c r="A8" s="180"/>
      <c r="B8" s="180"/>
      <c r="C8" s="180"/>
      <c r="D8" s="180"/>
      <c r="E8" s="181"/>
      <c r="F8" s="181"/>
      <c r="G8" s="181" t="s">
        <v>232</v>
      </c>
      <c r="H8" s="181" t="s">
        <v>233</v>
      </c>
      <c r="I8" s="181"/>
      <c r="J8" s="181"/>
      <c r="K8" s="181"/>
      <c r="L8" s="185"/>
    </row>
    <row r="9" spans="1:12" ht="14.25">
      <c r="A9" s="180"/>
      <c r="B9" s="180"/>
      <c r="C9" s="180"/>
      <c r="D9" s="180"/>
      <c r="E9" s="181"/>
      <c r="F9" s="181"/>
      <c r="G9" s="181"/>
      <c r="H9" s="181" t="s">
        <v>236</v>
      </c>
      <c r="I9" s="181" t="s">
        <v>237</v>
      </c>
      <c r="J9" s="181" t="s">
        <v>246</v>
      </c>
      <c r="K9" s="181" t="s">
        <v>239</v>
      </c>
      <c r="L9" s="185"/>
    </row>
    <row r="10" spans="1:12" ht="14.25">
      <c r="A10" s="180"/>
      <c r="B10" s="180"/>
      <c r="C10" s="180"/>
      <c r="D10" s="180"/>
      <c r="E10" s="181"/>
      <c r="F10" s="181"/>
      <c r="G10" s="181"/>
      <c r="H10" s="181"/>
      <c r="I10" s="181"/>
      <c r="J10" s="181"/>
      <c r="K10" s="181"/>
      <c r="L10" s="185"/>
    </row>
    <row r="11" spans="1:12" ht="61.5" customHeight="1">
      <c r="A11" s="180"/>
      <c r="B11" s="180"/>
      <c r="C11" s="180"/>
      <c r="D11" s="180"/>
      <c r="E11" s="181"/>
      <c r="F11" s="181"/>
      <c r="G11" s="181"/>
      <c r="H11" s="181"/>
      <c r="I11" s="181"/>
      <c r="J11" s="181"/>
      <c r="K11" s="181"/>
      <c r="L11" s="186"/>
    </row>
    <row r="12" spans="1:12" ht="24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</row>
    <row r="13" spans="1:12" ht="27.75" customHeight="1">
      <c r="A13" s="24">
        <v>1</v>
      </c>
      <c r="B13" s="150" t="s">
        <v>6</v>
      </c>
      <c r="C13" s="150" t="s">
        <v>8</v>
      </c>
      <c r="D13" s="24">
        <v>6050</v>
      </c>
      <c r="E13" s="58" t="s">
        <v>381</v>
      </c>
      <c r="F13" s="116">
        <v>1000000</v>
      </c>
      <c r="G13" s="116">
        <f>H13+I13+K13</f>
        <v>250000</v>
      </c>
      <c r="H13" s="116">
        <v>250000</v>
      </c>
      <c r="I13" s="148"/>
      <c r="J13" s="151" t="s">
        <v>240</v>
      </c>
      <c r="K13" s="148"/>
      <c r="L13" s="148" t="s">
        <v>383</v>
      </c>
    </row>
    <row r="14" spans="1:12" ht="29.25" customHeight="1">
      <c r="A14" s="24"/>
      <c r="B14" s="150"/>
      <c r="C14" s="150"/>
      <c r="D14" s="24"/>
      <c r="E14" s="58" t="s">
        <v>394</v>
      </c>
      <c r="F14" s="148"/>
      <c r="G14" s="148"/>
      <c r="H14" s="148"/>
      <c r="I14" s="148"/>
      <c r="J14" s="151" t="s">
        <v>240</v>
      </c>
      <c r="K14" s="148"/>
      <c r="L14" s="148"/>
    </row>
    <row r="15" spans="1:12" ht="43.5" customHeight="1">
      <c r="A15" s="24">
        <v>2</v>
      </c>
      <c r="B15" s="150" t="s">
        <v>6</v>
      </c>
      <c r="C15" s="150" t="s">
        <v>8</v>
      </c>
      <c r="D15" s="148">
        <v>6050</v>
      </c>
      <c r="E15" s="58" t="s">
        <v>382</v>
      </c>
      <c r="F15" s="116">
        <v>210000</v>
      </c>
      <c r="G15" s="116">
        <f aca="true" t="shared" si="0" ref="G15:G24">H15</f>
        <v>10000</v>
      </c>
      <c r="H15" s="116">
        <v>10000</v>
      </c>
      <c r="I15" s="148"/>
      <c r="J15" s="151" t="s">
        <v>240</v>
      </c>
      <c r="K15" s="148"/>
      <c r="L15" s="148" t="s">
        <v>383</v>
      </c>
    </row>
    <row r="16" spans="1:12" ht="21" customHeight="1">
      <c r="A16" s="24">
        <v>3</v>
      </c>
      <c r="B16" s="150">
        <v>400</v>
      </c>
      <c r="C16" s="150">
        <v>40002</v>
      </c>
      <c r="D16" s="150">
        <v>6060</v>
      </c>
      <c r="E16" s="58" t="s">
        <v>384</v>
      </c>
      <c r="F16" s="116">
        <f>G16</f>
        <v>22000</v>
      </c>
      <c r="G16" s="116">
        <f t="shared" si="0"/>
        <v>22000</v>
      </c>
      <c r="H16" s="116">
        <v>22000</v>
      </c>
      <c r="I16" s="148"/>
      <c r="J16" s="151"/>
      <c r="K16" s="148"/>
      <c r="L16" s="148" t="s">
        <v>383</v>
      </c>
    </row>
    <row r="17" spans="1:12" ht="97.5" customHeight="1">
      <c r="A17" s="24">
        <v>4</v>
      </c>
      <c r="B17" s="24">
        <v>600</v>
      </c>
      <c r="C17" s="24">
        <v>60016</v>
      </c>
      <c r="D17" s="24">
        <v>6050</v>
      </c>
      <c r="E17" s="58" t="s">
        <v>396</v>
      </c>
      <c r="F17" s="116">
        <v>1090000</v>
      </c>
      <c r="G17" s="116">
        <f t="shared" si="0"/>
        <v>90000</v>
      </c>
      <c r="H17" s="116">
        <v>90000</v>
      </c>
      <c r="I17" s="148"/>
      <c r="J17" s="151"/>
      <c r="K17" s="148"/>
      <c r="L17" s="148" t="s">
        <v>383</v>
      </c>
    </row>
    <row r="18" spans="1:12" ht="42.75">
      <c r="A18" s="24">
        <v>5</v>
      </c>
      <c r="B18" s="24">
        <v>801</v>
      </c>
      <c r="C18" s="24">
        <v>80101</v>
      </c>
      <c r="D18" s="24">
        <v>6050</v>
      </c>
      <c r="E18" s="58" t="s">
        <v>397</v>
      </c>
      <c r="F18" s="116">
        <f aca="true" t="shared" si="1" ref="F18:F24">G18</f>
        <v>678757</v>
      </c>
      <c r="G18" s="116">
        <v>678757</v>
      </c>
      <c r="H18" s="116">
        <v>0</v>
      </c>
      <c r="I18" s="148"/>
      <c r="J18" s="151" t="s">
        <v>416</v>
      </c>
      <c r="K18" s="148"/>
      <c r="L18" s="148" t="s">
        <v>383</v>
      </c>
    </row>
    <row r="19" spans="1:12" ht="42.75">
      <c r="A19" s="24">
        <v>6</v>
      </c>
      <c r="B19" s="24">
        <v>801</v>
      </c>
      <c r="C19" s="24">
        <v>80101</v>
      </c>
      <c r="D19" s="24">
        <v>6060</v>
      </c>
      <c r="E19" s="58" t="s">
        <v>388</v>
      </c>
      <c r="F19" s="116">
        <f t="shared" si="1"/>
        <v>300000</v>
      </c>
      <c r="G19" s="116">
        <f t="shared" si="0"/>
        <v>300000</v>
      </c>
      <c r="H19" s="116">
        <v>300000</v>
      </c>
      <c r="I19" s="148"/>
      <c r="J19" s="151"/>
      <c r="K19" s="148"/>
      <c r="L19" s="148" t="s">
        <v>383</v>
      </c>
    </row>
    <row r="20" spans="1:12" ht="48" customHeight="1">
      <c r="A20" s="24">
        <v>7</v>
      </c>
      <c r="B20" s="24">
        <v>801</v>
      </c>
      <c r="C20" s="24">
        <v>80104</v>
      </c>
      <c r="D20" s="24">
        <v>6050</v>
      </c>
      <c r="E20" s="58" t="s">
        <v>389</v>
      </c>
      <c r="F20" s="116">
        <f t="shared" si="1"/>
        <v>2326210</v>
      </c>
      <c r="G20" s="116">
        <v>2326210</v>
      </c>
      <c r="H20" s="116">
        <v>598842</v>
      </c>
      <c r="I20" s="148"/>
      <c r="J20" s="151" t="s">
        <v>417</v>
      </c>
      <c r="K20" s="148"/>
      <c r="L20" s="148" t="s">
        <v>383</v>
      </c>
    </row>
    <row r="21" spans="1:12" ht="30" customHeight="1">
      <c r="A21" s="24">
        <v>8</v>
      </c>
      <c r="B21" s="24">
        <v>801</v>
      </c>
      <c r="C21" s="24">
        <v>80110</v>
      </c>
      <c r="D21" s="24">
        <v>6050</v>
      </c>
      <c r="E21" s="58" t="s">
        <v>395</v>
      </c>
      <c r="F21" s="116">
        <v>4000000</v>
      </c>
      <c r="G21" s="116">
        <v>0</v>
      </c>
      <c r="H21" s="116">
        <v>0</v>
      </c>
      <c r="I21" s="148"/>
      <c r="J21" s="151"/>
      <c r="K21" s="148"/>
      <c r="L21" s="148"/>
    </row>
    <row r="22" spans="1:12" ht="42.75">
      <c r="A22" s="24">
        <v>9</v>
      </c>
      <c r="B22" s="24">
        <v>852</v>
      </c>
      <c r="C22" s="24">
        <v>85219</v>
      </c>
      <c r="D22" s="24">
        <v>6060</v>
      </c>
      <c r="E22" s="58" t="s">
        <v>390</v>
      </c>
      <c r="F22" s="116">
        <f t="shared" si="1"/>
        <v>4000</v>
      </c>
      <c r="G22" s="116">
        <f t="shared" si="0"/>
        <v>4000</v>
      </c>
      <c r="H22" s="116">
        <v>4000</v>
      </c>
      <c r="I22" s="148"/>
      <c r="J22" s="151"/>
      <c r="K22" s="148"/>
      <c r="L22" s="148" t="s">
        <v>393</v>
      </c>
    </row>
    <row r="23" spans="1:12" ht="19.5" customHeight="1">
      <c r="A23" s="24">
        <v>10</v>
      </c>
      <c r="B23" s="24">
        <v>900</v>
      </c>
      <c r="C23" s="24">
        <v>90001</v>
      </c>
      <c r="D23" s="4">
        <v>6050</v>
      </c>
      <c r="E23" s="58" t="s">
        <v>391</v>
      </c>
      <c r="F23" s="116">
        <v>8377026</v>
      </c>
      <c r="G23" s="116">
        <f t="shared" si="0"/>
        <v>700000</v>
      </c>
      <c r="H23" s="116">
        <v>700000</v>
      </c>
      <c r="I23" s="148"/>
      <c r="J23" s="116"/>
      <c r="K23" s="116"/>
      <c r="L23" s="148" t="s">
        <v>383</v>
      </c>
    </row>
    <row r="24" spans="1:12" ht="42.75">
      <c r="A24" s="24">
        <v>11</v>
      </c>
      <c r="B24" s="24">
        <v>900</v>
      </c>
      <c r="C24" s="24">
        <v>90015</v>
      </c>
      <c r="D24" s="24">
        <v>6050</v>
      </c>
      <c r="E24" s="58" t="s">
        <v>404</v>
      </c>
      <c r="F24" s="116">
        <f t="shared" si="1"/>
        <v>100000</v>
      </c>
      <c r="G24" s="116">
        <f t="shared" si="0"/>
        <v>100000</v>
      </c>
      <c r="H24" s="116">
        <v>100000</v>
      </c>
      <c r="I24" s="148"/>
      <c r="J24" s="151"/>
      <c r="K24" s="148"/>
      <c r="L24" s="148" t="s">
        <v>383</v>
      </c>
    </row>
    <row r="25" spans="1:12" ht="24" customHeight="1">
      <c r="A25" s="187" t="s">
        <v>93</v>
      </c>
      <c r="B25" s="187"/>
      <c r="C25" s="187"/>
      <c r="D25" s="187"/>
      <c r="E25" s="187"/>
      <c r="F25" s="116">
        <f>F13+F15+F16+F17+F18+F19+F20+F21+F22+F23+F24</f>
        <v>18107993</v>
      </c>
      <c r="G25" s="152">
        <f>G13+G15+G16+G17+G18+G19+G20+G22+G23+G24</f>
        <v>4480967</v>
      </c>
      <c r="H25" s="116">
        <f>H13+H15+H16+H17+H18+H19+H20+H22+H23+H24</f>
        <v>2074842</v>
      </c>
      <c r="I25" s="116">
        <f>I13+I15+I16+I17+I18+I19+I20+I22+I23+I24</f>
        <v>0</v>
      </c>
      <c r="J25" s="116">
        <v>2406125</v>
      </c>
      <c r="K25" s="116">
        <f>K13+K15+K16+K17+K18+K19+K20+K22+K23+K24</f>
        <v>0</v>
      </c>
      <c r="L25" s="138" t="s">
        <v>241</v>
      </c>
    </row>
    <row r="26" spans="1:12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ht="14.25">
      <c r="A27" s="139" t="s">
        <v>242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14.25">
      <c r="A28" s="139" t="s">
        <v>243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0" ht="15">
      <c r="A29" s="182" t="s">
        <v>415</v>
      </c>
      <c r="B29" s="182"/>
      <c r="C29" s="182"/>
      <c r="D29" s="182"/>
      <c r="E29" s="182"/>
      <c r="F29" s="182"/>
      <c r="G29" s="182"/>
      <c r="H29" s="182"/>
      <c r="I29" s="182"/>
      <c r="J29" s="182"/>
    </row>
  </sheetData>
  <mergeCells count="17">
    <mergeCell ref="A29:J29"/>
    <mergeCell ref="A25:E25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</mergeCells>
  <printOptions/>
  <pageMargins left="0.44" right="0.24" top="0.67" bottom="0.66" header="0.5" footer="0.5"/>
  <pageSetup horizontalDpi="300" verticalDpi="300" orientation="landscape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T27"/>
  <sheetViews>
    <sheetView workbookViewId="0" topLeftCell="A1">
      <selection activeCell="S5" sqref="S5:Z5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2" spans="2:4" ht="14.25">
      <c r="B2" s="189" t="s">
        <v>303</v>
      </c>
      <c r="C2" s="189"/>
      <c r="D2" s="189"/>
    </row>
    <row r="3" spans="2:4" ht="14.25">
      <c r="B3" s="118"/>
      <c r="C3" s="118" t="s">
        <v>152</v>
      </c>
      <c r="D3" s="118"/>
    </row>
    <row r="4" spans="2:4" ht="14.25">
      <c r="B4" s="118"/>
      <c r="C4" s="118"/>
      <c r="D4" s="118"/>
    </row>
    <row r="5" spans="1:254" ht="19.5" customHeight="1">
      <c r="A5" s="168" t="s">
        <v>304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 t="s">
        <v>304</v>
      </c>
      <c r="BD5" s="168"/>
      <c r="BE5" s="168"/>
      <c r="BF5" s="168"/>
      <c r="BG5" s="168" t="s">
        <v>304</v>
      </c>
      <c r="BH5" s="168"/>
      <c r="BI5" s="168"/>
      <c r="BJ5" s="168"/>
      <c r="BK5" s="168" t="s">
        <v>304</v>
      </c>
      <c r="BL5" s="168"/>
      <c r="BM5" s="168"/>
      <c r="BN5" s="168"/>
      <c r="BO5" s="168" t="s">
        <v>304</v>
      </c>
      <c r="BP5" s="168"/>
      <c r="BQ5" s="168"/>
      <c r="BR5" s="168"/>
      <c r="BS5" s="168" t="s">
        <v>304</v>
      </c>
      <c r="BT5" s="168"/>
      <c r="BU5" s="168"/>
      <c r="BV5" s="168"/>
      <c r="BW5" s="168" t="s">
        <v>304</v>
      </c>
      <c r="BX5" s="168"/>
      <c r="BY5" s="168"/>
      <c r="BZ5" s="168"/>
      <c r="CA5" s="168" t="s">
        <v>304</v>
      </c>
      <c r="CB5" s="168"/>
      <c r="CC5" s="168"/>
      <c r="CD5" s="168"/>
      <c r="CE5" s="168" t="s">
        <v>304</v>
      </c>
      <c r="CF5" s="168"/>
      <c r="CG5" s="168"/>
      <c r="CH5" s="168"/>
      <c r="CI5" s="168" t="s">
        <v>304</v>
      </c>
      <c r="CJ5" s="168"/>
      <c r="CK5" s="168"/>
      <c r="CL5" s="168"/>
      <c r="CM5" s="168" t="s">
        <v>304</v>
      </c>
      <c r="CN5" s="168"/>
      <c r="CO5" s="168"/>
      <c r="CP5" s="168"/>
      <c r="CQ5" s="168" t="s">
        <v>304</v>
      </c>
      <c r="CR5" s="168"/>
      <c r="CS5" s="168"/>
      <c r="CT5" s="168"/>
      <c r="CU5" s="168" t="s">
        <v>304</v>
      </c>
      <c r="CV5" s="168"/>
      <c r="CW5" s="168"/>
      <c r="CX5" s="168"/>
      <c r="CY5" s="168" t="s">
        <v>304</v>
      </c>
      <c r="CZ5" s="168"/>
      <c r="DA5" s="168"/>
      <c r="DB5" s="168"/>
      <c r="DC5" s="168" t="s">
        <v>304</v>
      </c>
      <c r="DD5" s="168"/>
      <c r="DE5" s="168"/>
      <c r="DF5" s="168"/>
      <c r="DG5" s="168" t="s">
        <v>304</v>
      </c>
      <c r="DH5" s="168"/>
      <c r="DI5" s="168"/>
      <c r="DJ5" s="168"/>
      <c r="DK5" s="168" t="s">
        <v>304</v>
      </c>
      <c r="DL5" s="168"/>
      <c r="DM5" s="168"/>
      <c r="DN5" s="168"/>
      <c r="DO5" s="168" t="s">
        <v>304</v>
      </c>
      <c r="DP5" s="168"/>
      <c r="DQ5" s="168"/>
      <c r="DR5" s="168"/>
      <c r="DS5" s="168" t="s">
        <v>304</v>
      </c>
      <c r="DT5" s="168"/>
      <c r="DU5" s="168"/>
      <c r="DV5" s="168"/>
      <c r="DW5" s="168" t="s">
        <v>304</v>
      </c>
      <c r="DX5" s="168"/>
      <c r="DY5" s="168"/>
      <c r="DZ5" s="168"/>
      <c r="EA5" s="168" t="s">
        <v>304</v>
      </c>
      <c r="EB5" s="168"/>
      <c r="EC5" s="168"/>
      <c r="ED5" s="168"/>
      <c r="EE5" s="168" t="s">
        <v>304</v>
      </c>
      <c r="EF5" s="168"/>
      <c r="EG5" s="168"/>
      <c r="EH5" s="168"/>
      <c r="EI5" s="168" t="s">
        <v>304</v>
      </c>
      <c r="EJ5" s="168"/>
      <c r="EK5" s="168"/>
      <c r="EL5" s="168"/>
      <c r="EM5" s="168" t="s">
        <v>304</v>
      </c>
      <c r="EN5" s="168"/>
      <c r="EO5" s="168"/>
      <c r="EP5" s="168"/>
      <c r="EQ5" s="168" t="s">
        <v>304</v>
      </c>
      <c r="ER5" s="168"/>
      <c r="ES5" s="168"/>
      <c r="ET5" s="168"/>
      <c r="EU5" s="168" t="s">
        <v>304</v>
      </c>
      <c r="EV5" s="168"/>
      <c r="EW5" s="168"/>
      <c r="EX5" s="168"/>
      <c r="EY5" s="168" t="s">
        <v>304</v>
      </c>
      <c r="EZ5" s="168"/>
      <c r="FA5" s="168"/>
      <c r="FB5" s="168"/>
      <c r="FC5" s="168" t="s">
        <v>304</v>
      </c>
      <c r="FD5" s="168"/>
      <c r="FE5" s="168"/>
      <c r="FF5" s="168"/>
      <c r="FG5" s="168" t="s">
        <v>304</v>
      </c>
      <c r="FH5" s="168"/>
      <c r="FI5" s="168"/>
      <c r="FJ5" s="168"/>
      <c r="FK5" s="168" t="s">
        <v>304</v>
      </c>
      <c r="FL5" s="168"/>
      <c r="FM5" s="168"/>
      <c r="FN5" s="168"/>
      <c r="FO5" s="168" t="s">
        <v>304</v>
      </c>
      <c r="FP5" s="168"/>
      <c r="FQ5" s="168"/>
      <c r="FR5" s="168"/>
      <c r="FS5" s="168" t="s">
        <v>304</v>
      </c>
      <c r="FT5" s="168"/>
      <c r="FU5" s="168"/>
      <c r="FV5" s="168"/>
      <c r="FW5" s="168" t="s">
        <v>304</v>
      </c>
      <c r="FX5" s="168"/>
      <c r="FY5" s="168"/>
      <c r="FZ5" s="168"/>
      <c r="GA5" s="168" t="s">
        <v>304</v>
      </c>
      <c r="GB5" s="168"/>
      <c r="GC5" s="168"/>
      <c r="GD5" s="168"/>
      <c r="GE5" s="168" t="s">
        <v>304</v>
      </c>
      <c r="GF5" s="168"/>
      <c r="GG5" s="168"/>
      <c r="GH5" s="168"/>
      <c r="GI5" s="168" t="s">
        <v>304</v>
      </c>
      <c r="GJ5" s="168"/>
      <c r="GK5" s="168"/>
      <c r="GL5" s="168"/>
      <c r="GM5" s="168" t="s">
        <v>304</v>
      </c>
      <c r="GN5" s="168"/>
      <c r="GO5" s="168"/>
      <c r="GP5" s="168"/>
      <c r="GQ5" s="168" t="s">
        <v>304</v>
      </c>
      <c r="GR5" s="168"/>
      <c r="GS5" s="168"/>
      <c r="GT5" s="168"/>
      <c r="GU5" s="168" t="s">
        <v>304</v>
      </c>
      <c r="GV5" s="168"/>
      <c r="GW5" s="168"/>
      <c r="GX5" s="168"/>
      <c r="GY5" s="168" t="s">
        <v>304</v>
      </c>
      <c r="GZ5" s="168"/>
      <c r="HA5" s="168"/>
      <c r="HB5" s="168"/>
      <c r="HC5" s="168" t="s">
        <v>304</v>
      </c>
      <c r="HD5" s="168"/>
      <c r="HE5" s="168"/>
      <c r="HF5" s="168"/>
      <c r="HG5" s="168" t="s">
        <v>304</v>
      </c>
      <c r="HH5" s="168"/>
      <c r="HI5" s="168"/>
      <c r="HJ5" s="168"/>
      <c r="HK5" s="168" t="s">
        <v>304</v>
      </c>
      <c r="HL5" s="168"/>
      <c r="HM5" s="168"/>
      <c r="HN5" s="168"/>
      <c r="HO5" s="168" t="s">
        <v>304</v>
      </c>
      <c r="HP5" s="168"/>
      <c r="HQ5" s="168"/>
      <c r="HR5" s="168"/>
      <c r="HS5" s="168" t="s">
        <v>304</v>
      </c>
      <c r="HT5" s="168"/>
      <c r="HU5" s="168"/>
      <c r="HV5" s="168"/>
      <c r="HW5" s="168" t="s">
        <v>304</v>
      </c>
      <c r="HX5" s="168"/>
      <c r="HY5" s="168"/>
      <c r="HZ5" s="168"/>
      <c r="IA5" s="168" t="s">
        <v>304</v>
      </c>
      <c r="IB5" s="168"/>
      <c r="IC5" s="168"/>
      <c r="ID5" s="168"/>
      <c r="IE5" s="168" t="s">
        <v>304</v>
      </c>
      <c r="IF5" s="168"/>
      <c r="IG5" s="168"/>
      <c r="IH5" s="168"/>
      <c r="II5" s="168" t="s">
        <v>304</v>
      </c>
      <c r="IJ5" s="168"/>
      <c r="IK5" s="168"/>
      <c r="IL5" s="168"/>
      <c r="IM5" s="168" t="s">
        <v>304</v>
      </c>
      <c r="IN5" s="168"/>
      <c r="IO5" s="168"/>
      <c r="IP5" s="168"/>
      <c r="IQ5" s="168" t="s">
        <v>304</v>
      </c>
      <c r="IR5" s="168"/>
      <c r="IS5" s="168"/>
      <c r="IT5" s="168"/>
    </row>
    <row r="6" ht="22.5" customHeight="1"/>
    <row r="7" spans="1:4" ht="12.75">
      <c r="A7" s="166" t="s">
        <v>110</v>
      </c>
      <c r="B7" s="166" t="s">
        <v>111</v>
      </c>
      <c r="C7" s="167" t="s">
        <v>112</v>
      </c>
      <c r="D7" s="167" t="s">
        <v>113</v>
      </c>
    </row>
    <row r="8" spans="1:4" ht="12.75">
      <c r="A8" s="166"/>
      <c r="B8" s="166"/>
      <c r="C8" s="166"/>
      <c r="D8" s="167"/>
    </row>
    <row r="9" spans="1:4" ht="12.75">
      <c r="A9" s="166"/>
      <c r="B9" s="166"/>
      <c r="C9" s="166"/>
      <c r="D9" s="167"/>
    </row>
    <row r="10" spans="1:4" ht="14.25">
      <c r="A10" s="4">
        <v>1</v>
      </c>
      <c r="B10" s="4">
        <v>2</v>
      </c>
      <c r="C10" s="4">
        <v>3</v>
      </c>
      <c r="D10" s="4">
        <v>4</v>
      </c>
    </row>
    <row r="11" spans="1:4" ht="15">
      <c r="A11" s="188" t="s">
        <v>114</v>
      </c>
      <c r="B11" s="188"/>
      <c r="C11" s="4"/>
      <c r="D11" s="152">
        <f>D18</f>
        <v>3000000</v>
      </c>
    </row>
    <row r="12" spans="1:4" ht="15.75" customHeight="1">
      <c r="A12" s="4" t="s">
        <v>115</v>
      </c>
      <c r="B12" s="53" t="s">
        <v>116</v>
      </c>
      <c r="C12" s="4" t="s">
        <v>117</v>
      </c>
      <c r="D12" s="87"/>
    </row>
    <row r="13" spans="1:4" ht="14.25">
      <c r="A13" s="4" t="s">
        <v>118</v>
      </c>
      <c r="B13" s="53" t="s">
        <v>119</v>
      </c>
      <c r="C13" s="4" t="s">
        <v>117</v>
      </c>
      <c r="D13" s="87"/>
    </row>
    <row r="14" spans="1:4" ht="57">
      <c r="A14" s="4" t="s">
        <v>120</v>
      </c>
      <c r="B14" s="26" t="s">
        <v>121</v>
      </c>
      <c r="C14" s="4" t="s">
        <v>122</v>
      </c>
      <c r="D14" s="87"/>
    </row>
    <row r="15" spans="1:4" ht="14.25">
      <c r="A15" s="4" t="s">
        <v>123</v>
      </c>
      <c r="B15" s="53" t="s">
        <v>124</v>
      </c>
      <c r="C15" s="4" t="s">
        <v>125</v>
      </c>
      <c r="D15" s="87"/>
    </row>
    <row r="16" spans="1:4" ht="14.25">
      <c r="A16" s="4" t="s">
        <v>126</v>
      </c>
      <c r="B16" s="53" t="s">
        <v>127</v>
      </c>
      <c r="C16" s="4" t="s">
        <v>128</v>
      </c>
      <c r="D16" s="87"/>
    </row>
    <row r="17" spans="1:4" ht="14.25">
      <c r="A17" s="4" t="s">
        <v>129</v>
      </c>
      <c r="B17" s="53" t="s">
        <v>130</v>
      </c>
      <c r="C17" s="4" t="s">
        <v>131</v>
      </c>
      <c r="D17" s="87"/>
    </row>
    <row r="18" spans="1:4" ht="14.25">
      <c r="A18" s="4" t="s">
        <v>132</v>
      </c>
      <c r="B18" s="53" t="s">
        <v>133</v>
      </c>
      <c r="C18" s="4" t="s">
        <v>134</v>
      </c>
      <c r="D18" s="87">
        <v>3000000</v>
      </c>
    </row>
    <row r="19" spans="1:4" ht="14.25">
      <c r="A19" s="4" t="s">
        <v>135</v>
      </c>
      <c r="B19" s="53" t="s">
        <v>136</v>
      </c>
      <c r="C19" s="4" t="s">
        <v>137</v>
      </c>
      <c r="D19" s="87"/>
    </row>
    <row r="20" spans="1:4" ht="24.75" customHeight="1">
      <c r="A20" s="188" t="s">
        <v>138</v>
      </c>
      <c r="B20" s="188"/>
      <c r="C20" s="4"/>
      <c r="D20" s="152">
        <f>D21+D22</f>
        <v>593875</v>
      </c>
    </row>
    <row r="21" spans="1:4" ht="14.25">
      <c r="A21" s="4" t="s">
        <v>115</v>
      </c>
      <c r="B21" s="53" t="s">
        <v>139</v>
      </c>
      <c r="C21" s="4" t="s">
        <v>140</v>
      </c>
      <c r="D21" s="87">
        <v>421400</v>
      </c>
    </row>
    <row r="22" spans="1:4" ht="14.25">
      <c r="A22" s="4" t="s">
        <v>118</v>
      </c>
      <c r="B22" s="53" t="s">
        <v>141</v>
      </c>
      <c r="C22" s="4" t="s">
        <v>140</v>
      </c>
      <c r="D22" s="87">
        <v>172475</v>
      </c>
    </row>
    <row r="23" spans="1:4" ht="48.75" customHeight="1">
      <c r="A23" s="4" t="s">
        <v>120</v>
      </c>
      <c r="B23" s="26" t="s">
        <v>142</v>
      </c>
      <c r="C23" s="4" t="s">
        <v>143</v>
      </c>
      <c r="D23" s="87"/>
    </row>
    <row r="24" spans="1:4" ht="14.25">
      <c r="A24" s="4" t="s">
        <v>123</v>
      </c>
      <c r="B24" s="53" t="s">
        <v>144</v>
      </c>
      <c r="C24" s="4" t="s">
        <v>145</v>
      </c>
      <c r="D24" s="87"/>
    </row>
    <row r="25" spans="1:4" ht="14.25">
      <c r="A25" s="4" t="s">
        <v>126</v>
      </c>
      <c r="B25" s="53" t="s">
        <v>146</v>
      </c>
      <c r="C25" s="4" t="s">
        <v>147</v>
      </c>
      <c r="D25" s="87"/>
    </row>
    <row r="26" spans="1:4" ht="15.75" customHeight="1">
      <c r="A26" s="4" t="s">
        <v>129</v>
      </c>
      <c r="B26" s="53" t="s">
        <v>148</v>
      </c>
      <c r="C26" s="4" t="s">
        <v>149</v>
      </c>
      <c r="D26" s="87"/>
    </row>
    <row r="27" spans="1:4" ht="17.25" customHeight="1">
      <c r="A27" s="4" t="s">
        <v>132</v>
      </c>
      <c r="B27" s="53" t="s">
        <v>150</v>
      </c>
      <c r="C27" s="4" t="s">
        <v>151</v>
      </c>
      <c r="D27" s="87"/>
    </row>
  </sheetData>
  <mergeCells count="71">
    <mergeCell ref="IM5:IP5"/>
    <mergeCell ref="HC5:HF5"/>
    <mergeCell ref="HG5:HJ5"/>
    <mergeCell ref="HK5:HN5"/>
    <mergeCell ref="HO5:HR5"/>
    <mergeCell ref="GM5:GP5"/>
    <mergeCell ref="GQ5:GT5"/>
    <mergeCell ref="IQ5:IT5"/>
    <mergeCell ref="HS5:HV5"/>
    <mergeCell ref="HW5:HZ5"/>
    <mergeCell ref="IA5:ID5"/>
    <mergeCell ref="IE5:IH5"/>
    <mergeCell ref="GU5:GX5"/>
    <mergeCell ref="GY5:HB5"/>
    <mergeCell ref="II5:IL5"/>
    <mergeCell ref="FW5:FZ5"/>
    <mergeCell ref="GA5:GD5"/>
    <mergeCell ref="GE5:GH5"/>
    <mergeCell ref="GI5:GL5"/>
    <mergeCell ref="FG5:FJ5"/>
    <mergeCell ref="FK5:FN5"/>
    <mergeCell ref="FO5:FR5"/>
    <mergeCell ref="FS5:FV5"/>
    <mergeCell ref="EQ5:ET5"/>
    <mergeCell ref="EU5:EX5"/>
    <mergeCell ref="EY5:FB5"/>
    <mergeCell ref="FC5:FF5"/>
    <mergeCell ref="EA5:ED5"/>
    <mergeCell ref="EE5:EH5"/>
    <mergeCell ref="EI5:EL5"/>
    <mergeCell ref="EM5:EP5"/>
    <mergeCell ref="DK5:DN5"/>
    <mergeCell ref="DO5:DR5"/>
    <mergeCell ref="DS5:DV5"/>
    <mergeCell ref="DW5:DZ5"/>
    <mergeCell ref="CU5:CX5"/>
    <mergeCell ref="CY5:DB5"/>
    <mergeCell ref="DC5:DF5"/>
    <mergeCell ref="DG5:DJ5"/>
    <mergeCell ref="CE5:CH5"/>
    <mergeCell ref="CI5:CL5"/>
    <mergeCell ref="CM5:CP5"/>
    <mergeCell ref="CQ5:CT5"/>
    <mergeCell ref="BO5:BR5"/>
    <mergeCell ref="BS5:BV5"/>
    <mergeCell ref="BW5:BZ5"/>
    <mergeCell ref="CA5:CD5"/>
    <mergeCell ref="AY5:BB5"/>
    <mergeCell ref="BC5:BF5"/>
    <mergeCell ref="BG5:BJ5"/>
    <mergeCell ref="BK5:BN5"/>
    <mergeCell ref="AI5:AL5"/>
    <mergeCell ref="AM5:AP5"/>
    <mergeCell ref="AQ5:AT5"/>
    <mergeCell ref="AU5:AX5"/>
    <mergeCell ref="S5:V5"/>
    <mergeCell ref="W5:Z5"/>
    <mergeCell ref="AA5:AD5"/>
    <mergeCell ref="AE5:AH5"/>
    <mergeCell ref="E5:F5"/>
    <mergeCell ref="G5:J5"/>
    <mergeCell ref="K5:N5"/>
    <mergeCell ref="O5:R5"/>
    <mergeCell ref="A11:B11"/>
    <mergeCell ref="A20:B20"/>
    <mergeCell ref="B2:D2"/>
    <mergeCell ref="A7:A9"/>
    <mergeCell ref="B7:B9"/>
    <mergeCell ref="C7:C9"/>
    <mergeCell ref="D7:D9"/>
    <mergeCell ref="A5:D5"/>
  </mergeCells>
  <printOptions/>
  <pageMargins left="0.75" right="0.4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0">
      <selection activeCell="G19" sqref="G19"/>
    </sheetView>
  </sheetViews>
  <sheetFormatPr defaultColWidth="9.00390625" defaultRowHeight="12.75"/>
  <cols>
    <col min="2" max="2" width="8.875" style="0" customWidth="1"/>
    <col min="3" max="3" width="15.25390625" style="0" customWidth="1"/>
    <col min="4" max="4" width="11.125" style="0" customWidth="1"/>
    <col min="5" max="5" width="38.625" style="0" customWidth="1"/>
  </cols>
  <sheetData>
    <row r="2" ht="12.75">
      <c r="E2" t="s">
        <v>409</v>
      </c>
    </row>
    <row r="3" ht="12.75">
      <c r="E3" t="s">
        <v>339</v>
      </c>
    </row>
    <row r="5" spans="2:8" ht="53.25" customHeight="1">
      <c r="B5" s="169" t="s">
        <v>410</v>
      </c>
      <c r="C5" s="169"/>
      <c r="D5" s="169"/>
      <c r="E5" s="169"/>
      <c r="F5" s="165"/>
      <c r="G5" s="165"/>
      <c r="H5" s="165"/>
    </row>
    <row r="6" spans="2:5" ht="12.75">
      <c r="B6" s="47"/>
      <c r="C6" s="47"/>
      <c r="D6" s="47"/>
      <c r="E6" s="47"/>
    </row>
    <row r="7" spans="2:5" ht="9" customHeight="1">
      <c r="B7" s="170" t="s">
        <v>0</v>
      </c>
      <c r="C7" s="190" t="s">
        <v>2</v>
      </c>
      <c r="D7" s="190" t="s">
        <v>154</v>
      </c>
      <c r="E7" s="193" t="s">
        <v>155</v>
      </c>
    </row>
    <row r="8" spans="2:5" ht="12.75" customHeight="1">
      <c r="B8" s="170"/>
      <c r="C8" s="191"/>
      <c r="D8" s="191"/>
      <c r="E8" s="170"/>
    </row>
    <row r="9" spans="2:5" ht="12.75">
      <c r="B9" s="170"/>
      <c r="C9" s="192"/>
      <c r="D9" s="192"/>
      <c r="E9" s="170"/>
    </row>
    <row r="10" spans="2:5" ht="12.75">
      <c r="B10" s="49">
        <v>1</v>
      </c>
      <c r="C10" s="49">
        <v>2</v>
      </c>
      <c r="D10" s="49">
        <v>3</v>
      </c>
      <c r="E10" s="49">
        <v>4</v>
      </c>
    </row>
    <row r="11" spans="2:5" ht="22.5" customHeight="1">
      <c r="B11" s="4">
        <v>750</v>
      </c>
      <c r="C11" s="4">
        <v>75011</v>
      </c>
      <c r="D11" s="53">
        <v>2010</v>
      </c>
      <c r="E11" s="87">
        <v>74404</v>
      </c>
    </row>
    <row r="12" spans="2:5" s="27" customFormat="1" ht="23.25" customHeight="1">
      <c r="B12" s="200" t="s">
        <v>348</v>
      </c>
      <c r="C12" s="201"/>
      <c r="D12" s="202"/>
      <c r="E12" s="115">
        <f>SUM(E11:E11)</f>
        <v>74404</v>
      </c>
    </row>
    <row r="13" spans="2:5" ht="20.25" customHeight="1">
      <c r="B13" s="4">
        <v>751</v>
      </c>
      <c r="C13" s="4">
        <v>75101</v>
      </c>
      <c r="D13" s="53">
        <v>2010</v>
      </c>
      <c r="E13" s="87">
        <v>1572</v>
      </c>
    </row>
    <row r="14" spans="2:5" s="27" customFormat="1" ht="20.25" customHeight="1">
      <c r="B14" s="197" t="s">
        <v>349</v>
      </c>
      <c r="C14" s="198"/>
      <c r="D14" s="199"/>
      <c r="E14" s="115">
        <f>SUM(E13:E13)</f>
        <v>1572</v>
      </c>
    </row>
    <row r="15" spans="2:5" ht="21" customHeight="1">
      <c r="B15" s="4">
        <v>754</v>
      </c>
      <c r="C15" s="4">
        <v>75414</v>
      </c>
      <c r="D15" s="53">
        <v>2010</v>
      </c>
      <c r="E15" s="87">
        <v>500</v>
      </c>
    </row>
    <row r="16" spans="2:5" ht="23.25" customHeight="1">
      <c r="B16" s="194" t="s">
        <v>350</v>
      </c>
      <c r="C16" s="195"/>
      <c r="D16" s="196"/>
      <c r="E16" s="87">
        <f>SUM(E15:E15)</f>
        <v>500</v>
      </c>
    </row>
    <row r="17" spans="2:5" ht="21.75" customHeight="1">
      <c r="B17" s="4">
        <v>852</v>
      </c>
      <c r="C17" s="4">
        <v>85212</v>
      </c>
      <c r="D17" s="53">
        <v>2010</v>
      </c>
      <c r="E17" s="87">
        <v>2964000</v>
      </c>
    </row>
    <row r="18" spans="2:5" s="117" customFormat="1" ht="19.5" customHeight="1">
      <c r="B18" s="203" t="s">
        <v>347</v>
      </c>
      <c r="C18" s="204"/>
      <c r="D18" s="205"/>
      <c r="E18" s="116">
        <f>E17</f>
        <v>2964000</v>
      </c>
    </row>
    <row r="19" spans="2:5" ht="20.25" customHeight="1">
      <c r="B19" s="4">
        <v>852</v>
      </c>
      <c r="C19" s="4">
        <v>85213</v>
      </c>
      <c r="D19" s="53">
        <v>2010</v>
      </c>
      <c r="E19" s="87">
        <v>16000</v>
      </c>
    </row>
    <row r="20" spans="2:5" ht="25.5" customHeight="1">
      <c r="B20" s="194" t="s">
        <v>351</v>
      </c>
      <c r="C20" s="195"/>
      <c r="D20" s="196"/>
      <c r="E20" s="87">
        <f>E19</f>
        <v>16000</v>
      </c>
    </row>
    <row r="21" spans="2:5" ht="28.5" customHeight="1">
      <c r="B21" s="4">
        <v>852</v>
      </c>
      <c r="C21" s="4">
        <v>85214</v>
      </c>
      <c r="D21" s="53">
        <v>2010</v>
      </c>
      <c r="E21" s="87">
        <v>149000</v>
      </c>
    </row>
    <row r="22" spans="2:5" ht="24.75" customHeight="1">
      <c r="B22" s="194" t="s">
        <v>352</v>
      </c>
      <c r="C22" s="195"/>
      <c r="D22" s="196"/>
      <c r="E22" s="87">
        <f>SUM(E21:E21)</f>
        <v>149000</v>
      </c>
    </row>
    <row r="23" spans="2:5" ht="21" customHeight="1">
      <c r="B23" s="4">
        <v>852</v>
      </c>
      <c r="C23" s="4">
        <v>85228</v>
      </c>
      <c r="D23" s="53">
        <v>2010</v>
      </c>
      <c r="E23" s="87">
        <v>54000</v>
      </c>
    </row>
    <row r="24" spans="2:5" ht="19.5" customHeight="1">
      <c r="B24" s="194" t="s">
        <v>353</v>
      </c>
      <c r="C24" s="195"/>
      <c r="D24" s="196"/>
      <c r="E24" s="87">
        <f>E23</f>
        <v>54000</v>
      </c>
    </row>
    <row r="25" spans="2:5" s="27" customFormat="1" ht="27" customHeight="1">
      <c r="B25" s="197" t="s">
        <v>346</v>
      </c>
      <c r="C25" s="198"/>
      <c r="D25" s="199"/>
      <c r="E25" s="115">
        <f>E17+E19+E21+E23</f>
        <v>3183000</v>
      </c>
    </row>
    <row r="26" spans="2:5" ht="27.75" customHeight="1">
      <c r="B26" s="194" t="s">
        <v>408</v>
      </c>
      <c r="C26" s="195"/>
      <c r="D26" s="196"/>
      <c r="E26" s="114">
        <f>E11+E13+E15+E17+E19+E21+E23</f>
        <v>3259476</v>
      </c>
    </row>
  </sheetData>
  <mergeCells count="14">
    <mergeCell ref="B20:D20"/>
    <mergeCell ref="B16:D16"/>
    <mergeCell ref="B12:D12"/>
    <mergeCell ref="B14:D14"/>
    <mergeCell ref="B18:D18"/>
    <mergeCell ref="B24:D24"/>
    <mergeCell ref="B26:D26"/>
    <mergeCell ref="B22:D22"/>
    <mergeCell ref="B25:D25"/>
    <mergeCell ref="B5:E5"/>
    <mergeCell ref="B7:B9"/>
    <mergeCell ref="C7:C9"/>
    <mergeCell ref="D7:D9"/>
    <mergeCell ref="E7:E9"/>
  </mergeCells>
  <printOptions/>
  <pageMargins left="0.94" right="0.54" top="0.77" bottom="0.63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5">
      <selection activeCell="K10" sqref="K10"/>
    </sheetView>
  </sheetViews>
  <sheetFormatPr defaultColWidth="9.00390625" defaultRowHeight="12.75"/>
  <cols>
    <col min="1" max="1" width="7.25390625" style="47" customWidth="1"/>
    <col min="2" max="2" width="9.00390625" style="47" customWidth="1"/>
    <col min="3" max="3" width="6.625" style="47" customWidth="1"/>
    <col min="4" max="4" width="12.25390625" style="47" customWidth="1"/>
    <col min="5" max="5" width="11.875" style="47" customWidth="1"/>
    <col min="6" max="6" width="12.00390625" style="47" customWidth="1"/>
    <col min="7" max="7" width="11.25390625" style="0" customWidth="1"/>
    <col min="8" max="8" width="11.875" style="0" customWidth="1"/>
    <col min="9" max="9" width="12.125" style="0" customWidth="1"/>
    <col min="75" max="16384" width="9.125" style="47" customWidth="1"/>
  </cols>
  <sheetData>
    <row r="1" ht="12.75">
      <c r="F1" s="47" t="s">
        <v>400</v>
      </c>
    </row>
    <row r="2" ht="12.75">
      <c r="F2" s="47" t="s">
        <v>354</v>
      </c>
    </row>
    <row r="5" spans="1:9" ht="45" customHeight="1">
      <c r="A5" s="169" t="s">
        <v>411</v>
      </c>
      <c r="B5" s="169"/>
      <c r="C5" s="169"/>
      <c r="D5" s="169"/>
      <c r="E5" s="169"/>
      <c r="F5" s="169"/>
      <c r="G5" s="169"/>
      <c r="H5" s="169"/>
      <c r="I5" s="169"/>
    </row>
    <row r="6" spans="1:5" ht="15.75">
      <c r="A6" s="120"/>
      <c r="B6" s="120"/>
      <c r="C6" s="120"/>
      <c r="D6" s="120"/>
      <c r="E6" s="120"/>
    </row>
    <row r="7" spans="1:9" ht="13.5" customHeight="1">
      <c r="A7" s="121"/>
      <c r="B7" s="121"/>
      <c r="C7" s="121"/>
      <c r="D7" s="121"/>
      <c r="E7" s="121"/>
      <c r="I7" s="66" t="s">
        <v>153</v>
      </c>
    </row>
    <row r="8" spans="1:9" ht="12.75" customHeight="1">
      <c r="A8" s="170" t="s">
        <v>0</v>
      </c>
      <c r="B8" s="190" t="s">
        <v>2</v>
      </c>
      <c r="C8" s="190" t="s">
        <v>154</v>
      </c>
      <c r="D8" s="193" t="s">
        <v>412</v>
      </c>
      <c r="E8" s="193" t="s">
        <v>95</v>
      </c>
      <c r="F8" s="193"/>
      <c r="G8" s="193"/>
      <c r="H8" s="193"/>
      <c r="I8" s="193"/>
    </row>
    <row r="9" spans="1:9" ht="12.75">
      <c r="A9" s="170"/>
      <c r="B9" s="191"/>
      <c r="C9" s="191"/>
      <c r="D9" s="193"/>
      <c r="E9" s="193" t="s">
        <v>157</v>
      </c>
      <c r="F9" s="193" t="s">
        <v>97</v>
      </c>
      <c r="G9" s="193"/>
      <c r="H9" s="193"/>
      <c r="I9" s="193" t="s">
        <v>158</v>
      </c>
    </row>
    <row r="10" spans="1:9" ht="51">
      <c r="A10" s="170"/>
      <c r="B10" s="192"/>
      <c r="C10" s="192"/>
      <c r="D10" s="193"/>
      <c r="E10" s="193"/>
      <c r="F10" s="46" t="s">
        <v>159</v>
      </c>
      <c r="G10" s="46" t="s">
        <v>398</v>
      </c>
      <c r="H10" s="46" t="s">
        <v>399</v>
      </c>
      <c r="I10" s="193"/>
    </row>
    <row r="11" spans="1:9" ht="12.75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</row>
    <row r="12" spans="1:9" ht="14.25">
      <c r="A12" s="53">
        <v>750</v>
      </c>
      <c r="B12" s="53">
        <v>75011</v>
      </c>
      <c r="C12" s="53">
        <v>4010</v>
      </c>
      <c r="D12" s="87">
        <v>54400</v>
      </c>
      <c r="E12" s="87">
        <v>54400</v>
      </c>
      <c r="F12" s="87">
        <v>54400</v>
      </c>
      <c r="G12" s="87"/>
      <c r="H12" s="87"/>
      <c r="I12" s="87"/>
    </row>
    <row r="13" spans="1:9" ht="14.25">
      <c r="A13" s="53"/>
      <c r="B13" s="53"/>
      <c r="C13" s="53">
        <v>4040</v>
      </c>
      <c r="D13" s="87">
        <v>4624</v>
      </c>
      <c r="E13" s="87">
        <v>4624</v>
      </c>
      <c r="F13" s="87">
        <v>4624</v>
      </c>
      <c r="G13" s="87"/>
      <c r="H13" s="87"/>
      <c r="I13" s="87"/>
    </row>
    <row r="14" spans="1:9" ht="14.25">
      <c r="A14" s="53"/>
      <c r="B14" s="53"/>
      <c r="C14" s="53">
        <v>4110</v>
      </c>
      <c r="D14" s="87">
        <v>10170</v>
      </c>
      <c r="E14" s="87">
        <v>10170</v>
      </c>
      <c r="F14" s="87"/>
      <c r="G14" s="87">
        <v>10170</v>
      </c>
      <c r="H14" s="87"/>
      <c r="I14" s="87"/>
    </row>
    <row r="15" spans="1:9" ht="14.25">
      <c r="A15" s="53"/>
      <c r="B15" s="53"/>
      <c r="C15" s="53">
        <v>4120</v>
      </c>
      <c r="D15" s="87">
        <v>1446</v>
      </c>
      <c r="E15" s="87">
        <v>1446</v>
      </c>
      <c r="F15" s="87"/>
      <c r="G15" s="87">
        <v>1446</v>
      </c>
      <c r="H15" s="87"/>
      <c r="I15" s="87"/>
    </row>
    <row r="16" spans="1:9" ht="14.25">
      <c r="A16" s="53"/>
      <c r="B16" s="53"/>
      <c r="C16" s="53">
        <v>4210</v>
      </c>
      <c r="D16" s="87">
        <v>2075</v>
      </c>
      <c r="E16" s="87">
        <v>2075</v>
      </c>
      <c r="F16" s="87"/>
      <c r="G16" s="87"/>
      <c r="H16" s="87"/>
      <c r="I16" s="87"/>
    </row>
    <row r="17" spans="1:9" ht="14.25">
      <c r="A17" s="53"/>
      <c r="B17" s="53"/>
      <c r="C17" s="53">
        <v>4410</v>
      </c>
      <c r="D17" s="87">
        <v>161</v>
      </c>
      <c r="E17" s="87">
        <v>161</v>
      </c>
      <c r="F17" s="87"/>
      <c r="G17" s="87"/>
      <c r="H17" s="87"/>
      <c r="I17" s="87"/>
    </row>
    <row r="18" spans="1:9" ht="14.25">
      <c r="A18" s="53"/>
      <c r="B18" s="53"/>
      <c r="C18" s="53">
        <v>4440</v>
      </c>
      <c r="D18" s="87">
        <v>1528</v>
      </c>
      <c r="E18" s="87">
        <v>1528</v>
      </c>
      <c r="F18" s="87"/>
      <c r="G18" s="87"/>
      <c r="H18" s="87"/>
      <c r="I18" s="87"/>
    </row>
    <row r="19" spans="1:9" ht="14.25">
      <c r="A19" s="200" t="s">
        <v>348</v>
      </c>
      <c r="B19" s="201"/>
      <c r="C19" s="202"/>
      <c r="D19" s="115">
        <f aca="true" t="shared" si="0" ref="D19:I19">SUM(D12:D18)</f>
        <v>74404</v>
      </c>
      <c r="E19" s="115">
        <f t="shared" si="0"/>
        <v>74404</v>
      </c>
      <c r="F19" s="115">
        <f t="shared" si="0"/>
        <v>59024</v>
      </c>
      <c r="G19" s="115">
        <f t="shared" si="0"/>
        <v>11616</v>
      </c>
      <c r="H19" s="115">
        <f t="shared" si="0"/>
        <v>0</v>
      </c>
      <c r="I19" s="115">
        <f t="shared" si="0"/>
        <v>0</v>
      </c>
    </row>
    <row r="20" spans="1:9" ht="14.25">
      <c r="A20" s="87">
        <v>751</v>
      </c>
      <c r="B20" s="53">
        <v>75101</v>
      </c>
      <c r="C20" s="53">
        <v>4210</v>
      </c>
      <c r="D20" s="87">
        <v>560</v>
      </c>
      <c r="E20" s="87">
        <v>560</v>
      </c>
      <c r="F20" s="87"/>
      <c r="G20" s="87"/>
      <c r="H20" s="87"/>
      <c r="I20" s="87"/>
    </row>
    <row r="21" spans="1:9" ht="14.25">
      <c r="A21" s="87"/>
      <c r="B21" s="53"/>
      <c r="C21" s="53">
        <v>4300</v>
      </c>
      <c r="D21" s="87">
        <v>1012</v>
      </c>
      <c r="E21" s="87">
        <v>1012</v>
      </c>
      <c r="F21" s="87"/>
      <c r="G21" s="87"/>
      <c r="H21" s="87"/>
      <c r="I21" s="87"/>
    </row>
    <row r="22" spans="1:9" ht="14.25">
      <c r="A22" s="197" t="s">
        <v>349</v>
      </c>
      <c r="B22" s="198"/>
      <c r="C22" s="199"/>
      <c r="D22" s="115">
        <f aca="true" t="shared" si="1" ref="D22:I22">SUM(D20:D21)</f>
        <v>1572</v>
      </c>
      <c r="E22" s="115">
        <f t="shared" si="1"/>
        <v>1572</v>
      </c>
      <c r="F22" s="115">
        <f t="shared" si="1"/>
        <v>0</v>
      </c>
      <c r="G22" s="115">
        <f t="shared" si="1"/>
        <v>0</v>
      </c>
      <c r="H22" s="115">
        <f t="shared" si="1"/>
        <v>0</v>
      </c>
      <c r="I22" s="115">
        <f t="shared" si="1"/>
        <v>0</v>
      </c>
    </row>
    <row r="23" spans="1:9" ht="14.25">
      <c r="A23" s="87"/>
      <c r="B23" s="53"/>
      <c r="C23" s="53">
        <v>4300</v>
      </c>
      <c r="D23" s="87">
        <v>500</v>
      </c>
      <c r="E23" s="87">
        <v>500</v>
      </c>
      <c r="F23" s="87"/>
      <c r="G23" s="87"/>
      <c r="H23" s="87"/>
      <c r="I23" s="87"/>
    </row>
    <row r="24" spans="1:9" ht="14.25">
      <c r="A24" s="194" t="s">
        <v>350</v>
      </c>
      <c r="B24" s="195"/>
      <c r="C24" s="196"/>
      <c r="D24" s="87">
        <f>SUM(D23:D23)</f>
        <v>500</v>
      </c>
      <c r="E24" s="87">
        <f>SUM(E23:E23)</f>
        <v>500</v>
      </c>
      <c r="F24" s="87"/>
      <c r="G24" s="87"/>
      <c r="H24" s="87"/>
      <c r="I24" s="87"/>
    </row>
    <row r="25" spans="1:9" ht="14.25">
      <c r="A25" s="87">
        <v>852</v>
      </c>
      <c r="B25" s="53">
        <v>85212</v>
      </c>
      <c r="C25" s="53">
        <v>3110</v>
      </c>
      <c r="D25" s="87">
        <v>2822000</v>
      </c>
      <c r="E25" s="87">
        <v>2822000</v>
      </c>
      <c r="F25" s="87"/>
      <c r="G25" s="87"/>
      <c r="H25" s="87">
        <v>2822000</v>
      </c>
      <c r="I25" s="87"/>
    </row>
    <row r="26" spans="1:9" ht="14.25">
      <c r="A26" s="87"/>
      <c r="B26" s="53"/>
      <c r="C26" s="53">
        <v>4010</v>
      </c>
      <c r="D26" s="87">
        <v>50138</v>
      </c>
      <c r="E26" s="87">
        <v>50138</v>
      </c>
      <c r="F26" s="87">
        <v>50138</v>
      </c>
      <c r="G26" s="87"/>
      <c r="H26" s="87"/>
      <c r="I26" s="87"/>
    </row>
    <row r="27" spans="1:9" ht="14.25">
      <c r="A27" s="87"/>
      <c r="B27" s="53"/>
      <c r="C27" s="53">
        <v>4040</v>
      </c>
      <c r="D27" s="87">
        <v>3970</v>
      </c>
      <c r="E27" s="87">
        <v>3970</v>
      </c>
      <c r="F27" s="87">
        <v>3970</v>
      </c>
      <c r="G27" s="87"/>
      <c r="H27" s="87"/>
      <c r="I27" s="87"/>
    </row>
    <row r="28" spans="1:9" ht="14.25">
      <c r="A28" s="87"/>
      <c r="B28" s="53"/>
      <c r="C28" s="53">
        <v>4110</v>
      </c>
      <c r="D28" s="87">
        <v>62674</v>
      </c>
      <c r="E28" s="87">
        <v>62674</v>
      </c>
      <c r="F28" s="87"/>
      <c r="G28" s="87">
        <v>62674</v>
      </c>
      <c r="H28" s="87"/>
      <c r="I28" s="87"/>
    </row>
    <row r="29" spans="1:9" ht="14.25">
      <c r="A29" s="87"/>
      <c r="B29" s="53"/>
      <c r="C29" s="53">
        <v>4120</v>
      </c>
      <c r="D29" s="87">
        <v>1326</v>
      </c>
      <c r="E29" s="87">
        <v>1326</v>
      </c>
      <c r="F29" s="87"/>
      <c r="G29" s="87">
        <v>1326</v>
      </c>
      <c r="H29" s="87"/>
      <c r="I29" s="87"/>
    </row>
    <row r="30" spans="1:9" ht="14.25">
      <c r="A30" s="87"/>
      <c r="B30" s="53"/>
      <c r="C30" s="53">
        <v>4170</v>
      </c>
      <c r="D30" s="87">
        <v>3840</v>
      </c>
      <c r="E30" s="87">
        <v>3840</v>
      </c>
      <c r="F30" s="87"/>
      <c r="G30" s="87"/>
      <c r="H30" s="87"/>
      <c r="I30" s="87"/>
    </row>
    <row r="31" spans="1:9" ht="14.25">
      <c r="A31" s="87"/>
      <c r="B31" s="53"/>
      <c r="C31" s="53">
        <v>4210</v>
      </c>
      <c r="D31" s="87">
        <v>5925</v>
      </c>
      <c r="E31" s="87">
        <v>5925</v>
      </c>
      <c r="F31" s="87"/>
      <c r="G31" s="87"/>
      <c r="H31" s="87"/>
      <c r="I31" s="87"/>
    </row>
    <row r="32" spans="1:9" ht="14.25">
      <c r="A32" s="87"/>
      <c r="B32" s="53"/>
      <c r="C32" s="53">
        <v>4300</v>
      </c>
      <c r="D32" s="87">
        <v>6043</v>
      </c>
      <c r="E32" s="87">
        <v>6043</v>
      </c>
      <c r="F32" s="87"/>
      <c r="G32" s="87"/>
      <c r="H32" s="87"/>
      <c r="I32" s="87"/>
    </row>
    <row r="33" spans="1:9" ht="14.25">
      <c r="A33" s="87"/>
      <c r="B33" s="53"/>
      <c r="C33" s="53">
        <v>4370</v>
      </c>
      <c r="D33" s="87">
        <v>3000</v>
      </c>
      <c r="E33" s="87">
        <v>3000</v>
      </c>
      <c r="F33" s="87"/>
      <c r="G33" s="87"/>
      <c r="H33" s="87"/>
      <c r="I33" s="87"/>
    </row>
    <row r="34" spans="1:9" ht="14.25">
      <c r="A34" s="87"/>
      <c r="B34" s="53"/>
      <c r="C34" s="53">
        <v>4410</v>
      </c>
      <c r="D34" s="87">
        <v>556</v>
      </c>
      <c r="E34" s="87">
        <v>556</v>
      </c>
      <c r="F34" s="87"/>
      <c r="G34" s="87"/>
      <c r="H34" s="87"/>
      <c r="I34" s="87"/>
    </row>
    <row r="35" spans="1:9" ht="14.25">
      <c r="A35" s="87"/>
      <c r="B35" s="53"/>
      <c r="C35" s="53">
        <v>4440</v>
      </c>
      <c r="D35" s="87">
        <v>1528</v>
      </c>
      <c r="E35" s="87">
        <v>1528</v>
      </c>
      <c r="F35" s="87"/>
      <c r="G35" s="87"/>
      <c r="H35" s="87"/>
      <c r="I35" s="87"/>
    </row>
    <row r="36" spans="1:9" ht="14.25">
      <c r="A36" s="87"/>
      <c r="B36" s="53"/>
      <c r="C36" s="53">
        <v>4740</v>
      </c>
      <c r="D36" s="87">
        <v>3000</v>
      </c>
      <c r="E36" s="87">
        <v>3000</v>
      </c>
      <c r="F36" s="87"/>
      <c r="G36" s="87"/>
      <c r="H36" s="87"/>
      <c r="I36" s="87"/>
    </row>
    <row r="37" spans="1:9" ht="14.25">
      <c r="A37" s="203" t="s">
        <v>347</v>
      </c>
      <c r="B37" s="204"/>
      <c r="C37" s="205"/>
      <c r="D37" s="116">
        <f aca="true" t="shared" si="2" ref="D37:I37">SUM(D25:D36)</f>
        <v>2964000</v>
      </c>
      <c r="E37" s="116">
        <f t="shared" si="2"/>
        <v>2964000</v>
      </c>
      <c r="F37" s="116">
        <f t="shared" si="2"/>
        <v>54108</v>
      </c>
      <c r="G37" s="116">
        <f t="shared" si="2"/>
        <v>64000</v>
      </c>
      <c r="H37" s="116">
        <f t="shared" si="2"/>
        <v>2822000</v>
      </c>
      <c r="I37" s="116">
        <f t="shared" si="2"/>
        <v>0</v>
      </c>
    </row>
    <row r="38" spans="1:9" ht="14.25">
      <c r="A38" s="87">
        <v>852</v>
      </c>
      <c r="B38" s="53">
        <v>85213</v>
      </c>
      <c r="C38" s="53">
        <v>4130</v>
      </c>
      <c r="D38" s="87">
        <v>16000</v>
      </c>
      <c r="E38" s="87">
        <v>16000</v>
      </c>
      <c r="F38" s="87"/>
      <c r="G38" s="87"/>
      <c r="H38" s="87"/>
      <c r="I38" s="87"/>
    </row>
    <row r="39" spans="1:9" ht="14.25">
      <c r="A39" s="194" t="s">
        <v>351</v>
      </c>
      <c r="B39" s="195"/>
      <c r="C39" s="196"/>
      <c r="D39" s="87">
        <f>D38</f>
        <v>16000</v>
      </c>
      <c r="E39" s="87">
        <f>E38</f>
        <v>16000</v>
      </c>
      <c r="F39" s="87"/>
      <c r="G39" s="87"/>
      <c r="H39" s="87"/>
      <c r="I39" s="87"/>
    </row>
    <row r="40" spans="1:9" ht="14.25">
      <c r="A40" s="87">
        <v>852</v>
      </c>
      <c r="B40" s="53">
        <v>85214</v>
      </c>
      <c r="C40" s="53">
        <v>3110</v>
      </c>
      <c r="D40" s="87">
        <v>149000</v>
      </c>
      <c r="E40" s="87">
        <v>149000</v>
      </c>
      <c r="F40" s="87"/>
      <c r="G40" s="87"/>
      <c r="H40" s="87">
        <v>149000</v>
      </c>
      <c r="I40" s="87"/>
    </row>
    <row r="41" spans="1:9" ht="14.25">
      <c r="A41" s="194" t="s">
        <v>352</v>
      </c>
      <c r="B41" s="195"/>
      <c r="C41" s="196"/>
      <c r="D41" s="87">
        <f>SUM(D40)</f>
        <v>149000</v>
      </c>
      <c r="E41" s="87">
        <f>SUM(E40)</f>
        <v>149000</v>
      </c>
      <c r="F41" s="87"/>
      <c r="G41" s="87"/>
      <c r="H41" s="87">
        <f>SUM(H40)</f>
        <v>149000</v>
      </c>
      <c r="I41" s="87"/>
    </row>
    <row r="42" spans="1:9" ht="14.25">
      <c r="A42" s="87">
        <v>852</v>
      </c>
      <c r="B42" s="53">
        <v>85228</v>
      </c>
      <c r="C42" s="53">
        <v>4010</v>
      </c>
      <c r="D42" s="87">
        <v>41248</v>
      </c>
      <c r="E42" s="87">
        <v>41248</v>
      </c>
      <c r="F42" s="87">
        <v>41248</v>
      </c>
      <c r="G42" s="87"/>
      <c r="H42" s="87"/>
      <c r="I42" s="87"/>
    </row>
    <row r="43" spans="1:9" ht="14.25">
      <c r="A43" s="87"/>
      <c r="B43" s="53"/>
      <c r="C43" s="53">
        <v>4040</v>
      </c>
      <c r="D43" s="87">
        <v>4178</v>
      </c>
      <c r="E43" s="87">
        <v>4178</v>
      </c>
      <c r="F43" s="87">
        <v>4178</v>
      </c>
      <c r="G43" s="87"/>
      <c r="H43" s="87"/>
      <c r="I43" s="87"/>
    </row>
    <row r="44" spans="1:9" ht="14.25">
      <c r="A44" s="87"/>
      <c r="B44" s="53"/>
      <c r="C44" s="53">
        <v>4110</v>
      </c>
      <c r="D44" s="87">
        <v>7265</v>
      </c>
      <c r="E44" s="87">
        <v>7265</v>
      </c>
      <c r="F44" s="87"/>
      <c r="G44" s="87">
        <v>7265</v>
      </c>
      <c r="H44" s="87"/>
      <c r="I44" s="87"/>
    </row>
    <row r="45" spans="1:9" ht="14.25">
      <c r="A45" s="87"/>
      <c r="B45" s="53"/>
      <c r="C45" s="53">
        <v>4120</v>
      </c>
      <c r="D45" s="87">
        <v>1309</v>
      </c>
      <c r="E45" s="87">
        <v>1309</v>
      </c>
      <c r="F45" s="14"/>
      <c r="G45" s="14">
        <v>1309</v>
      </c>
      <c r="H45" s="14"/>
      <c r="I45" s="14"/>
    </row>
    <row r="46" spans="1:9" ht="14.25">
      <c r="A46" s="194" t="s">
        <v>353</v>
      </c>
      <c r="B46" s="195"/>
      <c r="C46" s="196"/>
      <c r="D46" s="54">
        <f aca="true" t="shared" si="3" ref="D46:I46">SUM(D42:D45)</f>
        <v>54000</v>
      </c>
      <c r="E46" s="54">
        <f t="shared" si="3"/>
        <v>54000</v>
      </c>
      <c r="F46" s="54">
        <f t="shared" si="3"/>
        <v>45426</v>
      </c>
      <c r="G46" s="54">
        <f t="shared" si="3"/>
        <v>8574</v>
      </c>
      <c r="H46" s="54">
        <f t="shared" si="3"/>
        <v>0</v>
      </c>
      <c r="I46" s="54">
        <f t="shared" si="3"/>
        <v>0</v>
      </c>
    </row>
    <row r="47" spans="1:9" ht="18" customHeight="1">
      <c r="A47" s="197" t="s">
        <v>346</v>
      </c>
      <c r="B47" s="198"/>
      <c r="C47" s="199"/>
      <c r="D47" s="115">
        <f>D37+D39+D41+D46</f>
        <v>3183000</v>
      </c>
      <c r="E47" s="115">
        <f>E37+E39+E41+E46</f>
        <v>3183000</v>
      </c>
      <c r="F47" s="115">
        <f>F37+F46</f>
        <v>99534</v>
      </c>
      <c r="G47" s="115">
        <f>G37+G46</f>
        <v>72574</v>
      </c>
      <c r="H47" s="115">
        <f>H37+H41</f>
        <v>2971000</v>
      </c>
      <c r="I47" s="106"/>
    </row>
    <row r="48" spans="1:9" ht="18.75" customHeight="1">
      <c r="A48" s="194" t="s">
        <v>93</v>
      </c>
      <c r="B48" s="195"/>
      <c r="C48" s="196"/>
      <c r="D48" s="114">
        <f>D19+D22+D23+D37+D38+D40+D46</f>
        <v>3259476</v>
      </c>
      <c r="E48" s="115">
        <f>E19+E22+E23+E37+E38+E40+E46</f>
        <v>3259476</v>
      </c>
      <c r="F48" s="115">
        <f>SUM(F12:F46)</f>
        <v>317116</v>
      </c>
      <c r="G48" s="115">
        <f>SUM(G12:G46)</f>
        <v>168380</v>
      </c>
      <c r="H48" s="115">
        <f>H47</f>
        <v>2971000</v>
      </c>
      <c r="I48" s="38"/>
    </row>
  </sheetData>
  <mergeCells count="18">
    <mergeCell ref="A48:C48"/>
    <mergeCell ref="A37:C37"/>
    <mergeCell ref="A39:C39"/>
    <mergeCell ref="A41:C41"/>
    <mergeCell ref="A46:C46"/>
    <mergeCell ref="A19:C19"/>
    <mergeCell ref="A22:C22"/>
    <mergeCell ref="A24:C24"/>
    <mergeCell ref="A47:C47"/>
    <mergeCell ref="F9:H9"/>
    <mergeCell ref="I9:I10"/>
    <mergeCell ref="A5:I5"/>
    <mergeCell ref="A8:A10"/>
    <mergeCell ref="B8:B10"/>
    <mergeCell ref="C8:C10"/>
    <mergeCell ref="D8:D10"/>
    <mergeCell ref="E8:I8"/>
    <mergeCell ref="E9:E10"/>
  </mergeCells>
  <printOptions/>
  <pageMargins left="0.29" right="0.17" top="0.61" bottom="0.63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H4" sqref="H4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9.75390625" style="0" customWidth="1"/>
    <col min="4" max="4" width="7.875" style="0" customWidth="1"/>
    <col min="5" max="5" width="43.00390625" style="0" customWidth="1"/>
    <col min="6" max="6" width="13.25390625" style="0" customWidth="1"/>
  </cols>
  <sheetData>
    <row r="1" spans="5:6" ht="15" customHeight="1">
      <c r="E1" s="171" t="s">
        <v>338</v>
      </c>
      <c r="F1" s="171"/>
    </row>
    <row r="2" spans="5:6" ht="16.5" customHeight="1">
      <c r="E2" s="171" t="s">
        <v>339</v>
      </c>
      <c r="F2" s="171"/>
    </row>
    <row r="6" spans="1:6" ht="18">
      <c r="A6" s="206" t="s">
        <v>345</v>
      </c>
      <c r="B6" s="206"/>
      <c r="C6" s="206"/>
      <c r="D6" s="206"/>
      <c r="E6" s="206"/>
      <c r="F6" s="206"/>
    </row>
    <row r="7" spans="1:6" ht="18">
      <c r="A7" s="47"/>
      <c r="B7" s="47"/>
      <c r="C7" s="47"/>
      <c r="D7" s="47"/>
      <c r="E7" s="68"/>
      <c r="F7" s="68"/>
    </row>
    <row r="8" spans="1:6" ht="12.75">
      <c r="A8" s="47"/>
      <c r="B8" s="47"/>
      <c r="C8" s="47"/>
      <c r="D8" s="47"/>
      <c r="E8" s="47"/>
      <c r="F8" s="69"/>
    </row>
    <row r="9" spans="1:6" ht="24" customHeight="1">
      <c r="A9" s="52" t="s">
        <v>110</v>
      </c>
      <c r="B9" s="52" t="s">
        <v>0</v>
      </c>
      <c r="C9" s="52" t="s">
        <v>2</v>
      </c>
      <c r="D9" s="52" t="s">
        <v>1</v>
      </c>
      <c r="E9" s="52" t="s">
        <v>249</v>
      </c>
      <c r="F9" s="52" t="s">
        <v>250</v>
      </c>
    </row>
    <row r="10" spans="1:6" s="6" customFormat="1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</row>
    <row r="11" spans="1:6" ht="31.5" customHeight="1">
      <c r="A11" s="108">
        <v>1</v>
      </c>
      <c r="B11" s="4">
        <v>801</v>
      </c>
      <c r="C11" s="4">
        <v>80104</v>
      </c>
      <c r="D11" s="4">
        <v>2540</v>
      </c>
      <c r="E11" s="11" t="s">
        <v>307</v>
      </c>
      <c r="F11" s="87">
        <v>140000</v>
      </c>
    </row>
    <row r="12" spans="1:6" ht="23.25" customHeight="1">
      <c r="A12" s="109">
        <v>2</v>
      </c>
      <c r="B12" s="4">
        <v>921</v>
      </c>
      <c r="C12" s="4">
        <v>92116</v>
      </c>
      <c r="D12" s="4">
        <v>2480</v>
      </c>
      <c r="E12" s="26" t="s">
        <v>308</v>
      </c>
      <c r="F12" s="87">
        <v>201829</v>
      </c>
    </row>
    <row r="13" spans="1:6" ht="17.25" customHeight="1">
      <c r="A13" s="44"/>
      <c r="B13" s="4"/>
      <c r="C13" s="4"/>
      <c r="D13" s="4"/>
      <c r="E13" s="53"/>
      <c r="F13" s="53"/>
    </row>
    <row r="14" spans="1:6" ht="19.5" customHeight="1">
      <c r="A14" s="45"/>
      <c r="B14" s="4"/>
      <c r="C14" s="4"/>
      <c r="D14" s="4"/>
      <c r="E14" s="53"/>
      <c r="F14" s="53"/>
    </row>
    <row r="15" spans="1:6" ht="23.25" customHeight="1">
      <c r="A15" s="207" t="s">
        <v>93</v>
      </c>
      <c r="B15" s="208"/>
      <c r="C15" s="208"/>
      <c r="D15" s="208"/>
      <c r="E15" s="209"/>
      <c r="F15" s="114">
        <f>SUM(F11:F14)</f>
        <v>341829</v>
      </c>
    </row>
  </sheetData>
  <mergeCells count="4">
    <mergeCell ref="A6:F6"/>
    <mergeCell ref="A15:E15"/>
    <mergeCell ref="E1:F1"/>
    <mergeCell ref="E2:F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125" style="0" customWidth="1"/>
    <col min="5" max="5" width="41.625" style="0" customWidth="1"/>
    <col min="6" max="6" width="15.375" style="0" customWidth="1"/>
  </cols>
  <sheetData>
    <row r="2" spans="5:6" ht="12.75">
      <c r="E2" s="171" t="s">
        <v>343</v>
      </c>
      <c r="F2" s="171"/>
    </row>
    <row r="3" spans="5:6" ht="12.75">
      <c r="E3" s="171" t="s">
        <v>344</v>
      </c>
      <c r="F3" s="171"/>
    </row>
    <row r="6" spans="1:6" ht="48.75" customHeight="1">
      <c r="A6" s="169" t="s">
        <v>340</v>
      </c>
      <c r="B6" s="169"/>
      <c r="C6" s="169"/>
      <c r="D6" s="169"/>
      <c r="E6" s="169"/>
      <c r="F6" s="169"/>
    </row>
    <row r="7" spans="5:6" ht="19.5" customHeight="1">
      <c r="E7" s="68"/>
      <c r="F7" s="68"/>
    </row>
    <row r="8" spans="5:6" ht="19.5" customHeight="1">
      <c r="E8" s="47"/>
      <c r="F8" s="48" t="s">
        <v>153</v>
      </c>
    </row>
    <row r="9" spans="1:6" s="160" customFormat="1" ht="24" customHeight="1">
      <c r="A9" s="159" t="s">
        <v>110</v>
      </c>
      <c r="B9" s="159" t="s">
        <v>0</v>
      </c>
      <c r="C9" s="159" t="s">
        <v>2</v>
      </c>
      <c r="D9" s="159" t="s">
        <v>1</v>
      </c>
      <c r="E9" s="159" t="s">
        <v>341</v>
      </c>
      <c r="F9" s="159" t="s">
        <v>250</v>
      </c>
    </row>
    <row r="10" spans="1:6" s="6" customFormat="1" ht="14.2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</row>
    <row r="11" spans="1:6" ht="32.25" customHeight="1">
      <c r="A11" s="108">
        <v>1</v>
      </c>
      <c r="B11" s="108">
        <v>926</v>
      </c>
      <c r="C11" s="108">
        <v>92605</v>
      </c>
      <c r="D11" s="108">
        <v>2820</v>
      </c>
      <c r="E11" s="113" t="s">
        <v>342</v>
      </c>
      <c r="F11" s="110">
        <v>160000</v>
      </c>
    </row>
    <row r="12" spans="1:6" ht="30" customHeight="1">
      <c r="A12" s="111"/>
      <c r="B12" s="111"/>
      <c r="C12" s="111"/>
      <c r="D12" s="111"/>
      <c r="E12" s="111"/>
      <c r="F12" s="111"/>
    </row>
    <row r="13" spans="1:6" ht="30" customHeight="1">
      <c r="A13" s="111"/>
      <c r="B13" s="111"/>
      <c r="C13" s="111"/>
      <c r="D13" s="111"/>
      <c r="E13" s="111"/>
      <c r="F13" s="111"/>
    </row>
    <row r="14" spans="1:6" ht="30" customHeight="1">
      <c r="A14" s="112"/>
      <c r="B14" s="112"/>
      <c r="C14" s="112"/>
      <c r="D14" s="112"/>
      <c r="E14" s="112"/>
      <c r="F14" s="112"/>
    </row>
    <row r="15" spans="1:6" ht="30" customHeight="1">
      <c r="A15" s="207" t="s">
        <v>93</v>
      </c>
      <c r="B15" s="208"/>
      <c r="C15" s="208"/>
      <c r="D15" s="208"/>
      <c r="E15" s="209"/>
      <c r="F15" s="87">
        <f>SUM(F11:F14)</f>
        <v>160000</v>
      </c>
    </row>
  </sheetData>
  <mergeCells count="4">
    <mergeCell ref="A6:F6"/>
    <mergeCell ref="A15:E15"/>
    <mergeCell ref="E2:F2"/>
    <mergeCell ref="E3:F3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Brzywczy</dc:creator>
  <cp:keywords/>
  <dc:description/>
  <cp:lastModifiedBy>Jadwiga</cp:lastModifiedBy>
  <cp:lastPrinted>2006-11-24T10:13:57Z</cp:lastPrinted>
  <dcterms:created xsi:type="dcterms:W3CDTF">2006-11-07T16:43:31Z</dcterms:created>
  <dcterms:modified xsi:type="dcterms:W3CDTF">2006-11-24T10:14:24Z</dcterms:modified>
  <cp:category/>
  <cp:version/>
  <cp:contentType/>
  <cp:contentStatus/>
</cp:coreProperties>
</file>