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Nr1 do 328" sheetId="1" r:id="rId1"/>
    <sheet name="zał nr 2 do 328" sheetId="2" r:id="rId2"/>
    <sheet name="zał nr 3 do 328" sheetId="3" r:id="rId3"/>
  </sheets>
  <definedNames>
    <definedName name="_xlnm.Print_Area" localSheetId="1">'zał nr 2 do 328'!$A$1:$I$40</definedName>
    <definedName name="_xlnm.Print_Area" localSheetId="2">'zał nr 3 do 328'!$A$1:$N$44</definedName>
    <definedName name="_xlnm.Print_Titles" localSheetId="1">'zał nr 2 do 328'!$9:$9</definedName>
    <definedName name="_xlnm.Print_Titles" localSheetId="2">'zał nr 3 do 328'!$10:$10</definedName>
  </definedNames>
  <calcPr fullCalcOnLoad="1"/>
</workbook>
</file>

<file path=xl/sharedStrings.xml><?xml version="1.0" encoding="utf-8"?>
<sst xmlns="http://schemas.openxmlformats.org/spreadsheetml/2006/main" count="146" uniqueCount="98">
  <si>
    <t>Rozliczenie budowy hali sportowej przy Szkole Podstawowej w Jaktorowie</t>
  </si>
  <si>
    <t>Dział</t>
  </si>
  <si>
    <t>Rozdział</t>
  </si>
  <si>
    <t>§</t>
  </si>
  <si>
    <t>N a z w a</t>
  </si>
  <si>
    <t>Nazwa</t>
  </si>
  <si>
    <t xml:space="preserve">                               Rady Gminy Jaktorów</t>
  </si>
  <si>
    <t>Wydatki:</t>
  </si>
  <si>
    <t>Zmniejsze-
nie</t>
  </si>
  <si>
    <t>Zwiększe-
nie</t>
  </si>
  <si>
    <t>Ogółem zmiany</t>
  </si>
  <si>
    <t>Przewodniczący Rady Gminy</t>
  </si>
  <si>
    <t>Mirosław Byczak</t>
  </si>
  <si>
    <t>Lp</t>
  </si>
  <si>
    <t>Plan przed zmianą</t>
  </si>
  <si>
    <t>Plan po zmianie</t>
  </si>
  <si>
    <t>010</t>
  </si>
  <si>
    <t>01010</t>
  </si>
  <si>
    <t>Razem dział 750 - Administracja publiczna</t>
  </si>
  <si>
    <t>Ogółem</t>
  </si>
  <si>
    <t xml:space="preserve">Projekt na wykonanie sygnalizacji świetlnej na skrzyżowaniu ul. Warszawskiej i Chełmońskiego  w Jaktorowie 
</t>
  </si>
  <si>
    <t>Opracowanie dokumentacji na budowę hali sportowej przy Zespole Szkół Publicznych w Międzyborowie</t>
  </si>
  <si>
    <t>Opracowanie dokumentacji na budowę budynku Gimnazjum w Jaktorowie</t>
  </si>
  <si>
    <t xml:space="preserve">Budowa sieci kanalizacyjnej  w gminie </t>
  </si>
  <si>
    <t>Budowa drogi asfaltowej w Henryszewie (regulacja stanu prawnego drogi - II etap)</t>
  </si>
  <si>
    <t>Gospodarka komunalna i ochrona środowiska</t>
  </si>
  <si>
    <t>Oświetlenie ulic, placów i dróg</t>
  </si>
  <si>
    <t>Wydatki na zakup i objęcie akcji, wniesienie wkładów do spółek prawa handlowego oraz na fundusz statutowy banków państwowych i innych instytucji finansowych</t>
  </si>
  <si>
    <t>Wydatki inwestycyjne jednostek budżetowych</t>
  </si>
  <si>
    <t>Zestawienie zmian w planie wydatków budżetowych  na rok 2006</t>
  </si>
  <si>
    <t xml:space="preserve">wynikających z przeniesienia wydatków   między  paragrafami w obrębie rozdziału  klasyfikacji budżetowej.   </t>
  </si>
  <si>
    <t>Rady Gminy Jaktorów</t>
  </si>
  <si>
    <t>Zestawienie zmian w planie wydatków inwestycyjnych na rok 2006</t>
  </si>
  <si>
    <t>Paragraf</t>
  </si>
  <si>
    <t xml:space="preserve">Zwiększenie </t>
  </si>
  <si>
    <t>razem dział 010 - Rolnictwo i łowiectwo</t>
  </si>
  <si>
    <t>400</t>
  </si>
  <si>
    <t>4002</t>
  </si>
  <si>
    <t>6060</t>
  </si>
  <si>
    <t>Zakup pompy głębinowej i pompy do zestawu pomp tłocznych</t>
  </si>
  <si>
    <t>razem dział 400 -Wytwarzanie i zaopatrywanie w energię elektryczną, gaz i wodę</t>
  </si>
  <si>
    <t>Budowa chodnika w Międzyborowie i Sadych Budach w ul. Kościuszki (od ul. Maklakiewicza do ul. Ogrodowej), dokumentacja</t>
  </si>
  <si>
    <t>Przebudowa drogi gminnej Budy Stare, Budy Michałowskie na odcinku 2,65km</t>
  </si>
  <si>
    <t>razem dział 600 - Transport i łączność</t>
  </si>
  <si>
    <t>Zakup nieruchomości gruntowej we wsi Jaktorów Kolonia</t>
  </si>
  <si>
    <t>Zakup budynku ośrodka zdrowia w Jaktorowie</t>
  </si>
  <si>
    <t>Razem dział 700 - Gospodarka mieszkaniowa</t>
  </si>
  <si>
    <t>Zakup zestawów komputerowych dla Urzędu Gminy Jaktorów, zakup przyczepy samochodowej</t>
  </si>
  <si>
    <t>Wykonanie robót elewacyjnych budynku Szkoły Podstawowej w Jaktorowie</t>
  </si>
  <si>
    <t>Nadbudowa budynku Szkoły Podstawowej w Międzyborowie</t>
  </si>
  <si>
    <t xml:space="preserve">Projekt oraz budowa  przedszkola wraz z salą wielofunkcyjną i rozbudową szatni przy Szkole Podstawowej w Jaktorowie </t>
  </si>
  <si>
    <t>razem dział 801 - Oświata i wychowanie</t>
  </si>
  <si>
    <t>Zakup kserokopiarki dla GOPS w Jaktorowie</t>
  </si>
  <si>
    <t>razem dział 852 - Pomoc społeczna</t>
  </si>
  <si>
    <t>900</t>
  </si>
  <si>
    <t>90001</t>
  </si>
  <si>
    <t>6050</t>
  </si>
  <si>
    <t>Budowa sieci kanalizacyjnej w gminie</t>
  </si>
  <si>
    <t>90003</t>
  </si>
  <si>
    <t>Zakup urządzeń do wycinania gałęzi (kosy, rębak)</t>
  </si>
  <si>
    <t>Razem dział 900 - Gospodarka komunalna i ochrona środowiska</t>
  </si>
  <si>
    <t>6010</t>
  </si>
  <si>
    <t>Zestawienie zmian w planie wydatków   na  zadania  inwestycyjne  na   rok 2006</t>
  </si>
  <si>
    <t>oraz wieloletnie programy inwestycyjne</t>
  </si>
  <si>
    <t>Nazwa zadania</t>
  </si>
  <si>
    <t>Okres realizacji zadania</t>
  </si>
  <si>
    <t>Wysokość wydatków w latach:</t>
  </si>
  <si>
    <t>Środki własne</t>
  </si>
  <si>
    <t>środki do pozyska-
nia</t>
  </si>
  <si>
    <t>Środki  własne</t>
  </si>
  <si>
    <t>Budowa chodnika w Międzyborowie i Sadych Budach w ul. Kościuszki (od ul. Maklakiewicza do ul. Ogrodowej)</t>
  </si>
  <si>
    <t>2006 - 2007</t>
  </si>
  <si>
    <t xml:space="preserve"> w tym: odsetki od kredytu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</si>
  <si>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</si>
  <si>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</si>
  <si>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w tym: odsetki od kredytu</t>
  </si>
  <si>
    <t>2004-2008</t>
  </si>
  <si>
    <t>Razem dział 900</t>
  </si>
  <si>
    <t>Budowa sieci wodociągowej w Gminie (Budy Zosine, Budy Stare, Budy Grzybek)</t>
  </si>
  <si>
    <t>Środki własne po zmianie</t>
  </si>
  <si>
    <t>zmiany w ciagu roku</t>
  </si>
  <si>
    <t>Ogółem
10+11</t>
  </si>
  <si>
    <t xml:space="preserve">Łączne nakłady
7+12+13
</t>
  </si>
  <si>
    <t>Środki własne na pocz. roku</t>
  </si>
  <si>
    <t>Projekt na wykonanie sygnalizacji świetlnej na skrzyżowaniu ul. Warszawskiej i Chełmońskiego w Jaktorowie</t>
  </si>
  <si>
    <t>Zakup zestawów komputerowych oraz przyczepki samoch. dla Urzędu Gminy Jaktorów</t>
  </si>
  <si>
    <t>razem dział 600-Transport i łączność</t>
  </si>
  <si>
    <t>razem dział 400 - Wytwarzanie i zaopatrywanie w energię elektryczną, gaz i wodę</t>
  </si>
  <si>
    <t>801</t>
  </si>
  <si>
    <t>razem dział 801- Oświata i wychowanie</t>
  </si>
  <si>
    <t xml:space="preserve">                               z dnia 27 marca 2006r</t>
  </si>
  <si>
    <t xml:space="preserve">                                          Zał. Nr 1  do uchwały Nr XLV/328/2006</t>
  </si>
  <si>
    <r>
      <t xml:space="preserve">
Uzasadnienie:</t>
    </r>
    <r>
      <rPr>
        <sz val="11"/>
        <rFont val="Arial CE"/>
        <family val="2"/>
      </rPr>
      <t xml:space="preserve">
W dziale 900 - Gospodarka komunalna i ochrona środowiska przenosi się kwotę 1.768.000,-zł     -   stosownie do uchwały Nr XLV/331/2006 Rady Gminy Jaktorów z dnia 27 marca 2006r w sprawie objęcia  przez Gminę  nowych 1.768 sztuk udziałów po 1.000,-zł  w podwyższonym kapitale Spółki Przedsiębiorstwo Gospodarki Komunalnej "Żyrardów" Sp. z o.o. w Żyrardowie  - celem  realizacji zadań własnych Gminy w sprawach dotyczących gospodarki wodno-ściekowej, w tym także realizacji inwestycji w tym zakresie.
 </t>
    </r>
  </si>
  <si>
    <t>z dnia 27 marca 2006r</t>
  </si>
  <si>
    <t>Zał. Nr 2 do uchwały Nr XLV/328/2006</t>
  </si>
  <si>
    <t>Zmniejszenie</t>
  </si>
  <si>
    <t xml:space="preserve">                                                                               Zał Nr 3 uchwały Nr XLV/328/2006</t>
  </si>
  <si>
    <t xml:space="preserve">                                                       Rady Gminy Jaktorów z dnia 27 marca 2006r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</si>
</sst>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u val="single"/>
      <sz val="11"/>
      <name val="Arial CE"/>
      <family val="0"/>
    </font>
    <font>
      <sz val="12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9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3">
      <selection activeCell="I14" sqref="I14"/>
    </sheetView>
  </sheetViews>
  <sheetFormatPr defaultColWidth="9.140625" defaultRowHeight="12.75"/>
  <cols>
    <col min="1" max="1" width="5.8515625" style="2" customWidth="1"/>
    <col min="2" max="2" width="9.57421875" style="2" customWidth="1"/>
    <col min="3" max="3" width="7.140625" style="2" customWidth="1"/>
    <col min="4" max="4" width="45.28125" style="2" customWidth="1"/>
    <col min="5" max="5" width="12.00390625" style="2" customWidth="1"/>
    <col min="6" max="6" width="11.421875" style="2" customWidth="1"/>
    <col min="7" max="7" width="5.57421875" style="2" customWidth="1"/>
    <col min="8" max="16384" width="9.140625" style="2" customWidth="1"/>
  </cols>
  <sheetData>
    <row r="1" spans="3:7" ht="14.25">
      <c r="C1" s="64" t="s">
        <v>91</v>
      </c>
      <c r="D1" s="64"/>
      <c r="E1" s="64"/>
      <c r="F1" s="64"/>
      <c r="G1" s="3"/>
    </row>
    <row r="2" spans="4:7" ht="14.25">
      <c r="D2" s="64" t="s">
        <v>6</v>
      </c>
      <c r="E2" s="64"/>
      <c r="F2" s="64"/>
      <c r="G2" s="3"/>
    </row>
    <row r="3" spans="4:7" ht="14.25">
      <c r="D3" s="64" t="s">
        <v>90</v>
      </c>
      <c r="E3" s="64"/>
      <c r="F3" s="64"/>
      <c r="G3" s="3"/>
    </row>
    <row r="5" spans="1:6" ht="18.75" customHeight="1">
      <c r="A5" s="64" t="s">
        <v>29</v>
      </c>
      <c r="B5" s="64"/>
      <c r="C5" s="64"/>
      <c r="D5" s="64"/>
      <c r="E5" s="64"/>
      <c r="F5" s="64"/>
    </row>
    <row r="6" spans="1:6" ht="30.75" customHeight="1">
      <c r="A6" s="79" t="s">
        <v>30</v>
      </c>
      <c r="B6" s="79"/>
      <c r="C6" s="79"/>
      <c r="D6" s="79"/>
      <c r="E6" s="79"/>
      <c r="F6" s="79"/>
    </row>
    <row r="7" spans="1:2" ht="16.5" customHeight="1">
      <c r="A7" s="80" t="s">
        <v>7</v>
      </c>
      <c r="B7" s="80"/>
    </row>
    <row r="8" spans="1:6" s="7" customFormat="1" ht="25.5" customHeight="1">
      <c r="A8" s="4" t="s">
        <v>1</v>
      </c>
      <c r="B8" s="4" t="s">
        <v>2</v>
      </c>
      <c r="C8" s="5" t="s">
        <v>3</v>
      </c>
      <c r="D8" s="5" t="s">
        <v>4</v>
      </c>
      <c r="E8" s="6" t="s">
        <v>8</v>
      </c>
      <c r="F8" s="6" t="s">
        <v>9</v>
      </c>
    </row>
    <row r="9" spans="1:6" s="25" customFormat="1" ht="23.25" customHeight="1">
      <c r="A9" s="22">
        <v>900</v>
      </c>
      <c r="B9" s="22"/>
      <c r="C9" s="30"/>
      <c r="D9" s="23" t="s">
        <v>25</v>
      </c>
      <c r="E9" s="37">
        <f>E10</f>
        <v>1768000</v>
      </c>
      <c r="F9" s="24">
        <f>F10</f>
        <v>1768000</v>
      </c>
    </row>
    <row r="10" spans="1:6" ht="17.25" customHeight="1">
      <c r="A10" s="8"/>
      <c r="B10" s="8">
        <v>90001</v>
      </c>
      <c r="C10" s="36"/>
      <c r="D10" s="1" t="s">
        <v>26</v>
      </c>
      <c r="E10" s="9">
        <f>E12</f>
        <v>1768000</v>
      </c>
      <c r="F10" s="9">
        <f>F11</f>
        <v>1768000</v>
      </c>
    </row>
    <row r="11" spans="1:6" ht="60" customHeight="1">
      <c r="A11" s="8"/>
      <c r="B11" s="8"/>
      <c r="C11" s="36">
        <v>6010</v>
      </c>
      <c r="D11" s="1" t="s">
        <v>27</v>
      </c>
      <c r="E11" s="9"/>
      <c r="F11" s="9">
        <v>1768000</v>
      </c>
    </row>
    <row r="12" spans="1:6" ht="20.25" customHeight="1">
      <c r="A12" s="8"/>
      <c r="B12" s="8"/>
      <c r="C12" s="36">
        <v>6050</v>
      </c>
      <c r="D12" s="1" t="s">
        <v>28</v>
      </c>
      <c r="E12" s="9">
        <v>1768000</v>
      </c>
      <c r="F12" s="9"/>
    </row>
    <row r="13" spans="1:6" ht="21" customHeight="1">
      <c r="A13" s="10"/>
      <c r="B13" s="10"/>
      <c r="C13" s="11"/>
      <c r="D13" s="12" t="s">
        <v>10</v>
      </c>
      <c r="E13" s="13">
        <f>E9</f>
        <v>1768000</v>
      </c>
      <c r="F13" s="13">
        <f>F9</f>
        <v>1768000</v>
      </c>
    </row>
    <row r="14" spans="1:6" ht="123.75" customHeight="1">
      <c r="A14" s="104" t="s">
        <v>92</v>
      </c>
      <c r="B14" s="104"/>
      <c r="C14" s="104"/>
      <c r="D14" s="104"/>
      <c r="E14" s="104"/>
      <c r="F14" s="104"/>
    </row>
    <row r="15" spans="4:6" ht="14.25">
      <c r="D15" s="64" t="s">
        <v>11</v>
      </c>
      <c r="E15" s="64"/>
      <c r="F15" s="64"/>
    </row>
    <row r="16" spans="4:6" ht="30.75" customHeight="1">
      <c r="D16" s="64" t="s">
        <v>12</v>
      </c>
      <c r="E16" s="64"/>
      <c r="F16" s="64"/>
    </row>
  </sheetData>
  <mergeCells count="9">
    <mergeCell ref="C1:F1"/>
    <mergeCell ref="D2:F2"/>
    <mergeCell ref="D3:F3"/>
    <mergeCell ref="A5:F5"/>
    <mergeCell ref="D15:F15"/>
    <mergeCell ref="D16:F16"/>
    <mergeCell ref="A6:F6"/>
    <mergeCell ref="A7:B7"/>
    <mergeCell ref="A14:F14"/>
  </mergeCells>
  <printOptions/>
  <pageMargins left="0.61" right="0.31" top="0.74" bottom="0.66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7" sqref="H7:H8"/>
    </sheetView>
  </sheetViews>
  <sheetFormatPr defaultColWidth="9.140625" defaultRowHeight="12.75"/>
  <cols>
    <col min="1" max="1" width="4.28125" style="2" customWidth="1"/>
    <col min="2" max="2" width="5.7109375" style="2" bestFit="1" customWidth="1"/>
    <col min="3" max="3" width="9.140625" style="2" customWidth="1"/>
    <col min="4" max="4" width="8.421875" style="2" customWidth="1"/>
    <col min="5" max="5" width="53.00390625" style="2" customWidth="1"/>
    <col min="6" max="6" width="16.57421875" style="2" customWidth="1"/>
    <col min="7" max="7" width="13.8515625" style="2" customWidth="1"/>
    <col min="8" max="8" width="13.28125" style="2" customWidth="1"/>
    <col min="9" max="9" width="14.8515625" style="2" customWidth="1"/>
    <col min="10" max="16384" width="9.140625" style="2" customWidth="1"/>
  </cols>
  <sheetData>
    <row r="1" spans="6:9" ht="14.25">
      <c r="F1" s="64" t="s">
        <v>94</v>
      </c>
      <c r="G1" s="64"/>
      <c r="H1" s="64"/>
      <c r="I1" s="64"/>
    </row>
    <row r="2" spans="6:9" ht="14.25">
      <c r="F2" s="64" t="s">
        <v>31</v>
      </c>
      <c r="G2" s="64"/>
      <c r="H2" s="64"/>
      <c r="I2" s="64"/>
    </row>
    <row r="3" spans="6:9" ht="15.75" customHeight="1">
      <c r="F3" s="64" t="s">
        <v>93</v>
      </c>
      <c r="G3" s="64"/>
      <c r="H3" s="64"/>
      <c r="I3" s="64"/>
    </row>
    <row r="4" spans="6:9" ht="15.75" customHeight="1">
      <c r="F4" s="3"/>
      <c r="G4" s="3"/>
      <c r="H4" s="3"/>
      <c r="I4" s="3"/>
    </row>
    <row r="5" spans="3:9" ht="15.75">
      <c r="C5" s="85" t="s">
        <v>32</v>
      </c>
      <c r="D5" s="85"/>
      <c r="E5" s="85"/>
      <c r="F5" s="85"/>
      <c r="G5" s="85"/>
      <c r="H5" s="39"/>
      <c r="I5" s="40"/>
    </row>
    <row r="6" spans="3:9" s="41" customFormat="1" ht="15.75" customHeight="1">
      <c r="C6" s="86"/>
      <c r="D6" s="86"/>
      <c r="E6" s="86"/>
      <c r="F6" s="86"/>
      <c r="G6" s="86"/>
      <c r="H6" s="42"/>
      <c r="I6" s="43"/>
    </row>
    <row r="7" spans="1:9" s="44" customFormat="1" ht="14.25" customHeight="1">
      <c r="A7" s="83" t="s">
        <v>13</v>
      </c>
      <c r="B7" s="83" t="s">
        <v>1</v>
      </c>
      <c r="C7" s="83" t="s">
        <v>2</v>
      </c>
      <c r="D7" s="83" t="s">
        <v>33</v>
      </c>
      <c r="E7" s="83" t="s">
        <v>5</v>
      </c>
      <c r="F7" s="87" t="s">
        <v>14</v>
      </c>
      <c r="G7" s="81" t="s">
        <v>34</v>
      </c>
      <c r="H7" s="81" t="s">
        <v>95</v>
      </c>
      <c r="I7" s="81" t="s">
        <v>15</v>
      </c>
    </row>
    <row r="8" spans="1:9" s="44" customFormat="1" ht="17.25" customHeight="1">
      <c r="A8" s="84"/>
      <c r="B8" s="84"/>
      <c r="C8" s="84"/>
      <c r="D8" s="84"/>
      <c r="E8" s="84"/>
      <c r="F8" s="88"/>
      <c r="G8" s="82"/>
      <c r="H8" s="82"/>
      <c r="I8" s="82"/>
    </row>
    <row r="9" spans="1:9" s="3" customFormat="1" ht="14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</row>
    <row r="10" spans="1:9" s="3" customFormat="1" ht="27.75" customHeight="1">
      <c r="A10" s="26">
        <v>1</v>
      </c>
      <c r="B10" s="45" t="s">
        <v>16</v>
      </c>
      <c r="C10" s="45" t="s">
        <v>17</v>
      </c>
      <c r="D10" s="26">
        <v>6050</v>
      </c>
      <c r="E10" s="1" t="s">
        <v>78</v>
      </c>
      <c r="F10" s="46">
        <v>70000</v>
      </c>
      <c r="G10" s="46"/>
      <c r="H10" s="26"/>
      <c r="I10" s="47">
        <f>F10</f>
        <v>70000</v>
      </c>
    </row>
    <row r="11" spans="1:9" s="50" customFormat="1" ht="21" customHeight="1">
      <c r="A11" s="48"/>
      <c r="B11" s="48"/>
      <c r="C11" s="48"/>
      <c r="D11" s="48"/>
      <c r="E11" s="48" t="s">
        <v>35</v>
      </c>
      <c r="F11" s="49">
        <f>SUM(F10)</f>
        <v>70000</v>
      </c>
      <c r="G11" s="49">
        <f>SUM(G10)</f>
        <v>0</v>
      </c>
      <c r="H11" s="48"/>
      <c r="I11" s="49">
        <f>SUM(I10)</f>
        <v>70000</v>
      </c>
    </row>
    <row r="12" spans="1:9" ht="29.25" customHeight="1">
      <c r="A12" s="8">
        <v>2</v>
      </c>
      <c r="B12" s="51" t="s">
        <v>36</v>
      </c>
      <c r="C12" s="51" t="s">
        <v>37</v>
      </c>
      <c r="D12" s="51" t="s">
        <v>38</v>
      </c>
      <c r="E12" s="1" t="s">
        <v>39</v>
      </c>
      <c r="F12" s="46">
        <v>22000</v>
      </c>
      <c r="G12" s="46"/>
      <c r="H12" s="46"/>
      <c r="I12" s="46">
        <f>F12</f>
        <v>22000</v>
      </c>
    </row>
    <row r="13" spans="1:9" s="35" customFormat="1" ht="25.5" customHeight="1">
      <c r="A13" s="33"/>
      <c r="B13" s="52"/>
      <c r="C13" s="33"/>
      <c r="D13" s="33"/>
      <c r="E13" s="15" t="s">
        <v>40</v>
      </c>
      <c r="F13" s="53">
        <f>SUM(F12:F12)</f>
        <v>22000</v>
      </c>
      <c r="G13" s="53"/>
      <c r="H13" s="53"/>
      <c r="I13" s="53">
        <f>SUM(I12)</f>
        <v>22000</v>
      </c>
    </row>
    <row r="14" spans="1:9" ht="30.75" customHeight="1">
      <c r="A14" s="8">
        <v>3</v>
      </c>
      <c r="B14" s="18"/>
      <c r="C14" s="8">
        <v>60016</v>
      </c>
      <c r="D14" s="8">
        <v>6050</v>
      </c>
      <c r="E14" s="1" t="s">
        <v>41</v>
      </c>
      <c r="F14" s="46">
        <v>184000</v>
      </c>
      <c r="G14" s="46"/>
      <c r="H14" s="46"/>
      <c r="I14" s="46">
        <f>F14+G14</f>
        <v>184000</v>
      </c>
    </row>
    <row r="15" spans="1:9" ht="30" customHeight="1">
      <c r="A15" s="8">
        <v>4</v>
      </c>
      <c r="B15" s="18"/>
      <c r="C15" s="8">
        <v>60016</v>
      </c>
      <c r="D15" s="8">
        <v>6050</v>
      </c>
      <c r="E15" s="17" t="s">
        <v>42</v>
      </c>
      <c r="F15" s="46">
        <v>917000</v>
      </c>
      <c r="G15" s="46"/>
      <c r="H15" s="46"/>
      <c r="I15" s="46">
        <f>F15</f>
        <v>917000</v>
      </c>
    </row>
    <row r="16" spans="1:9" ht="30" customHeight="1">
      <c r="A16" s="8">
        <v>5</v>
      </c>
      <c r="B16" s="18"/>
      <c r="C16" s="8">
        <v>60016</v>
      </c>
      <c r="D16" s="8">
        <v>6050</v>
      </c>
      <c r="E16" s="17" t="s">
        <v>24</v>
      </c>
      <c r="F16" s="46">
        <v>7000</v>
      </c>
      <c r="G16" s="46"/>
      <c r="H16" s="46"/>
      <c r="I16" s="46">
        <f>F16+G16</f>
        <v>7000</v>
      </c>
    </row>
    <row r="17" spans="1:9" ht="42" customHeight="1">
      <c r="A17" s="8">
        <v>6</v>
      </c>
      <c r="B17" s="18"/>
      <c r="C17" s="8">
        <v>60016</v>
      </c>
      <c r="D17" s="8">
        <v>6050</v>
      </c>
      <c r="E17" s="1" t="s">
        <v>20</v>
      </c>
      <c r="F17" s="46">
        <v>15000</v>
      </c>
      <c r="G17" s="46"/>
      <c r="H17" s="46"/>
      <c r="I17" s="46">
        <f>F17+G17</f>
        <v>15000</v>
      </c>
    </row>
    <row r="18" spans="1:9" s="35" customFormat="1" ht="20.25" customHeight="1">
      <c r="A18" s="33"/>
      <c r="B18" s="52"/>
      <c r="C18" s="33"/>
      <c r="D18" s="33"/>
      <c r="E18" s="15" t="s">
        <v>43</v>
      </c>
      <c r="F18" s="53">
        <f>F14+F15+F16+F17</f>
        <v>1123000</v>
      </c>
      <c r="G18" s="53">
        <f>SUM(G14:G17)</f>
        <v>0</v>
      </c>
      <c r="H18" s="53"/>
      <c r="I18" s="53">
        <f>I14+++++++I15+I16+I17</f>
        <v>1123000</v>
      </c>
    </row>
    <row r="19" spans="1:9" ht="24" customHeight="1">
      <c r="A19" s="8">
        <v>7</v>
      </c>
      <c r="B19" s="18">
        <v>700</v>
      </c>
      <c r="C19" s="8">
        <v>70005</v>
      </c>
      <c r="D19" s="8">
        <v>6060</v>
      </c>
      <c r="E19" s="17" t="s">
        <v>44</v>
      </c>
      <c r="F19" s="46">
        <v>250000</v>
      </c>
      <c r="G19" s="46"/>
      <c r="H19" s="46"/>
      <c r="I19" s="46">
        <f>F19+G19</f>
        <v>250000</v>
      </c>
    </row>
    <row r="20" spans="1:9" ht="19.5" customHeight="1">
      <c r="A20" s="8">
        <v>8</v>
      </c>
      <c r="B20" s="18"/>
      <c r="C20" s="8">
        <v>70005</v>
      </c>
      <c r="D20" s="8">
        <v>6060</v>
      </c>
      <c r="E20" s="17" t="s">
        <v>45</v>
      </c>
      <c r="F20" s="46">
        <v>475000</v>
      </c>
      <c r="G20" s="46"/>
      <c r="H20" s="46"/>
      <c r="I20" s="46">
        <f>F20+G20</f>
        <v>475000</v>
      </c>
    </row>
    <row r="21" spans="1:9" s="25" customFormat="1" ht="20.25" customHeight="1">
      <c r="A21" s="22"/>
      <c r="B21" s="54"/>
      <c r="C21" s="22"/>
      <c r="D21" s="22"/>
      <c r="E21" s="32" t="s">
        <v>46</v>
      </c>
      <c r="F21" s="37">
        <f>SUM(F19:F20)</f>
        <v>725000</v>
      </c>
      <c r="G21" s="37">
        <f>SUM(G19:G20)</f>
        <v>0</v>
      </c>
      <c r="H21" s="37"/>
      <c r="I21" s="37">
        <f>SUM(I19:I20)</f>
        <v>725000</v>
      </c>
    </row>
    <row r="22" spans="1:9" s="29" customFormat="1" ht="28.5" customHeight="1">
      <c r="A22" s="28">
        <v>9</v>
      </c>
      <c r="B22" s="55">
        <v>750</v>
      </c>
      <c r="C22" s="28">
        <v>75023</v>
      </c>
      <c r="D22" s="28">
        <v>6060</v>
      </c>
      <c r="E22" s="56" t="s">
        <v>47</v>
      </c>
      <c r="F22" s="57">
        <v>13600</v>
      </c>
      <c r="G22" s="57"/>
      <c r="H22" s="57"/>
      <c r="I22" s="57">
        <f>F22+G22</f>
        <v>13600</v>
      </c>
    </row>
    <row r="23" spans="1:9" s="25" customFormat="1" ht="17.25" customHeight="1">
      <c r="A23" s="22"/>
      <c r="B23" s="54"/>
      <c r="C23" s="22"/>
      <c r="D23" s="22"/>
      <c r="E23" s="32" t="s">
        <v>18</v>
      </c>
      <c r="F23" s="37">
        <f>SUM(F22)</f>
        <v>13600</v>
      </c>
      <c r="G23" s="37">
        <f>SUM(G22)</f>
        <v>0</v>
      </c>
      <c r="H23" s="37"/>
      <c r="I23" s="37">
        <f>SUM(I22)</f>
        <v>13600</v>
      </c>
    </row>
    <row r="24" spans="1:9" ht="30" customHeight="1">
      <c r="A24" s="8">
        <v>10</v>
      </c>
      <c r="B24" s="18">
        <v>801</v>
      </c>
      <c r="C24" s="8">
        <v>80101</v>
      </c>
      <c r="D24" s="8">
        <v>6050</v>
      </c>
      <c r="E24" s="19" t="s">
        <v>48</v>
      </c>
      <c r="F24" s="46">
        <v>380000</v>
      </c>
      <c r="G24" s="46"/>
      <c r="H24" s="46"/>
      <c r="I24" s="46">
        <f>F24+G24</f>
        <v>380000</v>
      </c>
    </row>
    <row r="25" spans="1:9" ht="32.25" customHeight="1">
      <c r="A25" s="8">
        <v>11</v>
      </c>
      <c r="B25" s="18"/>
      <c r="C25" s="8">
        <v>80101</v>
      </c>
      <c r="D25" s="8">
        <v>6050</v>
      </c>
      <c r="E25" s="19" t="s">
        <v>49</v>
      </c>
      <c r="F25" s="46">
        <v>3109697</v>
      </c>
      <c r="G25" s="46"/>
      <c r="H25" s="46"/>
      <c r="I25" s="46">
        <f>F25+G25</f>
        <v>3109697</v>
      </c>
    </row>
    <row r="26" spans="1:9" ht="29.25" customHeight="1">
      <c r="A26" s="8">
        <v>12</v>
      </c>
      <c r="B26" s="18"/>
      <c r="C26" s="8">
        <v>80101</v>
      </c>
      <c r="D26" s="8">
        <v>6050</v>
      </c>
      <c r="E26" s="19" t="s">
        <v>21</v>
      </c>
      <c r="F26" s="46">
        <v>10309</v>
      </c>
      <c r="G26" s="46"/>
      <c r="H26" s="46"/>
      <c r="I26" s="46">
        <f>F26</f>
        <v>10309</v>
      </c>
    </row>
    <row r="27" spans="1:9" ht="29.25" customHeight="1">
      <c r="A27" s="8">
        <v>13</v>
      </c>
      <c r="B27" s="18"/>
      <c r="C27" s="8">
        <v>80101</v>
      </c>
      <c r="D27" s="8">
        <v>6050</v>
      </c>
      <c r="E27" s="19" t="s">
        <v>0</v>
      </c>
      <c r="F27" s="46">
        <v>16000</v>
      </c>
      <c r="G27" s="46"/>
      <c r="H27" s="46"/>
      <c r="I27" s="46">
        <f>F27</f>
        <v>16000</v>
      </c>
    </row>
    <row r="28" spans="1:9" ht="42" customHeight="1">
      <c r="A28" s="8">
        <v>14</v>
      </c>
      <c r="B28" s="18"/>
      <c r="C28" s="8">
        <v>80104</v>
      </c>
      <c r="D28" s="8">
        <v>6050</v>
      </c>
      <c r="E28" s="19" t="s">
        <v>50</v>
      </c>
      <c r="F28" s="46">
        <v>555000</v>
      </c>
      <c r="G28" s="46"/>
      <c r="H28" s="46"/>
      <c r="I28" s="46">
        <f>F28</f>
        <v>555000</v>
      </c>
    </row>
    <row r="29" spans="1:9" ht="30" customHeight="1">
      <c r="A29" s="8">
        <v>15</v>
      </c>
      <c r="B29" s="18"/>
      <c r="C29" s="8">
        <v>80110</v>
      </c>
      <c r="D29" s="8">
        <v>6050</v>
      </c>
      <c r="E29" s="1" t="s">
        <v>22</v>
      </c>
      <c r="F29" s="46">
        <v>87000</v>
      </c>
      <c r="G29" s="46"/>
      <c r="H29" s="46"/>
      <c r="I29" s="46">
        <f>F29+G29</f>
        <v>87000</v>
      </c>
    </row>
    <row r="30" spans="1:9" s="35" customFormat="1" ht="21.75" customHeight="1">
      <c r="A30" s="33"/>
      <c r="B30" s="58"/>
      <c r="C30" s="33"/>
      <c r="D30" s="33"/>
      <c r="E30" s="15" t="s">
        <v>51</v>
      </c>
      <c r="F30" s="31">
        <f>SUM(F24:F29)</f>
        <v>4158006</v>
      </c>
      <c r="G30" s="31">
        <f>SUM(G24:G29)</f>
        <v>0</v>
      </c>
      <c r="H30" s="31"/>
      <c r="I30" s="31">
        <f>I24+I25+I26+I27+I28+I29</f>
        <v>4158006</v>
      </c>
    </row>
    <row r="31" spans="1:9" ht="21.75" customHeight="1">
      <c r="A31" s="8">
        <v>16</v>
      </c>
      <c r="B31" s="8">
        <v>852</v>
      </c>
      <c r="C31" s="8">
        <v>85219</v>
      </c>
      <c r="D31" s="8">
        <v>6060</v>
      </c>
      <c r="E31" s="21" t="s">
        <v>52</v>
      </c>
      <c r="F31" s="9">
        <v>10000</v>
      </c>
      <c r="G31" s="9"/>
      <c r="H31" s="9"/>
      <c r="I31" s="9">
        <f>F31</f>
        <v>10000</v>
      </c>
    </row>
    <row r="32" spans="1:9" s="35" customFormat="1" ht="18.75" customHeight="1">
      <c r="A32" s="33"/>
      <c r="B32" s="52"/>
      <c r="C32" s="33"/>
      <c r="D32" s="33"/>
      <c r="E32" s="59" t="s">
        <v>53</v>
      </c>
      <c r="F32" s="31">
        <v>10000</v>
      </c>
      <c r="G32" s="31"/>
      <c r="H32" s="31"/>
      <c r="I32" s="31">
        <f>SUM(I31)</f>
        <v>10000</v>
      </c>
    </row>
    <row r="33" spans="1:9" ht="42.75" customHeight="1">
      <c r="A33" s="8">
        <v>17</v>
      </c>
      <c r="B33" s="20" t="s">
        <v>54</v>
      </c>
      <c r="C33" s="51" t="s">
        <v>55</v>
      </c>
      <c r="D33" s="51" t="s">
        <v>61</v>
      </c>
      <c r="E33" s="1" t="s">
        <v>27</v>
      </c>
      <c r="F33" s="46"/>
      <c r="G33" s="46">
        <v>1768000</v>
      </c>
      <c r="H33" s="46"/>
      <c r="I33" s="46">
        <f>F33+G33</f>
        <v>1768000</v>
      </c>
    </row>
    <row r="34" spans="1:9" ht="21" customHeight="1">
      <c r="A34" s="8"/>
      <c r="B34" s="20"/>
      <c r="C34" s="51"/>
      <c r="D34" s="51" t="s">
        <v>56</v>
      </c>
      <c r="E34" s="1" t="s">
        <v>57</v>
      </c>
      <c r="F34" s="46">
        <v>2761634</v>
      </c>
      <c r="G34" s="46"/>
      <c r="H34" s="46">
        <v>1768000</v>
      </c>
      <c r="I34" s="46">
        <f>F34-H34</f>
        <v>993634</v>
      </c>
    </row>
    <row r="35" spans="1:9" ht="23.25" customHeight="1">
      <c r="A35" s="8">
        <v>18</v>
      </c>
      <c r="B35" s="20"/>
      <c r="C35" s="51" t="s">
        <v>58</v>
      </c>
      <c r="D35" s="51" t="s">
        <v>38</v>
      </c>
      <c r="E35" s="17" t="s">
        <v>59</v>
      </c>
      <c r="F35" s="46">
        <v>22400</v>
      </c>
      <c r="G35" s="46"/>
      <c r="H35" s="46"/>
      <c r="I35" s="46">
        <f>F35+G35</f>
        <v>22400</v>
      </c>
    </row>
    <row r="36" spans="1:9" s="35" customFormat="1" ht="26.25" customHeight="1">
      <c r="A36" s="33"/>
      <c r="B36" s="33"/>
      <c r="C36" s="33"/>
      <c r="D36" s="33"/>
      <c r="E36" s="59" t="s">
        <v>60</v>
      </c>
      <c r="F36" s="31">
        <f>F33+F34+F35</f>
        <v>2784034</v>
      </c>
      <c r="G36" s="31">
        <f>G33+G35</f>
        <v>1768000</v>
      </c>
      <c r="H36" s="31">
        <f>SUM(H34:H35)</f>
        <v>1768000</v>
      </c>
      <c r="I36" s="24">
        <f>I33+I34+I35</f>
        <v>2784034</v>
      </c>
    </row>
    <row r="37" spans="1:9" s="62" customFormat="1" ht="24.75" customHeight="1">
      <c r="A37" s="34"/>
      <c r="B37" s="34"/>
      <c r="C37" s="34"/>
      <c r="D37" s="34"/>
      <c r="E37" s="60" t="s">
        <v>19</v>
      </c>
      <c r="F37" s="37">
        <f>F11+F13+F18+F21+F23+F30+F32+F36</f>
        <v>8905640</v>
      </c>
      <c r="G37" s="53">
        <f>G11+G18+G21+G23+G30+G36</f>
        <v>1768000</v>
      </c>
      <c r="H37" s="53">
        <f>H36</f>
        <v>1768000</v>
      </c>
      <c r="I37" s="61">
        <f>I11+I13+I18+I21+I23+I30+I32+I36</f>
        <v>8905640</v>
      </c>
    </row>
    <row r="38" spans="1:9" s="62" customFormat="1" ht="14.25">
      <c r="A38" s="63"/>
      <c r="B38" s="63"/>
      <c r="C38" s="63"/>
      <c r="D38" s="63"/>
      <c r="E38" s="65"/>
      <c r="F38" s="66"/>
      <c r="G38" s="66"/>
      <c r="H38" s="66"/>
      <c r="I38" s="66"/>
    </row>
    <row r="39" spans="7:9" ht="20.25" customHeight="1">
      <c r="G39" s="64" t="s">
        <v>11</v>
      </c>
      <c r="H39" s="64"/>
      <c r="I39" s="64"/>
    </row>
    <row r="40" spans="7:9" ht="26.25" customHeight="1">
      <c r="G40" s="64" t="s">
        <v>12</v>
      </c>
      <c r="H40" s="64"/>
      <c r="I40" s="64"/>
    </row>
  </sheetData>
  <mergeCells count="16">
    <mergeCell ref="C6:G6"/>
    <mergeCell ref="E7:E8"/>
    <mergeCell ref="F7:F8"/>
    <mergeCell ref="F1:I1"/>
    <mergeCell ref="F2:I2"/>
    <mergeCell ref="F3:I3"/>
    <mergeCell ref="C5:G5"/>
    <mergeCell ref="A7:A8"/>
    <mergeCell ref="B7:B8"/>
    <mergeCell ref="C7:C8"/>
    <mergeCell ref="D7:D8"/>
    <mergeCell ref="G40:I40"/>
    <mergeCell ref="G7:G8"/>
    <mergeCell ref="H7:H8"/>
    <mergeCell ref="I7:I8"/>
    <mergeCell ref="G39:I39"/>
  </mergeCells>
  <printOptions/>
  <pageMargins left="0.35" right="0.4330708661417323" top="0.54" bottom="0.36" header="0.37" footer="0.2755905511811024"/>
  <pageSetup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4.00390625" style="2" customWidth="1"/>
    <col min="2" max="2" width="5.7109375" style="2" bestFit="1" customWidth="1"/>
    <col min="3" max="3" width="9.140625" style="2" customWidth="1"/>
    <col min="4" max="4" width="6.140625" style="2" customWidth="1"/>
    <col min="5" max="5" width="36.28125" style="2" customWidth="1"/>
    <col min="6" max="6" width="7.421875" style="2" customWidth="1"/>
    <col min="7" max="8" width="11.57421875" style="2" customWidth="1"/>
    <col min="9" max="10" width="10.140625" style="2" customWidth="1"/>
    <col min="11" max="11" width="10.7109375" style="2" customWidth="1"/>
    <col min="12" max="13" width="10.28125" style="2" customWidth="1"/>
    <col min="14" max="14" width="11.140625" style="2" customWidth="1"/>
    <col min="15" max="16384" width="9.140625" style="2" customWidth="1"/>
  </cols>
  <sheetData>
    <row r="1" spans="6:14" ht="14.25">
      <c r="F1" s="103" t="s">
        <v>96</v>
      </c>
      <c r="G1" s="103"/>
      <c r="H1" s="103"/>
      <c r="I1" s="103"/>
      <c r="J1" s="103"/>
      <c r="K1" s="103"/>
      <c r="L1" s="103"/>
      <c r="M1" s="103"/>
      <c r="N1" s="103"/>
    </row>
    <row r="2" spans="6:14" ht="14.25">
      <c r="F2" s="64" t="s">
        <v>97</v>
      </c>
      <c r="G2" s="64"/>
      <c r="H2" s="64"/>
      <c r="I2" s="64"/>
      <c r="J2" s="64"/>
      <c r="K2" s="64"/>
      <c r="L2" s="64"/>
      <c r="M2" s="64"/>
      <c r="N2" s="64"/>
    </row>
    <row r="3" spans="6:14" ht="9.75" customHeight="1">
      <c r="F3" s="64"/>
      <c r="G3" s="64"/>
      <c r="H3" s="64"/>
      <c r="I3" s="64"/>
      <c r="J3" s="64"/>
      <c r="K3" s="64"/>
      <c r="L3" s="64"/>
      <c r="M3" s="64"/>
      <c r="N3" s="64"/>
    </row>
    <row r="4" spans="3:14" ht="15.75">
      <c r="C4" s="85" t="s">
        <v>62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40"/>
    </row>
    <row r="5" spans="3:14" s="41" customFormat="1" ht="15.75" customHeight="1">
      <c r="C5" s="86" t="s">
        <v>63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43"/>
    </row>
    <row r="6" spans="1:14" s="44" customFormat="1" ht="14.25">
      <c r="A6" s="83" t="s">
        <v>13</v>
      </c>
      <c r="B6" s="83" t="s">
        <v>1</v>
      </c>
      <c r="C6" s="83" t="s">
        <v>2</v>
      </c>
      <c r="D6" s="83" t="s">
        <v>3</v>
      </c>
      <c r="E6" s="83" t="s">
        <v>64</v>
      </c>
      <c r="F6" s="96" t="s">
        <v>65</v>
      </c>
      <c r="G6" s="81" t="s">
        <v>82</v>
      </c>
      <c r="H6" s="99" t="s">
        <v>66</v>
      </c>
      <c r="I6" s="99"/>
      <c r="J6" s="99"/>
      <c r="K6" s="99"/>
      <c r="L6" s="99"/>
      <c r="M6" s="99"/>
      <c r="N6" s="99"/>
    </row>
    <row r="7" spans="1:14" s="44" customFormat="1" ht="15">
      <c r="A7" s="95"/>
      <c r="B7" s="95"/>
      <c r="C7" s="95"/>
      <c r="D7" s="95"/>
      <c r="E7" s="95"/>
      <c r="F7" s="97"/>
      <c r="G7" s="89"/>
      <c r="H7" s="100">
        <v>2006</v>
      </c>
      <c r="I7" s="101"/>
      <c r="J7" s="101"/>
      <c r="K7" s="101"/>
      <c r="L7" s="102"/>
      <c r="M7" s="8">
        <v>2007</v>
      </c>
      <c r="N7" s="67">
        <v>2008</v>
      </c>
    </row>
    <row r="8" spans="1:14" s="44" customFormat="1" ht="14.25" customHeight="1">
      <c r="A8" s="95"/>
      <c r="B8" s="95"/>
      <c r="C8" s="95"/>
      <c r="D8" s="95"/>
      <c r="E8" s="95"/>
      <c r="F8" s="97"/>
      <c r="G8" s="89"/>
      <c r="H8" s="89" t="s">
        <v>81</v>
      </c>
      <c r="I8" s="90" t="s">
        <v>83</v>
      </c>
      <c r="J8" s="88" t="s">
        <v>80</v>
      </c>
      <c r="K8" s="90" t="s">
        <v>79</v>
      </c>
      <c r="L8" s="92" t="s">
        <v>68</v>
      </c>
      <c r="M8" s="81" t="s">
        <v>67</v>
      </c>
      <c r="N8" s="81" t="s">
        <v>69</v>
      </c>
    </row>
    <row r="9" spans="1:14" s="44" customFormat="1" ht="39.75" customHeight="1">
      <c r="A9" s="84"/>
      <c r="B9" s="84"/>
      <c r="C9" s="84"/>
      <c r="D9" s="84"/>
      <c r="E9" s="84"/>
      <c r="F9" s="98"/>
      <c r="G9" s="82"/>
      <c r="H9" s="82"/>
      <c r="I9" s="91"/>
      <c r="J9" s="94"/>
      <c r="K9" s="91"/>
      <c r="L9" s="93"/>
      <c r="M9" s="82"/>
      <c r="N9" s="82"/>
    </row>
    <row r="10" spans="1:14" s="3" customFormat="1" ht="14.25">
      <c r="A10" s="26">
        <v>1</v>
      </c>
      <c r="B10" s="26">
        <v>2</v>
      </c>
      <c r="C10" s="26">
        <v>3</v>
      </c>
      <c r="D10" s="26"/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</row>
    <row r="11" spans="1:14" s="3" customFormat="1" ht="42.75" customHeight="1">
      <c r="A11" s="8">
        <v>1</v>
      </c>
      <c r="B11" s="51" t="s">
        <v>16</v>
      </c>
      <c r="C11" s="51" t="s">
        <v>17</v>
      </c>
      <c r="D11" s="51">
        <v>6050</v>
      </c>
      <c r="E11" s="1" t="s">
        <v>78</v>
      </c>
      <c r="F11" s="19">
        <v>2006</v>
      </c>
      <c r="G11" s="46">
        <f>H11</f>
        <v>70000</v>
      </c>
      <c r="H11" s="46">
        <f>K11+L11</f>
        <v>70000</v>
      </c>
      <c r="I11" s="46"/>
      <c r="J11" s="46">
        <v>70000</v>
      </c>
      <c r="K11" s="46">
        <f>J11</f>
        <v>70000</v>
      </c>
      <c r="L11" s="26"/>
      <c r="M11" s="26"/>
      <c r="N11" s="26"/>
    </row>
    <row r="12" spans="1:14" s="50" customFormat="1" ht="28.5" customHeight="1">
      <c r="A12" s="48"/>
      <c r="B12" s="77"/>
      <c r="C12" s="77"/>
      <c r="D12" s="48"/>
      <c r="E12" s="78" t="s">
        <v>35</v>
      </c>
      <c r="F12" s="72"/>
      <c r="G12" s="37">
        <f>SUM(G11)</f>
        <v>70000</v>
      </c>
      <c r="H12" s="37">
        <f>SUM(H11)</f>
        <v>70000</v>
      </c>
      <c r="I12" s="37">
        <f>SUM(I11)</f>
        <v>0</v>
      </c>
      <c r="J12" s="37">
        <f>SUM(J11)</f>
        <v>70000</v>
      </c>
      <c r="K12" s="37">
        <f>SUM(K11)</f>
        <v>70000</v>
      </c>
      <c r="L12" s="48"/>
      <c r="M12" s="48"/>
      <c r="N12" s="48"/>
    </row>
    <row r="13" spans="1:14" ht="29.25" customHeight="1">
      <c r="A13" s="8">
        <v>2</v>
      </c>
      <c r="B13" s="51" t="s">
        <v>36</v>
      </c>
      <c r="C13" s="51" t="s">
        <v>37</v>
      </c>
      <c r="D13" s="51" t="s">
        <v>38</v>
      </c>
      <c r="E13" s="1" t="s">
        <v>39</v>
      </c>
      <c r="F13" s="19">
        <v>2006</v>
      </c>
      <c r="G13" s="46">
        <f>H13</f>
        <v>22000</v>
      </c>
      <c r="H13" s="46">
        <f>K13+L13</f>
        <v>22000</v>
      </c>
      <c r="I13" s="46">
        <v>22000</v>
      </c>
      <c r="J13" s="46"/>
      <c r="K13" s="46">
        <f>I13</f>
        <v>22000</v>
      </c>
      <c r="L13" s="46"/>
      <c r="M13" s="46"/>
      <c r="N13" s="46"/>
    </row>
    <row r="14" spans="1:14" s="35" customFormat="1" ht="39" customHeight="1">
      <c r="A14" s="33"/>
      <c r="B14" s="52"/>
      <c r="C14" s="33"/>
      <c r="D14" s="33"/>
      <c r="E14" s="15" t="s">
        <v>87</v>
      </c>
      <c r="F14" s="68"/>
      <c r="G14" s="53">
        <f>H14</f>
        <v>22000</v>
      </c>
      <c r="H14" s="53">
        <f>K14</f>
        <v>22000</v>
      </c>
      <c r="I14" s="53">
        <f>SUM(I13:I13)</f>
        <v>22000</v>
      </c>
      <c r="J14" s="53"/>
      <c r="K14" s="53">
        <f>SUM(K13:K13)</f>
        <v>22000</v>
      </c>
      <c r="L14" s="53"/>
      <c r="M14" s="53"/>
      <c r="N14" s="53"/>
    </row>
    <row r="15" spans="1:14" ht="42.75" customHeight="1">
      <c r="A15" s="8">
        <v>3</v>
      </c>
      <c r="B15" s="18">
        <v>600</v>
      </c>
      <c r="C15" s="8">
        <v>60016</v>
      </c>
      <c r="D15" s="8">
        <v>6050</v>
      </c>
      <c r="E15" s="1" t="s">
        <v>70</v>
      </c>
      <c r="F15" s="69">
        <v>2006</v>
      </c>
      <c r="G15" s="46">
        <f>H15</f>
        <v>184000</v>
      </c>
      <c r="H15" s="46">
        <f>K15+L15</f>
        <v>184000</v>
      </c>
      <c r="I15" s="46">
        <v>150000</v>
      </c>
      <c r="J15" s="46">
        <v>34000</v>
      </c>
      <c r="K15" s="46">
        <f>I15+J15</f>
        <v>184000</v>
      </c>
      <c r="L15" s="46"/>
      <c r="M15" s="46"/>
      <c r="N15" s="46"/>
    </row>
    <row r="16" spans="1:14" ht="43.5" customHeight="1">
      <c r="A16" s="8">
        <v>4</v>
      </c>
      <c r="B16" s="18">
        <v>600</v>
      </c>
      <c r="C16" s="8">
        <v>60016</v>
      </c>
      <c r="D16" s="8">
        <v>6050</v>
      </c>
      <c r="E16" s="17" t="s">
        <v>42</v>
      </c>
      <c r="F16" s="69">
        <v>2006</v>
      </c>
      <c r="G16" s="46">
        <f>H16</f>
        <v>3667000</v>
      </c>
      <c r="H16" s="46">
        <f>K16+L16</f>
        <v>3667000</v>
      </c>
      <c r="I16" s="46">
        <v>917000</v>
      </c>
      <c r="J16" s="46"/>
      <c r="K16" s="46">
        <f>I16+J16</f>
        <v>917000</v>
      </c>
      <c r="L16" s="46">
        <v>2750000</v>
      </c>
      <c r="M16" s="46"/>
      <c r="N16" s="46"/>
    </row>
    <row r="17" spans="1:14" ht="42" customHeight="1">
      <c r="A17" s="8">
        <v>5</v>
      </c>
      <c r="B17" s="18">
        <v>600</v>
      </c>
      <c r="C17" s="8">
        <v>60016</v>
      </c>
      <c r="D17" s="8">
        <v>6050</v>
      </c>
      <c r="E17" s="17" t="s">
        <v>24</v>
      </c>
      <c r="F17" s="69">
        <v>2006</v>
      </c>
      <c r="G17" s="46">
        <f>H17+M17+N17</f>
        <v>7000</v>
      </c>
      <c r="H17" s="46">
        <f>K17+L17</f>
        <v>7000</v>
      </c>
      <c r="I17" s="46">
        <v>0</v>
      </c>
      <c r="J17" s="46">
        <v>7000</v>
      </c>
      <c r="K17" s="46">
        <f>I17+J17</f>
        <v>7000</v>
      </c>
      <c r="L17" s="46"/>
      <c r="M17" s="46"/>
      <c r="N17" s="46"/>
    </row>
    <row r="18" spans="1:14" ht="51.75" customHeight="1">
      <c r="A18" s="8">
        <v>6</v>
      </c>
      <c r="B18" s="18">
        <v>600</v>
      </c>
      <c r="C18" s="8">
        <v>60016</v>
      </c>
      <c r="D18" s="8">
        <v>6050</v>
      </c>
      <c r="E18" s="17" t="s">
        <v>84</v>
      </c>
      <c r="F18" s="69">
        <v>2006</v>
      </c>
      <c r="G18" s="46">
        <f>H18+M18+N18</f>
        <v>15000</v>
      </c>
      <c r="H18" s="46">
        <f>K18+L18</f>
        <v>15000</v>
      </c>
      <c r="I18" s="46">
        <v>0</v>
      </c>
      <c r="J18" s="46">
        <v>15000</v>
      </c>
      <c r="K18" s="46">
        <f>I18+J18</f>
        <v>15000</v>
      </c>
      <c r="L18" s="46"/>
      <c r="M18" s="46"/>
      <c r="N18" s="46"/>
    </row>
    <row r="19" spans="1:14" s="35" customFormat="1" ht="22.5" customHeight="1">
      <c r="A19" s="33"/>
      <c r="B19" s="52"/>
      <c r="C19" s="33"/>
      <c r="D19" s="33"/>
      <c r="E19" s="15" t="s">
        <v>86</v>
      </c>
      <c r="F19" s="70"/>
      <c r="G19" s="53">
        <f>G15+G16+G17+G18</f>
        <v>3873000</v>
      </c>
      <c r="H19" s="53">
        <f>H15+H16+H17+H18</f>
        <v>3873000</v>
      </c>
      <c r="I19" s="53">
        <f>I15+I16+I17+I18</f>
        <v>1067000</v>
      </c>
      <c r="J19" s="53">
        <f>J15+J17+J18</f>
        <v>56000</v>
      </c>
      <c r="K19" s="53">
        <f>K15+K16+K17+K18</f>
        <v>1123000</v>
      </c>
      <c r="L19" s="53">
        <f>SUM(L15:L16)</f>
        <v>2750000</v>
      </c>
      <c r="M19" s="53"/>
      <c r="N19" s="53"/>
    </row>
    <row r="20" spans="1:14" ht="24" customHeight="1">
      <c r="A20" s="8">
        <v>7</v>
      </c>
      <c r="B20" s="18">
        <v>700</v>
      </c>
      <c r="C20" s="8">
        <v>70005</v>
      </c>
      <c r="D20" s="8">
        <v>6060</v>
      </c>
      <c r="E20" s="17" t="s">
        <v>44</v>
      </c>
      <c r="F20" s="71">
        <v>2006</v>
      </c>
      <c r="G20" s="46">
        <f>H20</f>
        <v>250000</v>
      </c>
      <c r="H20" s="46">
        <f>K20+L20</f>
        <v>250000</v>
      </c>
      <c r="I20" s="46">
        <v>200000</v>
      </c>
      <c r="J20" s="46">
        <v>50000</v>
      </c>
      <c r="K20" s="46">
        <f>I20+J20</f>
        <v>250000</v>
      </c>
      <c r="L20" s="10"/>
      <c r="M20" s="46"/>
      <c r="N20" s="46"/>
    </row>
    <row r="21" spans="1:14" ht="25.5" customHeight="1">
      <c r="A21" s="8">
        <v>8</v>
      </c>
      <c r="B21" s="18">
        <v>700</v>
      </c>
      <c r="C21" s="8">
        <v>70005</v>
      </c>
      <c r="D21" s="8">
        <v>6060</v>
      </c>
      <c r="E21" s="17" t="s">
        <v>45</v>
      </c>
      <c r="F21" s="19">
        <v>2006</v>
      </c>
      <c r="G21" s="46">
        <f>H21</f>
        <v>475000</v>
      </c>
      <c r="H21" s="46">
        <f>K21+L21</f>
        <v>475000</v>
      </c>
      <c r="I21" s="46">
        <v>50000</v>
      </c>
      <c r="J21" s="46">
        <v>425000</v>
      </c>
      <c r="K21" s="46">
        <f>I21+J21</f>
        <v>475000</v>
      </c>
      <c r="L21" s="10"/>
      <c r="M21" s="46"/>
      <c r="N21" s="46"/>
    </row>
    <row r="22" spans="1:14" s="25" customFormat="1" ht="27.75" customHeight="1">
      <c r="A22" s="22"/>
      <c r="B22" s="54"/>
      <c r="C22" s="22"/>
      <c r="D22" s="22"/>
      <c r="E22" s="32" t="s">
        <v>46</v>
      </c>
      <c r="F22" s="72"/>
      <c r="G22" s="37">
        <f>SUM(G20:G21)</f>
        <v>725000</v>
      </c>
      <c r="H22" s="37">
        <f>SUM(H20:H21)</f>
        <v>725000</v>
      </c>
      <c r="I22" s="37">
        <f>SUM(I20:I21)</f>
        <v>250000</v>
      </c>
      <c r="J22" s="37">
        <f>SUM(J20:J21)</f>
        <v>475000</v>
      </c>
      <c r="K22" s="37">
        <f>SUM(K20:K21)</f>
        <v>725000</v>
      </c>
      <c r="L22" s="27"/>
      <c r="M22" s="37"/>
      <c r="N22" s="37"/>
    </row>
    <row r="23" spans="1:14" s="29" customFormat="1" ht="28.5" customHeight="1">
      <c r="A23" s="28">
        <v>9</v>
      </c>
      <c r="B23" s="55">
        <v>750</v>
      </c>
      <c r="C23" s="28">
        <v>75023</v>
      </c>
      <c r="D23" s="28">
        <v>6060</v>
      </c>
      <c r="E23" s="16" t="s">
        <v>85</v>
      </c>
      <c r="F23" s="56">
        <v>2006</v>
      </c>
      <c r="G23" s="57">
        <f>H23</f>
        <v>13600</v>
      </c>
      <c r="H23" s="57">
        <f>K23+L23</f>
        <v>13600</v>
      </c>
      <c r="I23" s="57">
        <v>10000</v>
      </c>
      <c r="J23" s="57">
        <v>3600</v>
      </c>
      <c r="K23" s="57">
        <f>I23+J23</f>
        <v>13600</v>
      </c>
      <c r="L23" s="38"/>
      <c r="M23" s="57"/>
      <c r="N23" s="57"/>
    </row>
    <row r="24" spans="1:14" s="25" customFormat="1" ht="26.25" customHeight="1">
      <c r="A24" s="22"/>
      <c r="B24" s="54"/>
      <c r="C24" s="22"/>
      <c r="D24" s="22"/>
      <c r="E24" s="32" t="s">
        <v>18</v>
      </c>
      <c r="F24" s="72"/>
      <c r="G24" s="37">
        <f>SUM(G23)</f>
        <v>13600</v>
      </c>
      <c r="H24" s="37">
        <f>SUM(H23)</f>
        <v>13600</v>
      </c>
      <c r="I24" s="37">
        <f>SUM(I23)</f>
        <v>10000</v>
      </c>
      <c r="J24" s="37">
        <f>SUM(J23)</f>
        <v>3600</v>
      </c>
      <c r="K24" s="37">
        <f>SUM(K23)</f>
        <v>13600</v>
      </c>
      <c r="L24" s="27"/>
      <c r="M24" s="37"/>
      <c r="N24" s="37"/>
    </row>
    <row r="25" spans="1:14" ht="42" customHeight="1">
      <c r="A25" s="8">
        <v>10</v>
      </c>
      <c r="B25" s="18">
        <v>801</v>
      </c>
      <c r="C25" s="8">
        <v>80101</v>
      </c>
      <c r="D25" s="8">
        <v>6050</v>
      </c>
      <c r="E25" s="19" t="s">
        <v>48</v>
      </c>
      <c r="F25" s="19">
        <v>2006</v>
      </c>
      <c r="G25" s="46">
        <f>H25</f>
        <v>380000</v>
      </c>
      <c r="H25" s="46">
        <f>I25</f>
        <v>380000</v>
      </c>
      <c r="I25" s="46">
        <v>380000</v>
      </c>
      <c r="J25" s="46">
        <v>0</v>
      </c>
      <c r="K25" s="46">
        <f>I25+J25</f>
        <v>380000</v>
      </c>
      <c r="L25" s="10"/>
      <c r="M25" s="46"/>
      <c r="N25" s="46"/>
    </row>
    <row r="26" spans="1:14" ht="29.25" customHeight="1">
      <c r="A26" s="8">
        <v>11</v>
      </c>
      <c r="B26" s="18">
        <v>801</v>
      </c>
      <c r="C26" s="8">
        <v>80101</v>
      </c>
      <c r="D26" s="8">
        <v>6050</v>
      </c>
      <c r="E26" s="19" t="s">
        <v>49</v>
      </c>
      <c r="F26" s="19" t="s">
        <v>71</v>
      </c>
      <c r="G26" s="46">
        <f>H26+M26+N26</f>
        <v>3609697</v>
      </c>
      <c r="H26" s="46">
        <f>K26+L26</f>
        <v>3109697</v>
      </c>
      <c r="I26" s="46">
        <v>3105000</v>
      </c>
      <c r="J26" s="46">
        <v>4697</v>
      </c>
      <c r="K26" s="46">
        <f>I26+J26</f>
        <v>3109697</v>
      </c>
      <c r="L26" s="10"/>
      <c r="M26" s="46">
        <v>500000</v>
      </c>
      <c r="N26" s="46"/>
    </row>
    <row r="27" spans="1:14" ht="18" customHeight="1">
      <c r="A27" s="8"/>
      <c r="B27" s="18"/>
      <c r="C27" s="8"/>
      <c r="D27" s="8"/>
      <c r="E27" s="19" t="s">
        <v>72</v>
      </c>
      <c r="F27" s="19"/>
      <c r="G27" s="46">
        <f>H27</f>
        <v>105000</v>
      </c>
      <c r="H27" s="46">
        <f>I27</f>
        <v>105000</v>
      </c>
      <c r="I27" s="46">
        <v>105000</v>
      </c>
      <c r="J27" s="46"/>
      <c r="K27" s="46">
        <v>105000</v>
      </c>
      <c r="L27" s="10"/>
      <c r="M27" s="46"/>
      <c r="N27" s="46"/>
    </row>
    <row r="28" spans="1:14" ht="41.25" customHeight="1">
      <c r="A28" s="8">
        <v>12</v>
      </c>
      <c r="B28" s="20" t="s">
        <v>88</v>
      </c>
      <c r="C28" s="8">
        <v>80101</v>
      </c>
      <c r="D28" s="8">
        <v>6050</v>
      </c>
      <c r="E28" s="19" t="s">
        <v>21</v>
      </c>
      <c r="F28" s="14">
        <v>2006</v>
      </c>
      <c r="G28" s="9">
        <f>H28+M28+N28</f>
        <v>10309</v>
      </c>
      <c r="H28" s="9">
        <f>K28+L28</f>
        <v>10309</v>
      </c>
      <c r="I28" s="9">
        <v>0</v>
      </c>
      <c r="J28" s="9">
        <v>10309</v>
      </c>
      <c r="K28" s="9">
        <f>I28+J28</f>
        <v>10309</v>
      </c>
      <c r="L28" s="9"/>
      <c r="M28" s="9"/>
      <c r="N28" s="9"/>
    </row>
    <row r="29" spans="1:14" ht="41.25" customHeight="1">
      <c r="A29" s="8">
        <v>13</v>
      </c>
      <c r="B29" s="20" t="s">
        <v>88</v>
      </c>
      <c r="C29" s="8">
        <v>80101</v>
      </c>
      <c r="D29" s="8">
        <v>6050</v>
      </c>
      <c r="E29" s="19" t="s">
        <v>0</v>
      </c>
      <c r="F29" s="14">
        <v>2006</v>
      </c>
      <c r="G29" s="9">
        <f>H29+M29+N29</f>
        <v>16000</v>
      </c>
      <c r="H29" s="9">
        <f>K29+L29</f>
        <v>16000</v>
      </c>
      <c r="I29" s="9">
        <v>0</v>
      </c>
      <c r="J29" s="9">
        <v>16000</v>
      </c>
      <c r="K29" s="9">
        <f>I29+J29</f>
        <v>16000</v>
      </c>
      <c r="L29" s="9"/>
      <c r="M29" s="9"/>
      <c r="N29" s="9"/>
    </row>
    <row r="30" spans="1:14" ht="53.25" customHeight="1">
      <c r="A30" s="8">
        <v>14</v>
      </c>
      <c r="B30" s="18">
        <v>801</v>
      </c>
      <c r="C30" s="8">
        <v>80104</v>
      </c>
      <c r="D30" s="8">
        <v>6050</v>
      </c>
      <c r="E30" s="19" t="s">
        <v>73</v>
      </c>
      <c r="F30" s="19">
        <v>2006</v>
      </c>
      <c r="G30" s="46">
        <f>H30</f>
        <v>35000</v>
      </c>
      <c r="H30" s="46">
        <f>K30</f>
        <v>35000</v>
      </c>
      <c r="I30" s="46">
        <v>35000</v>
      </c>
      <c r="J30" s="46"/>
      <c r="K30" s="46">
        <f>I30</f>
        <v>35000</v>
      </c>
      <c r="L30" s="10"/>
      <c r="M30" s="46"/>
      <c r="N30" s="46"/>
    </row>
    <row r="31" spans="1:14" ht="57">
      <c r="A31" s="8">
        <v>15</v>
      </c>
      <c r="B31" s="20"/>
      <c r="C31" s="8">
        <v>80104</v>
      </c>
      <c r="D31" s="8">
        <v>6050</v>
      </c>
      <c r="E31" s="1" t="s">
        <v>74</v>
      </c>
      <c r="F31" s="19" t="s">
        <v>71</v>
      </c>
      <c r="G31" s="9">
        <f>H31+M31</f>
        <v>2020000</v>
      </c>
      <c r="H31" s="9">
        <f>K31+L31</f>
        <v>520000</v>
      </c>
      <c r="I31" s="9">
        <v>520000</v>
      </c>
      <c r="J31" s="9"/>
      <c r="K31" s="9">
        <f>I31</f>
        <v>520000</v>
      </c>
      <c r="L31" s="9"/>
      <c r="M31" s="9">
        <v>1500000</v>
      </c>
      <c r="N31" s="9"/>
    </row>
    <row r="32" spans="1:14" ht="16.5" customHeight="1">
      <c r="A32" s="8"/>
      <c r="B32" s="20"/>
      <c r="C32" s="8"/>
      <c r="D32" s="8"/>
      <c r="E32" s="1" t="s">
        <v>75</v>
      </c>
      <c r="F32" s="14"/>
      <c r="G32" s="9">
        <f>H32</f>
        <v>20000</v>
      </c>
      <c r="H32" s="9">
        <f>I32</f>
        <v>20000</v>
      </c>
      <c r="I32" s="9">
        <v>20000</v>
      </c>
      <c r="J32" s="9"/>
      <c r="K32" s="9">
        <v>20000</v>
      </c>
      <c r="L32" s="9"/>
      <c r="M32" s="9"/>
      <c r="N32" s="9"/>
    </row>
    <row r="33" spans="1:14" ht="41.25" customHeight="1">
      <c r="A33" s="8">
        <v>16</v>
      </c>
      <c r="B33" s="20" t="s">
        <v>88</v>
      </c>
      <c r="C33" s="8">
        <v>80110</v>
      </c>
      <c r="D33" s="8">
        <v>6050</v>
      </c>
      <c r="E33" s="1" t="s">
        <v>22</v>
      </c>
      <c r="F33" s="14">
        <v>2006</v>
      </c>
      <c r="G33" s="9">
        <f>K33</f>
        <v>87000</v>
      </c>
      <c r="H33" s="9">
        <f>K33+L33</f>
        <v>87000</v>
      </c>
      <c r="I33" s="9">
        <v>0</v>
      </c>
      <c r="J33" s="9">
        <v>87000</v>
      </c>
      <c r="K33" s="9">
        <f>I33+J33</f>
        <v>87000</v>
      </c>
      <c r="L33" s="9"/>
      <c r="M33" s="9"/>
      <c r="N33" s="9"/>
    </row>
    <row r="34" spans="1:14" s="35" customFormat="1" ht="28.5" customHeight="1">
      <c r="A34" s="33"/>
      <c r="B34" s="58"/>
      <c r="C34" s="33"/>
      <c r="D34" s="33"/>
      <c r="E34" s="15" t="s">
        <v>89</v>
      </c>
      <c r="F34" s="73"/>
      <c r="G34" s="31">
        <f>G25+G26+G28+G29+G30+G31+G33</f>
        <v>6158006</v>
      </c>
      <c r="H34" s="31">
        <f>H25+H26+H28+H29+H30+H31+H33</f>
        <v>4158006</v>
      </c>
      <c r="I34" s="31">
        <f>I25+I26+I30+I31</f>
        <v>4040000</v>
      </c>
      <c r="J34" s="31">
        <f>J25+J26+J28+J29+J30+J31+J33</f>
        <v>118006</v>
      </c>
      <c r="K34" s="31">
        <f>K25+K26+K28+K29+K30+K31+K33</f>
        <v>4158006</v>
      </c>
      <c r="L34" s="31">
        <f>SUM(L25:L31)</f>
        <v>0</v>
      </c>
      <c r="M34" s="31">
        <f>SUM(M22:M31)</f>
        <v>2000000</v>
      </c>
      <c r="N34" s="31"/>
    </row>
    <row r="35" spans="1:14" ht="27.75" customHeight="1">
      <c r="A35" s="8">
        <v>17</v>
      </c>
      <c r="B35" s="8">
        <v>852</v>
      </c>
      <c r="C35" s="8">
        <v>85219</v>
      </c>
      <c r="D35" s="8">
        <v>6060</v>
      </c>
      <c r="E35" s="21" t="s">
        <v>52</v>
      </c>
      <c r="F35" s="14">
        <v>2006</v>
      </c>
      <c r="G35" s="9">
        <f>H35</f>
        <v>10000</v>
      </c>
      <c r="H35" s="9">
        <f>I35</f>
        <v>10000</v>
      </c>
      <c r="I35" s="9">
        <v>10000</v>
      </c>
      <c r="J35" s="9"/>
      <c r="K35" s="9">
        <f>I35+J35</f>
        <v>10000</v>
      </c>
      <c r="L35" s="9"/>
      <c r="M35" s="9"/>
      <c r="N35" s="9"/>
    </row>
    <row r="36" spans="1:14" s="35" customFormat="1" ht="20.25" customHeight="1">
      <c r="A36" s="33"/>
      <c r="B36" s="52"/>
      <c r="C36" s="33"/>
      <c r="D36" s="33"/>
      <c r="E36" s="59" t="s">
        <v>53</v>
      </c>
      <c r="F36" s="73"/>
      <c r="G36" s="31">
        <f>SUM(G35)</f>
        <v>10000</v>
      </c>
      <c r="H36" s="31">
        <f>SUM(H35)</f>
        <v>10000</v>
      </c>
      <c r="I36" s="31">
        <v>10000</v>
      </c>
      <c r="J36" s="31"/>
      <c r="K36" s="31">
        <f>SUM(K35)</f>
        <v>10000</v>
      </c>
      <c r="L36" s="31"/>
      <c r="M36" s="31"/>
      <c r="N36" s="31"/>
    </row>
    <row r="37" spans="1:14" ht="28.5">
      <c r="A37" s="8">
        <v>18</v>
      </c>
      <c r="B37" s="20" t="s">
        <v>54</v>
      </c>
      <c r="C37" s="51" t="s">
        <v>55</v>
      </c>
      <c r="D37" s="51" t="s">
        <v>56</v>
      </c>
      <c r="E37" s="17" t="s">
        <v>23</v>
      </c>
      <c r="F37" s="19" t="s">
        <v>76</v>
      </c>
      <c r="G37" s="46">
        <f>H37+M37+N37</f>
        <v>8670660</v>
      </c>
      <c r="H37" s="46">
        <f>K37+L37</f>
        <v>993634</v>
      </c>
      <c r="I37" s="46">
        <v>1800000</v>
      </c>
      <c r="J37" s="46">
        <v>-806366</v>
      </c>
      <c r="K37" s="46">
        <f>I37+J37</f>
        <v>993634</v>
      </c>
      <c r="L37" s="46">
        <v>0</v>
      </c>
      <c r="M37" s="46">
        <v>3838513</v>
      </c>
      <c r="N37" s="46">
        <v>3838513</v>
      </c>
    </row>
    <row r="38" spans="1:14" ht="71.25">
      <c r="A38" s="8">
        <v>19</v>
      </c>
      <c r="B38" s="20" t="s">
        <v>54</v>
      </c>
      <c r="C38" s="51" t="s">
        <v>55</v>
      </c>
      <c r="D38" s="51" t="s">
        <v>61</v>
      </c>
      <c r="E38" s="1" t="s">
        <v>27</v>
      </c>
      <c r="F38" s="19">
        <v>2006</v>
      </c>
      <c r="G38" s="46">
        <f>H38</f>
        <v>1768000</v>
      </c>
      <c r="H38" s="46">
        <f>K38+L38</f>
        <v>1768000</v>
      </c>
      <c r="I38" s="46">
        <v>0</v>
      </c>
      <c r="J38" s="46">
        <v>1768000</v>
      </c>
      <c r="K38" s="46">
        <f>I38+J38</f>
        <v>1768000</v>
      </c>
      <c r="L38" s="46"/>
      <c r="M38" s="46"/>
      <c r="N38" s="46"/>
    </row>
    <row r="39" spans="1:14" ht="29.25" customHeight="1">
      <c r="A39" s="8">
        <v>20</v>
      </c>
      <c r="B39" s="20" t="s">
        <v>54</v>
      </c>
      <c r="C39" s="51" t="s">
        <v>58</v>
      </c>
      <c r="D39" s="51" t="s">
        <v>38</v>
      </c>
      <c r="E39" s="17" t="s">
        <v>59</v>
      </c>
      <c r="F39" s="19">
        <v>2006</v>
      </c>
      <c r="G39" s="46">
        <f>H39</f>
        <v>22400</v>
      </c>
      <c r="H39" s="46">
        <f>K39+L39</f>
        <v>22400</v>
      </c>
      <c r="I39" s="46">
        <v>0</v>
      </c>
      <c r="J39" s="46">
        <v>22400</v>
      </c>
      <c r="K39" s="46">
        <f>I39+J39</f>
        <v>22400</v>
      </c>
      <c r="L39" s="46"/>
      <c r="M39" s="46"/>
      <c r="N39" s="46"/>
    </row>
    <row r="40" spans="1:14" s="35" customFormat="1" ht="18.75" customHeight="1">
      <c r="A40" s="33"/>
      <c r="B40" s="33"/>
      <c r="C40" s="33"/>
      <c r="D40" s="33"/>
      <c r="E40" s="59" t="s">
        <v>77</v>
      </c>
      <c r="F40" s="73"/>
      <c r="G40" s="31">
        <f>K40+M40+N40</f>
        <v>10461060</v>
      </c>
      <c r="H40" s="31">
        <f>K40</f>
        <v>2784034</v>
      </c>
      <c r="I40" s="31">
        <f>I37</f>
        <v>1800000</v>
      </c>
      <c r="J40" s="31">
        <f>SUM(J37:J39)</f>
        <v>984034</v>
      </c>
      <c r="K40" s="31">
        <f>K37+K38+K39</f>
        <v>2784034</v>
      </c>
      <c r="L40" s="31">
        <f>L37</f>
        <v>0</v>
      </c>
      <c r="M40" s="31">
        <f>M37</f>
        <v>3838513</v>
      </c>
      <c r="N40" s="31">
        <f>N37</f>
        <v>3838513</v>
      </c>
    </row>
    <row r="41" spans="1:14" s="62" customFormat="1" ht="24.75" customHeight="1">
      <c r="A41" s="34"/>
      <c r="B41" s="34"/>
      <c r="C41" s="34"/>
      <c r="D41" s="34"/>
      <c r="E41" s="60" t="s">
        <v>19</v>
      </c>
      <c r="F41" s="34"/>
      <c r="G41" s="53">
        <f>G12+G14+G19+G22+G24+G34+G36+G40</f>
        <v>21332666</v>
      </c>
      <c r="H41" s="53">
        <f>K41+L41</f>
        <v>11655640</v>
      </c>
      <c r="I41" s="74">
        <f>I14+I19+I22+I24+I34+I36+I40</f>
        <v>7199000</v>
      </c>
      <c r="J41" s="74">
        <f>J12+J14+J19+J22+J24+J34+J40</f>
        <v>1706640</v>
      </c>
      <c r="K41" s="74">
        <f>K12+K14+K19+K22+K24+K34+K36+K40</f>
        <v>8905640</v>
      </c>
      <c r="L41" s="53">
        <f>L14+L19+L22+L24+L34+L36+L40</f>
        <v>2750000</v>
      </c>
      <c r="M41" s="53">
        <f>M14+M19+M34+M24+M36+M40</f>
        <v>5838513</v>
      </c>
      <c r="N41" s="53">
        <f>N40</f>
        <v>3838513</v>
      </c>
    </row>
    <row r="42" spans="1:14" s="62" customFormat="1" ht="14.25">
      <c r="A42" s="63"/>
      <c r="B42" s="63"/>
      <c r="C42" s="63"/>
      <c r="D42" s="63"/>
      <c r="E42" s="65"/>
      <c r="F42" s="63"/>
      <c r="G42" s="66"/>
      <c r="H42" s="75"/>
      <c r="I42" s="66"/>
      <c r="J42" s="66"/>
      <c r="K42" s="66"/>
      <c r="L42" s="66"/>
      <c r="M42" s="66"/>
      <c r="N42" s="66"/>
    </row>
    <row r="43" spans="7:14" ht="20.25" customHeight="1">
      <c r="G43" s="76"/>
      <c r="L43" s="64" t="s">
        <v>11</v>
      </c>
      <c r="M43" s="64"/>
      <c r="N43" s="64"/>
    </row>
    <row r="44" spans="12:14" ht="26.25" customHeight="1">
      <c r="L44" s="64" t="s">
        <v>12</v>
      </c>
      <c r="M44" s="64"/>
      <c r="N44" s="64"/>
    </row>
  </sheetData>
  <mergeCells count="23">
    <mergeCell ref="F1:N1"/>
    <mergeCell ref="F2:N2"/>
    <mergeCell ref="F3:N3"/>
    <mergeCell ref="C4:M4"/>
    <mergeCell ref="C5:M5"/>
    <mergeCell ref="A6:A9"/>
    <mergeCell ref="B6:B9"/>
    <mergeCell ref="C6:C9"/>
    <mergeCell ref="D6:D9"/>
    <mergeCell ref="E6:E9"/>
    <mergeCell ref="F6:F9"/>
    <mergeCell ref="G6:G9"/>
    <mergeCell ref="H6:N6"/>
    <mergeCell ref="H7:L7"/>
    <mergeCell ref="H8:H9"/>
    <mergeCell ref="I8:I9"/>
    <mergeCell ref="K8:K9"/>
    <mergeCell ref="L8:L9"/>
    <mergeCell ref="J8:J9"/>
    <mergeCell ref="M8:M9"/>
    <mergeCell ref="N8:N9"/>
    <mergeCell ref="L43:N43"/>
    <mergeCell ref="L44:N44"/>
  </mergeCells>
  <printOptions/>
  <pageMargins left="0.25" right="0.16" top="0.56" bottom="0.38" header="0.34" footer="0.25"/>
  <pageSetup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2006-03-28T09:32:08Z</cp:lastPrinted>
  <dcterms:created xsi:type="dcterms:W3CDTF">2005-03-16T09:46:38Z</dcterms:created>
  <dcterms:modified xsi:type="dcterms:W3CDTF">2006-03-28T09:32:15Z</dcterms:modified>
  <cp:category/>
  <cp:version/>
  <cp:contentType/>
  <cp:contentStatus/>
</cp:coreProperties>
</file>