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zał 1 do 327" sheetId="1" r:id="rId1"/>
    <sheet name="zał Nr2 do 327" sheetId="2" r:id="rId2"/>
    <sheet name="zał Nr3 do 327" sheetId="3" r:id="rId3"/>
    <sheet name="zał Nr 4 do 327" sheetId="4" r:id="rId4"/>
  </sheets>
  <definedNames>
    <definedName name="_xlnm.Print_Area" localSheetId="1">'zał Nr2 do 327'!$A$1:$E$75</definedName>
    <definedName name="_xlnm.Print_Area" localSheetId="2">'zał Nr3 do 327'!$A$1:$F$33</definedName>
  </definedNames>
  <calcPr fullCalcOnLoad="1"/>
</workbook>
</file>

<file path=xl/sharedStrings.xml><?xml version="1.0" encoding="utf-8"?>
<sst xmlns="http://schemas.openxmlformats.org/spreadsheetml/2006/main" count="224" uniqueCount="159">
  <si>
    <t>Budowa sieci kanalizacyjnej w gminie</t>
  </si>
  <si>
    <t>Rady Gminy Jaktorów</t>
  </si>
  <si>
    <t>Zestawienie zmian w planie przychodów i rozchodów budżetu Gminy Jaktorów</t>
  </si>
  <si>
    <t>Lp</t>
  </si>
  <si>
    <t>Przychody</t>
  </si>
  <si>
    <t>Klasyfikacja przychodów i rozchodów</t>
  </si>
  <si>
    <t>Plan</t>
  </si>
  <si>
    <t>Plan po zmianie</t>
  </si>
  <si>
    <t>N a z w a</t>
  </si>
  <si>
    <t>I</t>
  </si>
  <si>
    <t>Nadwyżki z lat ubiegłych</t>
  </si>
  <si>
    <t>§957</t>
  </si>
  <si>
    <t>Razem przychody</t>
  </si>
  <si>
    <t>II</t>
  </si>
  <si>
    <t>Rozchody</t>
  </si>
  <si>
    <t>Spłata kredytów i pożyczek</t>
  </si>
  <si>
    <t>§ 992</t>
  </si>
  <si>
    <t>Razem rozchody</t>
  </si>
  <si>
    <t>Informacje uzupełniające:</t>
  </si>
  <si>
    <t>Planowane wydatki</t>
  </si>
  <si>
    <t>Wynik</t>
  </si>
  <si>
    <t>I.</t>
  </si>
  <si>
    <t>Nadwyżką budżetową z lat ubiegłych</t>
  </si>
  <si>
    <t>- różnica między 1 i 2 (+)</t>
  </si>
  <si>
    <t>- różnica między 2 i 1 (-)</t>
  </si>
  <si>
    <t>Planowane dochody</t>
  </si>
  <si>
    <t>§952</t>
  </si>
  <si>
    <t>Przychody z zaciągniętych pożyczek i kredytów na rynku krajowym</t>
  </si>
  <si>
    <t>Kredytem (pożyczką) długoterminowym</t>
  </si>
  <si>
    <t>Przewodniczący Rady Gminy</t>
  </si>
  <si>
    <t>Inne źródła, w tym:                    środki na pokrycie deficytu</t>
  </si>
  <si>
    <t>Wykup papierów wartościowych</t>
  </si>
  <si>
    <t>§ 982</t>
  </si>
  <si>
    <t>Udzielone z budżetu pożyczki</t>
  </si>
  <si>
    <t>§ 991</t>
  </si>
  <si>
    <t xml:space="preserve">             Mirosław Byczak</t>
  </si>
  <si>
    <t xml:space="preserve">Pokrycie deficytu  budżetu                     </t>
  </si>
  <si>
    <t>Inne źródła (środki jako nadwyżka środków pieniężnych na rachunku bieżącym wynikająca z rozliczeń kredytów i pożyczek z lat ubiegłych)</t>
  </si>
  <si>
    <t>Zestawienie zmian w planie wydatków budżetu Gminy Jaktorów</t>
  </si>
  <si>
    <t>Wydatki</t>
  </si>
  <si>
    <t>Dział</t>
  </si>
  <si>
    <t>Rozdział</t>
  </si>
  <si>
    <t>§</t>
  </si>
  <si>
    <t>Nazwa</t>
  </si>
  <si>
    <t>Kwota</t>
  </si>
  <si>
    <t>Ochrona zdrowia</t>
  </si>
  <si>
    <t>Przeciwdziałanie alkoholizmowi</t>
  </si>
  <si>
    <t>Zakup materiałów i wyposażenia</t>
  </si>
  <si>
    <t>Zakup usług pozostałych</t>
  </si>
  <si>
    <t>Gospodarka komunalna i ochrona środowiska</t>
  </si>
  <si>
    <t>Gospodarka ściekowa i ochrona wód</t>
  </si>
  <si>
    <t>Wydatki inwestycyjne jednostek budżetowych</t>
  </si>
  <si>
    <t>Świadczenia społeczne</t>
  </si>
  <si>
    <t>Pomoc społeczna</t>
  </si>
  <si>
    <t>Ośrodki pomocy społecznej</t>
  </si>
  <si>
    <t>Wydatki na zakupy inwestycyjne jednostek budżetowych</t>
  </si>
  <si>
    <t>Oświata i wychowanie</t>
  </si>
  <si>
    <t>Szkoły podstawowe</t>
  </si>
  <si>
    <t>Wynagrodzenia osobowe pracowników</t>
  </si>
  <si>
    <t>Składki na Fundusz Pracy</t>
  </si>
  <si>
    <t>Uzasadnienie:</t>
  </si>
  <si>
    <t>Mirosław Byczak</t>
  </si>
  <si>
    <t>Plan przed zmianą</t>
  </si>
  <si>
    <t>010</t>
  </si>
  <si>
    <t>01010</t>
  </si>
  <si>
    <t>Ogółem</t>
  </si>
  <si>
    <t>Zakup usług remontowych</t>
  </si>
  <si>
    <t>Administracja publiczna</t>
  </si>
  <si>
    <t>Urzędy gmin</t>
  </si>
  <si>
    <t>Wydatki na inwestycje jednostek budżetowych</t>
  </si>
  <si>
    <t>Wynagrodzenia bezosobowe</t>
  </si>
  <si>
    <t>Rolnictwo i łowiectwo</t>
  </si>
  <si>
    <t>Infrastruktura wodociągowa i sanitacyjna wsi</t>
  </si>
  <si>
    <t>Transport i łączność</t>
  </si>
  <si>
    <t>Drogi publiczne gminne</t>
  </si>
  <si>
    <t>Razem wydatki</t>
  </si>
  <si>
    <t>Zestawienie zmian w planie dochodów i  wydatków budżetu Gminy Jaktorów</t>
  </si>
  <si>
    <t>Dochody</t>
  </si>
  <si>
    <t>Ogółem  zwiększenie dochodów</t>
  </si>
  <si>
    <t>Ogółem zwiększenie wydatków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</si>
  <si>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</si>
  <si>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</si>
  <si>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>4210</t>
  </si>
  <si>
    <t>Zwiększenie</t>
  </si>
  <si>
    <t>na rok 2006  w związku ze zwiększeniem  dochodów   gminy .</t>
  </si>
  <si>
    <t>6290</t>
  </si>
  <si>
    <t>Środki na dofinansowanie własnych inwestycji gmin pozyskane z innych źródeł</t>
  </si>
  <si>
    <t>6050</t>
  </si>
  <si>
    <t>na rok 2006.</t>
  </si>
  <si>
    <t>na rok 2006</t>
  </si>
  <si>
    <t>Wytwarzanie i zaopatrywanie w energię elektryczną, gaz i wodę</t>
  </si>
  <si>
    <t>Dostarczanie wody</t>
  </si>
  <si>
    <t>Gospodarka mieszkaniowa</t>
  </si>
  <si>
    <t>Gospodarka gruntami i nieruchomościami</t>
  </si>
  <si>
    <t>Gimnazja</t>
  </si>
  <si>
    <t>Wydatki osobowe pracowników</t>
  </si>
  <si>
    <t>Składki na ubezpieczenia społeczne</t>
  </si>
  <si>
    <t>Oczyszczanie miast i wsi</t>
  </si>
  <si>
    <t>Oświetlenie ulic, placów i dróg</t>
  </si>
  <si>
    <t>Zakup energii</t>
  </si>
  <si>
    <t>400</t>
  </si>
  <si>
    <t>4002</t>
  </si>
  <si>
    <t>6060</t>
  </si>
  <si>
    <t>Zakup pompy głębinowej i pompy do zestawu pomp tłocznych</t>
  </si>
  <si>
    <t>Przebudowa drogi gminnej Budy Stare, Budy Michałowskie na odcinku 2,65km</t>
  </si>
  <si>
    <t>Zakup nieruchomości gruntowej we wsi Jaktorów Kolonia</t>
  </si>
  <si>
    <t>Zakup budynku ośrodka zdrowia w Jaktorowie</t>
  </si>
  <si>
    <t>Wykonanie robót elewacyjnych budynku Szkoły Podstawowej w Jaktorowie</t>
  </si>
  <si>
    <t>Nadbudowa budynku Szkoły Podstawowej w Międzyborowie</t>
  </si>
  <si>
    <t>Zakup kserokopiarki dla GOPS w Jaktorowie</t>
  </si>
  <si>
    <t>900</t>
  </si>
  <si>
    <t>90001</t>
  </si>
  <si>
    <t>Zestawienie zmian w planie wydatków inwestycyjnych na rok 2006</t>
  </si>
  <si>
    <t xml:space="preserve">Zwiększenie </t>
  </si>
  <si>
    <t>Paragraf</t>
  </si>
  <si>
    <t xml:space="preserve">Projekt oraz budowa  przedszkola wraz z salą wielofunkcyjną i rozbudową szatni przy Szkole Podstawowej w Jaktorowie </t>
  </si>
  <si>
    <t>Podróże służbowe krajowe</t>
  </si>
  <si>
    <t>Wydatki  inwestycyjne  jednostek budżetowych</t>
  </si>
  <si>
    <t>Drogi publiczne powiatowe</t>
  </si>
  <si>
    <t xml:space="preserve">Wydatki na pomoc finansową udzielaną między jst na dofinansowanie własnych zadań inwestycyjnych i zakupów inwestycyjnych </t>
  </si>
  <si>
    <t>0830</t>
  </si>
  <si>
    <t>Wpływy z usług</t>
  </si>
  <si>
    <t>razem dział 010 - Rolnictwo i łowiectwo</t>
  </si>
  <si>
    <t>razem dział 400 -Wytwarzanie i zaopatrywanie w energię elektryczną, gaz i wodę</t>
  </si>
  <si>
    <t>razem dział 600 - Transport i łączność</t>
  </si>
  <si>
    <t>Razem dział 700 - Gospodarka mieszkaniowa</t>
  </si>
  <si>
    <t>Razem dział 750 - Administracja publiczna</t>
  </si>
  <si>
    <t>razem dział 801 - Oświata i wychowanie</t>
  </si>
  <si>
    <t>razem dział 852 - Pomoc społeczna</t>
  </si>
  <si>
    <t>Razem dział 900 - Gospodarka komunalna i ochrona środowiska</t>
  </si>
  <si>
    <t>Budowa chodnika w Międzyborowie i Sadych Budach w ul. Kościuszki (od ul. Maklakiewicza do ul. Ogrodowej), dokumentacja</t>
  </si>
  <si>
    <t>Budowa drogi asfaltowej w Henryszewie (regulacja stanu prawnego drogi - II etap)</t>
  </si>
  <si>
    <t xml:space="preserve">Projekt na wykonanie sygnalizacji świetlnej na skrzyżowaniu ul. Warszawskiej i Chełmońskiego  w Jaktorowie 
</t>
  </si>
  <si>
    <t>Zakup zestawów komputerowych dla Urzędu Gminy Jaktorów, zakup przyczepy samochodowej</t>
  </si>
  <si>
    <t>Opracowanie dokumentacji na budowę hali sportowej przy Zespole Szkół Publicznych w Międzyborowie</t>
  </si>
  <si>
    <t>Opracowanie dokumentacji na budowę budynku Gimnazjum w Jaktorowie</t>
  </si>
  <si>
    <t>Rozliczenie budowy hali sportowej przy Szkole Podstawowej w Jaktorowie</t>
  </si>
  <si>
    <t>90003</t>
  </si>
  <si>
    <t>Zakup urządzeń do wycinania gałęzi (kosy, rębak)</t>
  </si>
  <si>
    <t>Programy polityki zdrowotnej</t>
  </si>
  <si>
    <t>Różne rozliczenia</t>
  </si>
  <si>
    <t>Część oświatowa subwencji ogólnej dla jst</t>
  </si>
  <si>
    <t>Subwencje ogólne z budżetu państwa</t>
  </si>
  <si>
    <t>4010</t>
  </si>
  <si>
    <t xml:space="preserve">Pozostałe odsetki </t>
  </si>
  <si>
    <t>4300</t>
  </si>
  <si>
    <r>
      <t xml:space="preserve">Z nadwyżki środków na rachunku bieżącym Gminy w wysokości 2.114.005,-zł na pokrycie deficytu budżetowego określonego w uchwale Nr XLIII/307/2005 Rady Gminy Jaktorów z dnia 19 grudnia 2005r w sprawie uchwalenia budżetu na rok 2006 przeznacza się kwotę </t>
    </r>
    <r>
      <rPr>
        <b/>
        <sz val="11"/>
        <rFont val="Arial CE"/>
        <family val="0"/>
      </rPr>
      <t>424.160</t>
    </r>
    <r>
      <rPr>
        <sz val="11"/>
        <rFont val="Arial CE"/>
        <family val="0"/>
      </rPr>
      <t xml:space="preserve">,-zł.
     Pozostałą kwotę w wysokości  </t>
    </r>
    <r>
      <rPr>
        <b/>
        <sz val="11"/>
        <rFont val="Arial CE"/>
        <family val="0"/>
      </rPr>
      <t xml:space="preserve">1.689.845,-zł </t>
    </r>
    <r>
      <rPr>
        <sz val="11"/>
        <rFont val="Arial CE"/>
        <family val="0"/>
      </rPr>
      <t xml:space="preserve"> przeznacza się na sfinansowanie w roku 2006 następujących wydatków: 
1) W dziale 010 - Rolnictwo i łowiectwo kwotę 70.000,-zł przeznacza się na wodociągowanie wsi Budy Zosine, Budy Stare, Budy Grzybek,
2) w dziale 400 - Wytwarzanie i zaopatrywanie w energię elektryczną, gaz i wodę kwotę 26.650,-zł przeznacza się na sfinansowanie wymiany złoża na Stacji Uzdatniania Wody w Kozerach ,
3) W dziale 600 - Transport i łączność kwotę 206.000,-zł przeznacza się na dofinansowanie  przebudowy drogi powiatowej w Henryszewie -100.000,-zł,  oraz dokończenie wykonania projektów na:  budowę chodnika w Międzyborowie - 34.000,-zł, sygnalizacji świetlnej w Jaktorowie - 15.000,-zł oraz drogi w Henryszewie - 7.000,-zł. Ponadto na bieżące utrzymanie dróg w Gminie przeznacza się 50.000,-zł (zakup paliwa, remonty, zwalczanie śliskości, równanie), 
4) W dziale 700 - Gospodarka mieszkaniowa  zabezpiecza się kwotę 345.000,-zł na dofinansowanie  
wydatków  związanych z zakupem nieruchomości gruntowej - 50.000,-zł, zakupem budynku 
ośrodka zdrowia - 275.000,-zł oraz zabezpiecza się wydatki rzeczowe związane z utrzymaniem 
tego budynku - 20.000,-zł, </t>
    </r>
  </si>
  <si>
    <t>5) W dziale 750 -Administracja publiczna kwotę 49.120,-zł przeznacza się na wypłatę odprawy
 emerytalnej - 18.720,-zł, na koszty druku i opracowania  gazety - 18.800,-zł oraz na zakup 
zestawów komputerowych - 11.600,-zł,
6) W dziale 801 - Oświata i wychowanie zabezpiecza się łącznie kwotę 209.363,-zł, z tego na: 
-  wynagrodzenia bezosobowe 5.347,-zł (ZSP Jaktorów - 2.847,-zł, ZSP Międzyborów - 2.500,-zł), - 
zakup materiałów i wyposażenia dla ZSP w Międzyborowie - 84.200,-zł, - podróże służbowe 
krajowe oraz zapłata odsetek za zwłokę w związku z nieterminową zapłatą faktury za montaż
telewizji przemysłowej w ZSP Jaktorów - 1.810,-zł, - dofinansowanie kosztów  opracowania 
projektów budynków oświatowych - 118.006,-zł (wydatki realizowane przez Urząd Gminy),
7) w dziale 851 - Ochrona zdrowia zabezpiecza się kwotę 4.675,-zł na koszty badań 
mammograficznych. Na przeciwdziałanie alkoholizmowi przeznacza się 15.315,-zł (rozliczenie  ponadplanowych dochodów i niewydatkowanych środków z 2005r) - razem 19.990,-zł.
 8) w dziale  852 - Pomoc społeczna przeznacza się kwotę 12.716,-zł na wydatki  osobowe i 
rzeczowe Gminnego Ośrodka Pomocy Społecznej w Jaktorowie, 
9) w dziale 900 - Gospodarka komunalna i ochrona środowiska z kwoty 755.773-zł przeznacza się
 na wydatki związane z budową kanalizacji w Gminie kwotę 717.473,-zł, na zakup sprzętu 
do prac pielęgnacyjnych i porządkowych na ulicach - 27.300,-zł oraz na
 dofinansowanie kosztów oświetlenia ulic - 11.000,-zł.</t>
  </si>
  <si>
    <t>Budowa sieci wodociągowej w Gminie (Budy Zosine, Budy Stare, Budy Grzybek)</t>
  </si>
  <si>
    <t xml:space="preserve">                              Zał. Nr 1  do uchwały Nr XLV/327/2006</t>
  </si>
  <si>
    <t xml:space="preserve">                                   Rady Gminy Jaktorów z dnia 27 marca 2006r</t>
  </si>
  <si>
    <t xml:space="preserve">           Zwiększa się dochody  budżetu Gminy o kwotę 615.390,-zł w związku ze zwiekszeniem subwencji ogólnej - części oświatowej  ( 362.940,-zł) zgodnie z  pismem Nr ST3-4820-5/2006  Ministra Finansów ,  uzyskaniem refundacji wydatków poniesionych w 2005r na kanalizację (244.161,-zł) oraz uzyskaniem przez jednostki oświatowe dochodów z najmu pomieszczeń  w budynkach szkół  (8.289,-zł).
       Zwiększa się wydatki budżetu Gminy Jaktorów w sposób następujący:
1) w dziale 700 - Gospodarka  mieszkaniowa kwotę 150.000,-zł przeznacza się na zakup budynku ośrodka zdrowia w Jaktorowie,
2) w dziale 801 - Oświata i wychowanie  uzyskane środki   zostają przeznaczone na zakup wyposażenia:  a) w Zespole Szkół Publicznych w  Jaktorowie - 3.689,-zł,  b)  w Zespole  Szkół Publicznych w Międzyborowie -  4.600,-zł ( zgodnie z wnioskami  Dyrektorów szkół). Ponadto z kwoty 212.940,-zł przeznacza się na dofinansowanie potrzeb w zakresie wydatków na płace w Zespole Szkół Publicznych w Jaktorowie - 200.000,-zł oraz wydatków rzeczowych Zespołu Szkół Publicznych w Międzyborowie - 12.940,-zł. 
 3) Środki w kwocie 244.161,-zł   przeznacza się na finansowanie własnych wydatków na
 realizację inwestycji w zakresie kanalizacji Gminy .</t>
  </si>
  <si>
    <t>Rady Gminy Jaktorów z dnia 27 marca 2006r</t>
  </si>
  <si>
    <t>Zał.Nr 2 do uchwały Nr XLV/327/2006</t>
  </si>
  <si>
    <t xml:space="preserve">                          z dnia 27 marca 2006r</t>
  </si>
  <si>
    <t xml:space="preserve">                                     Zał. Nr 3 do uchwały Nr XLV/327/2006</t>
  </si>
  <si>
    <t>z dnia 27 marca 2006r</t>
  </si>
  <si>
    <t>Zał. Nr 4 do uchwały Nr XLV/327/2006</t>
  </si>
  <si>
    <t>Zmniejszenie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</si>
</sst>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2" borderId="0" xfId="0" applyFill="1" applyAlignment="1">
      <alignment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0">
      <selection activeCell="A40" sqref="A40:E40"/>
    </sheetView>
  </sheetViews>
  <sheetFormatPr defaultColWidth="9.00390625" defaultRowHeight="12.75"/>
  <cols>
    <col min="1" max="1" width="6.00390625" style="0" customWidth="1"/>
    <col min="2" max="2" width="9.25390625" style="0" bestFit="1" customWidth="1"/>
    <col min="3" max="3" width="6.625" style="0" customWidth="1"/>
    <col min="4" max="4" width="57.00390625" style="0" customWidth="1"/>
    <col min="5" max="5" width="12.75390625" style="0" customWidth="1"/>
  </cols>
  <sheetData>
    <row r="1" ht="17.25" customHeight="1">
      <c r="D1" s="39" t="s">
        <v>149</v>
      </c>
    </row>
    <row r="2" ht="14.25">
      <c r="D2" s="54" t="s">
        <v>150</v>
      </c>
    </row>
    <row r="3" ht="15.75" customHeight="1">
      <c r="D3" s="61"/>
    </row>
    <row r="4" spans="1:5" ht="15">
      <c r="A4" s="8"/>
      <c r="B4" s="102" t="s">
        <v>76</v>
      </c>
      <c r="C4" s="102"/>
      <c r="D4" s="102"/>
      <c r="E4" s="102"/>
    </row>
    <row r="5" spans="1:5" ht="30.75" customHeight="1">
      <c r="A5" s="103" t="s">
        <v>84</v>
      </c>
      <c r="B5" s="103"/>
      <c r="C5" s="103"/>
      <c r="D5" s="103"/>
      <c r="E5" s="103"/>
    </row>
    <row r="6" spans="1:4" ht="13.5" customHeight="1">
      <c r="A6" s="43"/>
      <c r="B6" s="43"/>
      <c r="C6" s="43"/>
      <c r="D6" s="43"/>
    </row>
    <row r="7" spans="1:4" ht="21.75" customHeight="1">
      <c r="A7" s="43"/>
      <c r="B7" s="43" t="s">
        <v>77</v>
      </c>
      <c r="C7" s="43"/>
      <c r="D7" s="43"/>
    </row>
    <row r="8" spans="1:5" s="62" customFormat="1" ht="21.75" customHeight="1">
      <c r="A8" s="24" t="s">
        <v>40</v>
      </c>
      <c r="B8" s="24" t="s">
        <v>41</v>
      </c>
      <c r="C8" s="24" t="s">
        <v>42</v>
      </c>
      <c r="D8" s="24" t="s">
        <v>8</v>
      </c>
      <c r="E8" s="24" t="s">
        <v>44</v>
      </c>
    </row>
    <row r="9" spans="1:5" s="19" customFormat="1" ht="14.25">
      <c r="A9" s="24">
        <v>1</v>
      </c>
      <c r="B9" s="24">
        <v>2</v>
      </c>
      <c r="C9" s="24">
        <v>3</v>
      </c>
      <c r="D9" s="24">
        <v>4</v>
      </c>
      <c r="E9" s="5">
        <v>6</v>
      </c>
    </row>
    <row r="10" spans="1:5" s="66" customFormat="1" ht="19.5" customHeight="1">
      <c r="A10" s="38">
        <v>758</v>
      </c>
      <c r="B10" s="38"/>
      <c r="C10" s="38"/>
      <c r="D10" s="51" t="s">
        <v>140</v>
      </c>
      <c r="E10" s="52">
        <f>E11</f>
        <v>362940</v>
      </c>
    </row>
    <row r="11" spans="1:5" s="19" customFormat="1" ht="18.75" customHeight="1">
      <c r="A11" s="24"/>
      <c r="B11" s="24">
        <v>75801</v>
      </c>
      <c r="C11" s="24"/>
      <c r="D11" s="97" t="s">
        <v>141</v>
      </c>
      <c r="E11" s="26">
        <f>E12</f>
        <v>362940</v>
      </c>
    </row>
    <row r="12" spans="1:5" s="19" customFormat="1" ht="15.75" customHeight="1">
      <c r="A12" s="24"/>
      <c r="B12" s="24"/>
      <c r="C12" s="24">
        <v>2920</v>
      </c>
      <c r="D12" s="97" t="s">
        <v>142</v>
      </c>
      <c r="E12" s="26">
        <v>362940</v>
      </c>
    </row>
    <row r="13" spans="1:5" s="66" customFormat="1" ht="18" customHeight="1">
      <c r="A13" s="38">
        <v>801</v>
      </c>
      <c r="B13" s="38"/>
      <c r="C13" s="65"/>
      <c r="D13" s="45" t="s">
        <v>56</v>
      </c>
      <c r="E13" s="52">
        <f>E14</f>
        <v>8289</v>
      </c>
    </row>
    <row r="14" spans="1:5" s="19" customFormat="1" ht="18.75" customHeight="1">
      <c r="A14" s="24"/>
      <c r="B14" s="24">
        <v>80101</v>
      </c>
      <c r="C14" s="55"/>
      <c r="D14" s="42" t="s">
        <v>57</v>
      </c>
      <c r="E14" s="26">
        <f>E15</f>
        <v>8289</v>
      </c>
    </row>
    <row r="15" spans="1:5" s="19" customFormat="1" ht="16.5" customHeight="1">
      <c r="A15" s="24"/>
      <c r="B15" s="24"/>
      <c r="C15" s="55" t="s">
        <v>120</v>
      </c>
      <c r="D15" s="42" t="s">
        <v>121</v>
      </c>
      <c r="E15" s="26">
        <v>8289</v>
      </c>
    </row>
    <row r="16" spans="1:5" s="66" customFormat="1" ht="18.75" customHeight="1">
      <c r="A16" s="38">
        <v>900</v>
      </c>
      <c r="B16" s="38"/>
      <c r="C16" s="65"/>
      <c r="D16" s="45" t="s">
        <v>49</v>
      </c>
      <c r="E16" s="52">
        <f>E17</f>
        <v>244161</v>
      </c>
    </row>
    <row r="17" spans="1:5" s="19" customFormat="1" ht="18" customHeight="1">
      <c r="A17" s="24"/>
      <c r="B17" s="24">
        <v>90001</v>
      </c>
      <c r="C17" s="55"/>
      <c r="D17" s="42" t="s">
        <v>50</v>
      </c>
      <c r="E17" s="26">
        <f>E18</f>
        <v>244161</v>
      </c>
    </row>
    <row r="18" spans="1:5" s="19" customFormat="1" ht="28.5" customHeight="1">
      <c r="A18" s="24"/>
      <c r="B18" s="24"/>
      <c r="C18" s="55" t="s">
        <v>85</v>
      </c>
      <c r="D18" s="42" t="s">
        <v>86</v>
      </c>
      <c r="E18" s="26">
        <v>244161</v>
      </c>
    </row>
    <row r="19" spans="1:5" ht="21" customHeight="1">
      <c r="A19" s="23"/>
      <c r="B19" s="23"/>
      <c r="C19" s="23"/>
      <c r="D19" s="24" t="s">
        <v>78</v>
      </c>
      <c r="E19" s="6">
        <f>E10+E13+E16</f>
        <v>615390</v>
      </c>
    </row>
    <row r="20" spans="1:5" s="43" customFormat="1" ht="14.25">
      <c r="A20" s="63"/>
      <c r="B20" s="63"/>
      <c r="C20" s="63"/>
      <c r="D20" s="63"/>
      <c r="E20" s="64"/>
    </row>
    <row r="21" spans="1:5" ht="21.75" customHeight="1">
      <c r="A21" s="63"/>
      <c r="B21" s="63" t="s">
        <v>39</v>
      </c>
      <c r="C21" s="63"/>
      <c r="D21" s="63"/>
      <c r="E21" s="64"/>
    </row>
    <row r="22" spans="1:5" s="19" customFormat="1" ht="17.25" customHeight="1">
      <c r="A22" s="24" t="s">
        <v>40</v>
      </c>
      <c r="B22" s="24" t="s">
        <v>41</v>
      </c>
      <c r="C22" s="24" t="s">
        <v>42</v>
      </c>
      <c r="D22" s="24" t="s">
        <v>43</v>
      </c>
      <c r="E22" s="5" t="s">
        <v>44</v>
      </c>
    </row>
    <row r="23" spans="1:5" s="19" customFormat="1" ht="15.75" customHeight="1">
      <c r="A23" s="24">
        <v>1</v>
      </c>
      <c r="B23" s="24">
        <v>2</v>
      </c>
      <c r="C23" s="24">
        <v>3</v>
      </c>
      <c r="D23" s="24">
        <v>4</v>
      </c>
      <c r="E23" s="5">
        <v>5</v>
      </c>
    </row>
    <row r="24" spans="1:5" s="19" customFormat="1" ht="18.75" customHeight="1">
      <c r="A24" s="24">
        <v>700</v>
      </c>
      <c r="B24" s="24"/>
      <c r="C24" s="24"/>
      <c r="D24" s="45" t="s">
        <v>92</v>
      </c>
      <c r="E24" s="26">
        <f>E25</f>
        <v>150000</v>
      </c>
    </row>
    <row r="25" spans="1:5" s="19" customFormat="1" ht="18.75" customHeight="1">
      <c r="A25" s="24"/>
      <c r="B25" s="24">
        <v>70005</v>
      </c>
      <c r="C25" s="24"/>
      <c r="D25" s="37" t="s">
        <v>93</v>
      </c>
      <c r="E25" s="26">
        <f>E26</f>
        <v>150000</v>
      </c>
    </row>
    <row r="26" spans="1:5" s="19" customFormat="1" ht="15" customHeight="1">
      <c r="A26" s="24"/>
      <c r="B26" s="24"/>
      <c r="C26" s="24">
        <v>6060</v>
      </c>
      <c r="D26" s="37" t="s">
        <v>55</v>
      </c>
      <c r="E26" s="26">
        <v>150000</v>
      </c>
    </row>
    <row r="27" spans="1:5" s="66" customFormat="1" ht="18" customHeight="1">
      <c r="A27" s="38">
        <v>801</v>
      </c>
      <c r="B27" s="38"/>
      <c r="C27" s="65"/>
      <c r="D27" s="45" t="s">
        <v>56</v>
      </c>
      <c r="E27" s="52">
        <f>E28+E31</f>
        <v>221229</v>
      </c>
    </row>
    <row r="28" spans="1:5" s="19" customFormat="1" ht="18.75" customHeight="1">
      <c r="A28" s="24"/>
      <c r="B28" s="24">
        <v>80101</v>
      </c>
      <c r="C28" s="55"/>
      <c r="D28" s="42" t="s">
        <v>57</v>
      </c>
      <c r="E28" s="26">
        <f>E29+E30</f>
        <v>158289</v>
      </c>
    </row>
    <row r="29" spans="1:5" s="19" customFormat="1" ht="18.75" customHeight="1">
      <c r="A29" s="24"/>
      <c r="B29" s="24"/>
      <c r="C29" s="55" t="s">
        <v>143</v>
      </c>
      <c r="D29" s="42" t="s">
        <v>58</v>
      </c>
      <c r="E29" s="26">
        <v>150000</v>
      </c>
    </row>
    <row r="30" spans="1:5" s="19" customFormat="1" ht="16.5" customHeight="1">
      <c r="A30" s="24"/>
      <c r="B30" s="24"/>
      <c r="C30" s="55" t="s">
        <v>82</v>
      </c>
      <c r="D30" s="42" t="s">
        <v>47</v>
      </c>
      <c r="E30" s="26">
        <v>8289</v>
      </c>
    </row>
    <row r="31" spans="1:5" s="19" customFormat="1" ht="16.5" customHeight="1">
      <c r="A31" s="24"/>
      <c r="B31" s="24">
        <v>80110</v>
      </c>
      <c r="C31" s="55"/>
      <c r="D31" s="42" t="s">
        <v>94</v>
      </c>
      <c r="E31" s="26">
        <f>E32+E33+E34</f>
        <v>62940</v>
      </c>
    </row>
    <row r="32" spans="1:5" s="19" customFormat="1" ht="16.5" customHeight="1">
      <c r="A32" s="24"/>
      <c r="B32" s="24"/>
      <c r="C32" s="55" t="s">
        <v>143</v>
      </c>
      <c r="D32" s="42" t="s">
        <v>58</v>
      </c>
      <c r="E32" s="26">
        <v>50000</v>
      </c>
    </row>
    <row r="33" spans="1:5" s="19" customFormat="1" ht="16.5" customHeight="1">
      <c r="A33" s="24"/>
      <c r="B33" s="24"/>
      <c r="C33" s="55" t="s">
        <v>82</v>
      </c>
      <c r="D33" s="42" t="s">
        <v>47</v>
      </c>
      <c r="E33" s="26">
        <v>8640</v>
      </c>
    </row>
    <row r="34" spans="1:5" s="19" customFormat="1" ht="16.5" customHeight="1">
      <c r="A34" s="24"/>
      <c r="B34" s="24"/>
      <c r="C34" s="55" t="s">
        <v>145</v>
      </c>
      <c r="D34" s="42" t="s">
        <v>48</v>
      </c>
      <c r="E34" s="26">
        <v>4300</v>
      </c>
    </row>
    <row r="35" spans="1:5" s="66" customFormat="1" ht="19.5" customHeight="1">
      <c r="A35" s="38">
        <v>900</v>
      </c>
      <c r="B35" s="38"/>
      <c r="C35" s="65"/>
      <c r="D35" s="45" t="s">
        <v>49</v>
      </c>
      <c r="E35" s="52">
        <f>E36</f>
        <v>244161</v>
      </c>
    </row>
    <row r="36" spans="1:5" s="19" customFormat="1" ht="16.5" customHeight="1">
      <c r="A36" s="24"/>
      <c r="B36" s="24">
        <v>90001</v>
      </c>
      <c r="C36" s="55"/>
      <c r="D36" s="42" t="s">
        <v>50</v>
      </c>
      <c r="E36" s="26">
        <f>E37</f>
        <v>244161</v>
      </c>
    </row>
    <row r="37" spans="1:5" s="19" customFormat="1" ht="18.75" customHeight="1">
      <c r="A37" s="24"/>
      <c r="B37" s="24"/>
      <c r="C37" s="55" t="s">
        <v>87</v>
      </c>
      <c r="D37" s="42" t="s">
        <v>51</v>
      </c>
      <c r="E37" s="26">
        <v>244161</v>
      </c>
    </row>
    <row r="38" spans="1:5" s="19" customFormat="1" ht="18" customHeight="1">
      <c r="A38" s="24"/>
      <c r="B38" s="24"/>
      <c r="C38" s="55"/>
      <c r="D38" s="70" t="s">
        <v>79</v>
      </c>
      <c r="E38" s="26">
        <f>E24+E27+E35</f>
        <v>615390</v>
      </c>
    </row>
    <row r="39" spans="1:5" s="19" customFormat="1" ht="16.5" customHeight="1">
      <c r="A39" s="67"/>
      <c r="B39" s="67" t="s">
        <v>60</v>
      </c>
      <c r="C39" s="68"/>
      <c r="D39" s="71"/>
      <c r="E39" s="69"/>
    </row>
    <row r="40" spans="1:5" s="19" customFormat="1" ht="229.5" customHeight="1">
      <c r="A40" s="101" t="s">
        <v>151</v>
      </c>
      <c r="B40" s="101"/>
      <c r="C40" s="101"/>
      <c r="D40" s="101"/>
      <c r="E40" s="101"/>
    </row>
    <row r="41" spans="1:5" s="19" customFormat="1" ht="16.5" customHeight="1">
      <c r="A41" s="67"/>
      <c r="B41" s="67"/>
      <c r="C41" s="68"/>
      <c r="D41" s="71"/>
      <c r="E41" s="69"/>
    </row>
    <row r="42" spans="4:5" ht="12.75">
      <c r="D42" s="100" t="s">
        <v>80</v>
      </c>
      <c r="E42" s="100"/>
    </row>
    <row r="44" ht="12.75">
      <c r="D44" s="19" t="s">
        <v>81</v>
      </c>
    </row>
  </sheetData>
  <mergeCells count="4">
    <mergeCell ref="D42:E42"/>
    <mergeCell ref="A40:E40"/>
    <mergeCell ref="B4:E4"/>
    <mergeCell ref="A5:E5"/>
  </mergeCells>
  <printOptions/>
  <pageMargins left="0.7" right="0.4" top="1" bottom="1" header="0.5" footer="0.5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SheetLayoutView="100" workbookViewId="0" topLeftCell="A1">
      <selection activeCell="D1" sqref="D1:E1"/>
    </sheetView>
  </sheetViews>
  <sheetFormatPr defaultColWidth="9.00390625" defaultRowHeight="12.75"/>
  <cols>
    <col min="1" max="1" width="8.00390625" style="28" customWidth="1"/>
    <col min="2" max="2" width="9.125" style="28" customWidth="1"/>
    <col min="3" max="3" width="7.625" style="28" customWidth="1"/>
    <col min="4" max="4" width="53.25390625" style="28" customWidth="1"/>
    <col min="5" max="5" width="15.00390625" style="28" customWidth="1"/>
    <col min="6" max="16384" width="9.125" style="28" customWidth="1"/>
  </cols>
  <sheetData>
    <row r="1" spans="4:5" ht="14.25">
      <c r="D1" s="104" t="s">
        <v>153</v>
      </c>
      <c r="E1" s="104"/>
    </row>
    <row r="2" spans="4:5" ht="14.25">
      <c r="D2" s="104" t="s">
        <v>152</v>
      </c>
      <c r="E2" s="104"/>
    </row>
    <row r="3" spans="4:5" ht="11.25" customHeight="1">
      <c r="D3" s="32"/>
      <c r="E3" s="32"/>
    </row>
    <row r="4" spans="1:5" ht="18" customHeight="1">
      <c r="A4" s="105" t="s">
        <v>38</v>
      </c>
      <c r="B4" s="105"/>
      <c r="C4" s="105"/>
      <c r="D4" s="105"/>
      <c r="E4" s="105"/>
    </row>
    <row r="5" spans="1:5" ht="18" customHeight="1">
      <c r="A5" s="105" t="s">
        <v>89</v>
      </c>
      <c r="B5" s="105"/>
      <c r="C5" s="105"/>
      <c r="D5" s="105"/>
      <c r="E5" s="105"/>
    </row>
    <row r="6" ht="15.75" customHeight="1">
      <c r="A6" s="28" t="s">
        <v>39</v>
      </c>
    </row>
    <row r="7" spans="1:5" s="32" customFormat="1" ht="21" customHeight="1">
      <c r="A7" s="31" t="s">
        <v>40</v>
      </c>
      <c r="B7" s="31" t="s">
        <v>41</v>
      </c>
      <c r="C7" s="31" t="s">
        <v>42</v>
      </c>
      <c r="D7" s="31" t="s">
        <v>43</v>
      </c>
      <c r="E7" s="31" t="s">
        <v>44</v>
      </c>
    </row>
    <row r="8" spans="1:5" s="53" customFormat="1" ht="19.5" customHeight="1">
      <c r="A8" s="50" t="s">
        <v>63</v>
      </c>
      <c r="B8" s="38"/>
      <c r="C8" s="38"/>
      <c r="D8" s="51" t="s">
        <v>71</v>
      </c>
      <c r="E8" s="52">
        <f>E9</f>
        <v>70000</v>
      </c>
    </row>
    <row r="9" spans="1:5" s="32" customFormat="1" ht="18.75" customHeight="1">
      <c r="A9" s="31"/>
      <c r="B9" s="46" t="s">
        <v>64</v>
      </c>
      <c r="C9" s="31"/>
      <c r="D9" s="47" t="s">
        <v>72</v>
      </c>
      <c r="E9" s="49">
        <f>E10</f>
        <v>70000</v>
      </c>
    </row>
    <row r="10" spans="1:5" s="32" customFormat="1" ht="18" customHeight="1">
      <c r="A10" s="31"/>
      <c r="B10" s="31"/>
      <c r="C10" s="31">
        <v>6050</v>
      </c>
      <c r="D10" s="47" t="s">
        <v>117</v>
      </c>
      <c r="E10" s="35">
        <v>70000</v>
      </c>
    </row>
    <row r="11" spans="1:5" s="53" customFormat="1" ht="27" customHeight="1">
      <c r="A11" s="38">
        <v>400</v>
      </c>
      <c r="B11" s="38"/>
      <c r="C11" s="38"/>
      <c r="D11" s="73" t="s">
        <v>90</v>
      </c>
      <c r="E11" s="52">
        <f>E12</f>
        <v>26650</v>
      </c>
    </row>
    <row r="12" spans="1:5" s="32" customFormat="1" ht="18.75" customHeight="1">
      <c r="A12" s="31"/>
      <c r="B12" s="31">
        <v>40002</v>
      </c>
      <c r="C12" s="31"/>
      <c r="D12" s="47" t="s">
        <v>91</v>
      </c>
      <c r="E12" s="49">
        <f>E13</f>
        <v>26650</v>
      </c>
    </row>
    <row r="13" spans="1:5" s="32" customFormat="1" ht="18" customHeight="1">
      <c r="A13" s="31"/>
      <c r="B13" s="31"/>
      <c r="C13" s="31">
        <v>4270</v>
      </c>
      <c r="D13" s="47" t="s">
        <v>66</v>
      </c>
      <c r="E13" s="35">
        <v>26650</v>
      </c>
    </row>
    <row r="14" spans="1:5" s="53" customFormat="1" ht="18" customHeight="1">
      <c r="A14" s="38">
        <v>600</v>
      </c>
      <c r="B14" s="38"/>
      <c r="C14" s="38"/>
      <c r="D14" s="51" t="s">
        <v>73</v>
      </c>
      <c r="E14" s="36">
        <f>E15+E17</f>
        <v>206000</v>
      </c>
    </row>
    <row r="15" spans="1:5" s="32" customFormat="1" ht="21" customHeight="1">
      <c r="A15" s="31"/>
      <c r="B15" s="31">
        <v>60014</v>
      </c>
      <c r="C15" s="31"/>
      <c r="D15" s="47" t="s">
        <v>118</v>
      </c>
      <c r="E15" s="35">
        <f>E16</f>
        <v>100000</v>
      </c>
    </row>
    <row r="16" spans="1:5" s="53" customFormat="1" ht="43.5" customHeight="1">
      <c r="A16" s="38"/>
      <c r="B16" s="38"/>
      <c r="C16" s="48">
        <v>6300</v>
      </c>
      <c r="D16" s="37" t="s">
        <v>119</v>
      </c>
      <c r="E16" s="35">
        <v>100000</v>
      </c>
    </row>
    <row r="17" spans="1:5" s="32" customFormat="1" ht="18.75" customHeight="1">
      <c r="A17" s="31"/>
      <c r="B17" s="31">
        <v>60016</v>
      </c>
      <c r="C17" s="31"/>
      <c r="D17" s="47" t="s">
        <v>74</v>
      </c>
      <c r="E17" s="35">
        <f>E18+E19+E20+E21</f>
        <v>106000</v>
      </c>
    </row>
    <row r="18" spans="1:5" s="32" customFormat="1" ht="15.75" customHeight="1">
      <c r="A18" s="31"/>
      <c r="B18" s="31"/>
      <c r="C18" s="31">
        <v>4210</v>
      </c>
      <c r="D18" s="47" t="s">
        <v>47</v>
      </c>
      <c r="E18" s="35">
        <v>3000</v>
      </c>
    </row>
    <row r="19" spans="1:5" s="32" customFormat="1" ht="15.75" customHeight="1">
      <c r="A19" s="31"/>
      <c r="B19" s="31"/>
      <c r="C19" s="31">
        <v>4270</v>
      </c>
      <c r="D19" s="47" t="s">
        <v>66</v>
      </c>
      <c r="E19" s="35">
        <v>17000</v>
      </c>
    </row>
    <row r="20" spans="1:5" s="32" customFormat="1" ht="15.75" customHeight="1">
      <c r="A20" s="31"/>
      <c r="B20" s="31"/>
      <c r="C20" s="31">
        <v>4300</v>
      </c>
      <c r="D20" s="47" t="s">
        <v>48</v>
      </c>
      <c r="E20" s="35">
        <v>30000</v>
      </c>
    </row>
    <row r="21" spans="1:5" s="32" customFormat="1" ht="18" customHeight="1">
      <c r="A21" s="31"/>
      <c r="B21" s="31"/>
      <c r="C21" s="31">
        <v>6050</v>
      </c>
      <c r="D21" s="47" t="s">
        <v>51</v>
      </c>
      <c r="E21" s="35">
        <v>56000</v>
      </c>
    </row>
    <row r="22" spans="1:5" s="53" customFormat="1" ht="20.25" customHeight="1">
      <c r="A22" s="38">
        <v>700</v>
      </c>
      <c r="B22" s="38"/>
      <c r="C22" s="38"/>
      <c r="D22" s="45" t="s">
        <v>92</v>
      </c>
      <c r="E22" s="36">
        <f>E23</f>
        <v>345000</v>
      </c>
    </row>
    <row r="23" spans="1:5" s="32" customFormat="1" ht="19.5" customHeight="1">
      <c r="A23" s="31"/>
      <c r="B23" s="31">
        <v>70005</v>
      </c>
      <c r="C23" s="31"/>
      <c r="D23" s="37" t="s">
        <v>93</v>
      </c>
      <c r="E23" s="35">
        <f>E24+E25+E26</f>
        <v>345000</v>
      </c>
    </row>
    <row r="24" spans="1:5" s="32" customFormat="1" ht="18" customHeight="1">
      <c r="A24" s="31"/>
      <c r="B24" s="31"/>
      <c r="C24" s="31">
        <v>4260</v>
      </c>
      <c r="D24" s="37" t="s">
        <v>99</v>
      </c>
      <c r="E24" s="35">
        <v>13000</v>
      </c>
    </row>
    <row r="25" spans="1:5" s="32" customFormat="1" ht="18" customHeight="1">
      <c r="A25" s="31"/>
      <c r="B25" s="31"/>
      <c r="C25" s="31">
        <v>4300</v>
      </c>
      <c r="D25" s="37" t="s">
        <v>48</v>
      </c>
      <c r="E25" s="35">
        <v>7000</v>
      </c>
    </row>
    <row r="26" spans="1:5" s="32" customFormat="1" ht="17.25" customHeight="1">
      <c r="A26" s="31"/>
      <c r="B26" s="31"/>
      <c r="C26" s="31">
        <v>6060</v>
      </c>
      <c r="D26" s="37" t="s">
        <v>55</v>
      </c>
      <c r="E26" s="35">
        <v>325000</v>
      </c>
    </row>
    <row r="27" spans="1:5" s="53" customFormat="1" ht="18" customHeight="1">
      <c r="A27" s="38">
        <v>750</v>
      </c>
      <c r="B27" s="38"/>
      <c r="C27" s="38"/>
      <c r="D27" s="51" t="s">
        <v>67</v>
      </c>
      <c r="E27" s="36">
        <f>E28</f>
        <v>49120</v>
      </c>
    </row>
    <row r="28" spans="1:5" s="32" customFormat="1" ht="17.25" customHeight="1">
      <c r="A28" s="31"/>
      <c r="B28" s="31">
        <v>75023</v>
      </c>
      <c r="C28" s="31"/>
      <c r="D28" s="47" t="s">
        <v>68</v>
      </c>
      <c r="E28" s="35">
        <f>E29+E30+E31+E32+E33</f>
        <v>49120</v>
      </c>
    </row>
    <row r="29" spans="1:5" s="32" customFormat="1" ht="17.25" customHeight="1">
      <c r="A29" s="31"/>
      <c r="B29" s="31"/>
      <c r="C29" s="31">
        <v>4010</v>
      </c>
      <c r="D29" s="47" t="s">
        <v>58</v>
      </c>
      <c r="E29" s="35">
        <v>18720</v>
      </c>
    </row>
    <row r="30" spans="1:5" s="32" customFormat="1" ht="17.25" customHeight="1">
      <c r="A30" s="31"/>
      <c r="B30" s="31"/>
      <c r="C30" s="31">
        <v>4170</v>
      </c>
      <c r="D30" s="47" t="s">
        <v>70</v>
      </c>
      <c r="E30" s="35">
        <v>3600</v>
      </c>
    </row>
    <row r="31" spans="1:5" s="32" customFormat="1" ht="15.75" customHeight="1">
      <c r="A31" s="31"/>
      <c r="B31" s="31"/>
      <c r="C31" s="31">
        <v>4210</v>
      </c>
      <c r="D31" s="47" t="s">
        <v>47</v>
      </c>
      <c r="E31" s="35">
        <v>8000</v>
      </c>
    </row>
    <row r="32" spans="1:5" s="32" customFormat="1" ht="15.75" customHeight="1">
      <c r="A32" s="31"/>
      <c r="B32" s="31"/>
      <c r="C32" s="31">
        <v>4300</v>
      </c>
      <c r="D32" s="47" t="s">
        <v>48</v>
      </c>
      <c r="E32" s="35">
        <v>15200</v>
      </c>
    </row>
    <row r="33" spans="1:5" s="32" customFormat="1" ht="15.75" customHeight="1">
      <c r="A33" s="31"/>
      <c r="B33" s="31"/>
      <c r="C33" s="31">
        <v>6060</v>
      </c>
      <c r="D33" s="37" t="s">
        <v>55</v>
      </c>
      <c r="E33" s="35">
        <v>3600</v>
      </c>
    </row>
    <row r="34" spans="1:5" s="53" customFormat="1" ht="20.25" customHeight="1">
      <c r="A34" s="38">
        <v>801</v>
      </c>
      <c r="B34" s="38"/>
      <c r="C34" s="38"/>
      <c r="D34" s="45" t="s">
        <v>56</v>
      </c>
      <c r="E34" s="36">
        <f>E35+E41</f>
        <v>209363</v>
      </c>
    </row>
    <row r="35" spans="1:5" s="32" customFormat="1" ht="18" customHeight="1">
      <c r="A35" s="31"/>
      <c r="B35" s="31">
        <v>80101</v>
      </c>
      <c r="C35" s="31"/>
      <c r="D35" s="37" t="s">
        <v>57</v>
      </c>
      <c r="E35" s="35">
        <f>E36+E37+E38+E39+E40</f>
        <v>95363</v>
      </c>
    </row>
    <row r="36" spans="1:5" s="32" customFormat="1" ht="15.75" customHeight="1">
      <c r="A36" s="31"/>
      <c r="B36" s="31"/>
      <c r="C36" s="31">
        <v>4170</v>
      </c>
      <c r="D36" s="37" t="s">
        <v>70</v>
      </c>
      <c r="E36" s="35">
        <v>5347</v>
      </c>
    </row>
    <row r="37" spans="1:5" s="32" customFormat="1" ht="15.75" customHeight="1">
      <c r="A37" s="31"/>
      <c r="B37" s="31"/>
      <c r="C37" s="31">
        <v>4210</v>
      </c>
      <c r="D37" s="37" t="s">
        <v>47</v>
      </c>
      <c r="E37" s="35">
        <v>57200</v>
      </c>
    </row>
    <row r="38" spans="1:5" s="32" customFormat="1" ht="15.75" customHeight="1">
      <c r="A38" s="31"/>
      <c r="B38" s="31"/>
      <c r="C38" s="31">
        <v>4410</v>
      </c>
      <c r="D38" s="37" t="s">
        <v>116</v>
      </c>
      <c r="E38" s="35">
        <v>1000</v>
      </c>
    </row>
    <row r="39" spans="1:5" s="32" customFormat="1" ht="15.75" customHeight="1">
      <c r="A39" s="31"/>
      <c r="B39" s="31"/>
      <c r="C39" s="31">
        <v>4580</v>
      </c>
      <c r="D39" s="37" t="s">
        <v>144</v>
      </c>
      <c r="E39" s="35">
        <v>810</v>
      </c>
    </row>
    <row r="40" spans="1:5" s="32" customFormat="1" ht="16.5" customHeight="1">
      <c r="A40" s="31"/>
      <c r="B40" s="31"/>
      <c r="C40" s="31">
        <v>6050</v>
      </c>
      <c r="D40" s="37" t="s">
        <v>69</v>
      </c>
      <c r="E40" s="35">
        <v>31006</v>
      </c>
    </row>
    <row r="41" spans="1:5" s="32" customFormat="1" ht="15" customHeight="1">
      <c r="A41" s="31"/>
      <c r="B41" s="31">
        <v>80110</v>
      </c>
      <c r="C41" s="31"/>
      <c r="D41" s="37" t="s">
        <v>94</v>
      </c>
      <c r="E41" s="35">
        <f>E42+E43</f>
        <v>114000</v>
      </c>
    </row>
    <row r="42" spans="1:5" s="32" customFormat="1" ht="16.5" customHeight="1">
      <c r="A42" s="31"/>
      <c r="B42" s="31"/>
      <c r="C42" s="31">
        <v>4210</v>
      </c>
      <c r="D42" s="37" t="s">
        <v>47</v>
      </c>
      <c r="E42" s="35">
        <v>27000</v>
      </c>
    </row>
    <row r="43" spans="1:5" s="32" customFormat="1" ht="16.5" customHeight="1">
      <c r="A43" s="31"/>
      <c r="B43" s="31"/>
      <c r="C43" s="31">
        <v>6050</v>
      </c>
      <c r="D43" s="37" t="s">
        <v>51</v>
      </c>
      <c r="E43" s="35">
        <v>87000</v>
      </c>
    </row>
    <row r="44" spans="1:5" s="34" customFormat="1" ht="15.75" customHeight="1">
      <c r="A44" s="38">
        <v>851</v>
      </c>
      <c r="B44" s="33"/>
      <c r="C44" s="33"/>
      <c r="D44" s="33" t="s">
        <v>45</v>
      </c>
      <c r="E44" s="35">
        <f>E45+E47</f>
        <v>19990</v>
      </c>
    </row>
    <row r="45" spans="1:5" ht="19.5" customHeight="1">
      <c r="A45" s="31"/>
      <c r="B45" s="30">
        <v>85149</v>
      </c>
      <c r="C45" s="30"/>
      <c r="D45" s="30" t="s">
        <v>139</v>
      </c>
      <c r="E45" s="35">
        <f>E46</f>
        <v>4675</v>
      </c>
    </row>
    <row r="46" spans="1:5" s="34" customFormat="1" ht="14.25">
      <c r="A46" s="38"/>
      <c r="B46" s="33"/>
      <c r="C46" s="30">
        <v>4300</v>
      </c>
      <c r="D46" s="30" t="s">
        <v>48</v>
      </c>
      <c r="E46" s="35">
        <v>4675</v>
      </c>
    </row>
    <row r="47" spans="1:5" ht="19.5" customHeight="1">
      <c r="A47" s="31"/>
      <c r="B47" s="31">
        <v>85154</v>
      </c>
      <c r="C47" s="31"/>
      <c r="D47" s="30" t="s">
        <v>46</v>
      </c>
      <c r="E47" s="35">
        <f>E48+E49+E50+E51+E52</f>
        <v>15315</v>
      </c>
    </row>
    <row r="48" spans="1:5" ht="14.25">
      <c r="A48" s="31"/>
      <c r="B48" s="31"/>
      <c r="C48" s="31">
        <v>3110</v>
      </c>
      <c r="D48" s="30" t="s">
        <v>52</v>
      </c>
      <c r="E48" s="35">
        <v>2000</v>
      </c>
    </row>
    <row r="49" spans="1:5" ht="16.5" customHeight="1">
      <c r="A49" s="31"/>
      <c r="B49" s="31"/>
      <c r="C49" s="31">
        <v>4170</v>
      </c>
      <c r="D49" s="30" t="s">
        <v>70</v>
      </c>
      <c r="E49" s="35">
        <v>2000</v>
      </c>
    </row>
    <row r="50" spans="1:5" ht="16.5" customHeight="1">
      <c r="A50" s="31"/>
      <c r="B50" s="31"/>
      <c r="C50" s="31">
        <v>4210</v>
      </c>
      <c r="D50" s="30" t="s">
        <v>47</v>
      </c>
      <c r="E50" s="35">
        <v>3000</v>
      </c>
    </row>
    <row r="51" spans="1:5" ht="15.75" customHeight="1">
      <c r="A51" s="31"/>
      <c r="B51" s="31"/>
      <c r="C51" s="31">
        <v>4300</v>
      </c>
      <c r="D51" s="30" t="s">
        <v>48</v>
      </c>
      <c r="E51" s="35">
        <v>8015</v>
      </c>
    </row>
    <row r="52" spans="1:5" ht="16.5" customHeight="1">
      <c r="A52" s="31"/>
      <c r="B52" s="31"/>
      <c r="C52" s="31">
        <v>4410</v>
      </c>
      <c r="D52" s="30" t="s">
        <v>116</v>
      </c>
      <c r="E52" s="35">
        <v>300</v>
      </c>
    </row>
    <row r="53" spans="1:5" s="34" customFormat="1" ht="17.25" customHeight="1">
      <c r="A53" s="38">
        <v>852</v>
      </c>
      <c r="B53" s="38"/>
      <c r="C53" s="38"/>
      <c r="D53" s="33" t="s">
        <v>53</v>
      </c>
      <c r="E53" s="36">
        <f>E54</f>
        <v>7949</v>
      </c>
    </row>
    <row r="54" spans="1:5" ht="18.75" customHeight="1">
      <c r="A54" s="31"/>
      <c r="B54" s="31">
        <v>85219</v>
      </c>
      <c r="C54" s="31"/>
      <c r="D54" s="30" t="s">
        <v>54</v>
      </c>
      <c r="E54" s="35">
        <f>E55+E56+E57+E58</f>
        <v>7949</v>
      </c>
    </row>
    <row r="55" spans="1:5" ht="18.75" customHeight="1">
      <c r="A55" s="31"/>
      <c r="B55" s="31"/>
      <c r="C55" s="31">
        <v>4010</v>
      </c>
      <c r="D55" s="30" t="s">
        <v>95</v>
      </c>
      <c r="E55" s="35">
        <v>3425</v>
      </c>
    </row>
    <row r="56" spans="1:5" ht="18.75" customHeight="1">
      <c r="A56" s="31"/>
      <c r="B56" s="31"/>
      <c r="C56" s="31">
        <v>4110</v>
      </c>
      <c r="D56" s="30" t="s">
        <v>96</v>
      </c>
      <c r="E56" s="35">
        <v>1474</v>
      </c>
    </row>
    <row r="57" spans="1:5" ht="18" customHeight="1">
      <c r="A57" s="31"/>
      <c r="B57" s="31"/>
      <c r="C57" s="31">
        <v>4120</v>
      </c>
      <c r="D57" s="37" t="s">
        <v>59</v>
      </c>
      <c r="E57" s="35">
        <v>199</v>
      </c>
    </row>
    <row r="58" spans="1:5" ht="18" customHeight="1">
      <c r="A58" s="31"/>
      <c r="B58" s="31"/>
      <c r="C58" s="31">
        <v>4300</v>
      </c>
      <c r="D58" s="37" t="s">
        <v>48</v>
      </c>
      <c r="E58" s="35">
        <v>2851</v>
      </c>
    </row>
    <row r="59" spans="1:5" s="34" customFormat="1" ht="17.25" customHeight="1">
      <c r="A59" s="38">
        <v>900</v>
      </c>
      <c r="B59" s="38"/>
      <c r="C59" s="38"/>
      <c r="D59" s="33" t="s">
        <v>49</v>
      </c>
      <c r="E59" s="36">
        <f>E60+E62+E65</f>
        <v>755773</v>
      </c>
    </row>
    <row r="60" spans="1:5" ht="19.5" customHeight="1">
      <c r="A60" s="31"/>
      <c r="B60" s="31">
        <v>90001</v>
      </c>
      <c r="C60" s="31"/>
      <c r="D60" s="30" t="s">
        <v>50</v>
      </c>
      <c r="E60" s="35">
        <f>E61</f>
        <v>717473</v>
      </c>
    </row>
    <row r="61" spans="1:5" ht="17.25" customHeight="1">
      <c r="A61" s="31"/>
      <c r="B61" s="31"/>
      <c r="C61" s="48">
        <v>6050</v>
      </c>
      <c r="D61" s="37" t="s">
        <v>51</v>
      </c>
      <c r="E61" s="35">
        <v>717473</v>
      </c>
    </row>
    <row r="62" spans="1:5" ht="18.75" customHeight="1">
      <c r="A62" s="31"/>
      <c r="B62" s="31">
        <v>90003</v>
      </c>
      <c r="C62" s="31"/>
      <c r="D62" s="42" t="s">
        <v>97</v>
      </c>
      <c r="E62" s="35">
        <f>E63+E64</f>
        <v>27300</v>
      </c>
    </row>
    <row r="63" spans="1:5" ht="16.5" customHeight="1">
      <c r="A63" s="31"/>
      <c r="B63" s="31"/>
      <c r="C63" s="31">
        <v>4210</v>
      </c>
      <c r="D63" s="42" t="s">
        <v>47</v>
      </c>
      <c r="E63" s="35">
        <v>4900</v>
      </c>
    </row>
    <row r="64" spans="1:5" ht="16.5" customHeight="1">
      <c r="A64" s="31"/>
      <c r="B64" s="31"/>
      <c r="C64" s="31">
        <v>6060</v>
      </c>
      <c r="D64" s="42" t="s">
        <v>55</v>
      </c>
      <c r="E64" s="35">
        <v>22400</v>
      </c>
    </row>
    <row r="65" spans="1:5" ht="18.75" customHeight="1">
      <c r="A65" s="31"/>
      <c r="B65" s="31">
        <v>90015</v>
      </c>
      <c r="C65" s="31"/>
      <c r="D65" s="42" t="s">
        <v>98</v>
      </c>
      <c r="E65" s="35">
        <f>E66+E67</f>
        <v>11000</v>
      </c>
    </row>
    <row r="66" spans="1:5" ht="16.5" customHeight="1">
      <c r="A66" s="31"/>
      <c r="B66" s="31"/>
      <c r="C66" s="31">
        <v>4260</v>
      </c>
      <c r="D66" s="42" t="s">
        <v>99</v>
      </c>
      <c r="E66" s="35">
        <v>10000</v>
      </c>
    </row>
    <row r="67" spans="1:5" ht="16.5" customHeight="1">
      <c r="A67" s="31"/>
      <c r="B67" s="31"/>
      <c r="C67" s="31">
        <v>4300</v>
      </c>
      <c r="D67" s="42" t="s">
        <v>48</v>
      </c>
      <c r="E67" s="35">
        <v>1000</v>
      </c>
    </row>
    <row r="68" spans="1:5" ht="21" customHeight="1">
      <c r="A68" s="30"/>
      <c r="B68" s="30"/>
      <c r="C68" s="31"/>
      <c r="D68" s="30" t="s">
        <v>75</v>
      </c>
      <c r="E68" s="35">
        <f>E8+E12+E14+E22+E27+E34+E44+E53+E59</f>
        <v>1689845</v>
      </c>
    </row>
    <row r="69" ht="35.25" customHeight="1">
      <c r="A69" s="28" t="s">
        <v>60</v>
      </c>
    </row>
    <row r="70" spans="1:5" ht="260.25" customHeight="1">
      <c r="A70" s="106" t="s">
        <v>146</v>
      </c>
      <c r="B70" s="106"/>
      <c r="C70" s="106"/>
      <c r="D70" s="106"/>
      <c r="E70" s="106"/>
    </row>
    <row r="71" spans="1:5" ht="264" customHeight="1">
      <c r="A71" s="106" t="s">
        <v>147</v>
      </c>
      <c r="B71" s="106"/>
      <c r="C71" s="106"/>
      <c r="D71" s="106"/>
      <c r="E71" s="106"/>
    </row>
    <row r="72" spans="1:5" ht="35.25" customHeight="1">
      <c r="A72" s="107"/>
      <c r="B72" s="107"/>
      <c r="C72" s="107"/>
      <c r="D72" s="107"/>
      <c r="E72" s="107"/>
    </row>
    <row r="73" spans="4:5" ht="14.25">
      <c r="D73" s="105" t="s">
        <v>29</v>
      </c>
      <c r="E73" s="105"/>
    </row>
    <row r="74" spans="4:5" ht="25.5" customHeight="1">
      <c r="D74" s="105" t="s">
        <v>61</v>
      </c>
      <c r="E74" s="105"/>
    </row>
  </sheetData>
  <mergeCells count="9">
    <mergeCell ref="A70:E70"/>
    <mergeCell ref="A71:E71"/>
    <mergeCell ref="D73:E73"/>
    <mergeCell ref="D74:E74"/>
    <mergeCell ref="A72:E72"/>
    <mergeCell ref="D1:E1"/>
    <mergeCell ref="D2:E2"/>
    <mergeCell ref="A4:E4"/>
    <mergeCell ref="A5:E5"/>
  </mergeCells>
  <printOptions horizontalCentered="1"/>
  <pageMargins left="0.64" right="0.2755905511811024" top="0.6692913385826772" bottom="0.67" header="0.5118110236220472" footer="0.31496062992125984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21">
      <selection activeCell="I16" sqref="I16"/>
    </sheetView>
  </sheetViews>
  <sheetFormatPr defaultColWidth="9.00390625" defaultRowHeight="12.75"/>
  <cols>
    <col min="1" max="1" width="5.25390625" style="0" customWidth="1"/>
    <col min="2" max="2" width="33.375" style="0" customWidth="1"/>
    <col min="3" max="3" width="15.25390625" style="0" customWidth="1"/>
    <col min="4" max="4" width="10.125" style="0" customWidth="1"/>
    <col min="5" max="5" width="13.75390625" style="0" customWidth="1"/>
    <col min="6" max="6" width="11.125" style="0" customWidth="1"/>
  </cols>
  <sheetData>
    <row r="1" spans="1:6" s="19" customFormat="1" ht="33" customHeight="1">
      <c r="A1" s="20"/>
      <c r="B1" s="119" t="s">
        <v>155</v>
      </c>
      <c r="C1" s="119"/>
      <c r="D1" s="119"/>
      <c r="E1" s="119"/>
      <c r="F1" s="119"/>
    </row>
    <row r="2" spans="1:6" ht="15">
      <c r="A2" s="1"/>
      <c r="B2" s="1"/>
      <c r="C2" s="20"/>
      <c r="D2" s="117" t="s">
        <v>1</v>
      </c>
      <c r="E2" s="117"/>
      <c r="F2" s="117"/>
    </row>
    <row r="3" spans="1:7" ht="15">
      <c r="A3" s="1"/>
      <c r="B3" s="1"/>
      <c r="C3" s="117" t="s">
        <v>154</v>
      </c>
      <c r="D3" s="117"/>
      <c r="E3" s="117"/>
      <c r="F3" s="117"/>
      <c r="G3" s="19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117" t="s">
        <v>2</v>
      </c>
      <c r="C5" s="117"/>
      <c r="D5" s="117"/>
      <c r="E5" s="117"/>
      <c r="F5" s="117"/>
    </row>
    <row r="6" spans="1:6" ht="15">
      <c r="A6" s="1"/>
      <c r="B6" s="1"/>
      <c r="C6" s="129" t="s">
        <v>88</v>
      </c>
      <c r="D6" s="1"/>
      <c r="E6" s="1"/>
      <c r="F6" s="1"/>
    </row>
    <row r="7" spans="1:6" ht="15.75">
      <c r="A7" s="1"/>
      <c r="B7" s="1"/>
      <c r="C7" s="2"/>
      <c r="D7" s="1"/>
      <c r="E7" s="1"/>
      <c r="F7" s="1"/>
    </row>
    <row r="8" spans="1:6" s="15" customFormat="1" ht="45">
      <c r="A8" s="11" t="s">
        <v>3</v>
      </c>
      <c r="B8" s="11" t="s">
        <v>8</v>
      </c>
      <c r="C8" s="12" t="s">
        <v>5</v>
      </c>
      <c r="D8" s="11" t="s">
        <v>6</v>
      </c>
      <c r="E8" s="13" t="s">
        <v>83</v>
      </c>
      <c r="F8" s="14" t="s">
        <v>7</v>
      </c>
    </row>
    <row r="9" spans="1:6" ht="14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8" customHeight="1">
      <c r="A10" s="5" t="s">
        <v>9</v>
      </c>
      <c r="B10" s="6" t="s">
        <v>4</v>
      </c>
      <c r="C10" s="6"/>
      <c r="D10" s="6"/>
      <c r="E10" s="6"/>
      <c r="F10" s="6"/>
    </row>
    <row r="11" spans="1:6" ht="42.75">
      <c r="A11" s="22">
        <v>1</v>
      </c>
      <c r="B11" s="7" t="s">
        <v>27</v>
      </c>
      <c r="C11" s="3" t="s">
        <v>26</v>
      </c>
      <c r="D11" s="4">
        <v>3540000</v>
      </c>
      <c r="E11" s="4"/>
      <c r="F11" s="4">
        <f>D11-E11</f>
        <v>3540000</v>
      </c>
    </row>
    <row r="12" spans="1:6" ht="14.25">
      <c r="A12" s="5">
        <v>2</v>
      </c>
      <c r="B12" s="6" t="s">
        <v>10</v>
      </c>
      <c r="C12" s="5" t="s">
        <v>11</v>
      </c>
      <c r="D12" s="6"/>
      <c r="E12" s="6"/>
      <c r="F12" s="6"/>
    </row>
    <row r="13" spans="1:6" ht="28.5">
      <c r="A13" s="3">
        <v>3</v>
      </c>
      <c r="B13" s="21" t="s">
        <v>30</v>
      </c>
      <c r="C13" s="5"/>
      <c r="D13" s="6">
        <v>424160</v>
      </c>
      <c r="E13" s="6">
        <v>1689845</v>
      </c>
      <c r="F13" s="6">
        <f>D13+E13</f>
        <v>2114005</v>
      </c>
    </row>
    <row r="14" spans="1:6" s="10" customFormat="1" ht="17.25" customHeight="1">
      <c r="A14" s="16"/>
      <c r="B14" s="16" t="s">
        <v>12</v>
      </c>
      <c r="C14" s="17"/>
      <c r="D14" s="16">
        <f>D11+D13</f>
        <v>3964160</v>
      </c>
      <c r="E14" s="16">
        <f>SUM(E11:E13)</f>
        <v>1689845</v>
      </c>
      <c r="F14" s="16">
        <f>F11+F12+F13</f>
        <v>5654005</v>
      </c>
    </row>
    <row r="15" spans="1:6" ht="19.5" customHeight="1">
      <c r="A15" s="5" t="s">
        <v>13</v>
      </c>
      <c r="B15" s="6" t="s">
        <v>14</v>
      </c>
      <c r="C15" s="5"/>
      <c r="D15" s="6"/>
      <c r="E15" s="6"/>
      <c r="F15" s="6"/>
    </row>
    <row r="16" spans="1:6" ht="14.25">
      <c r="A16" s="5">
        <v>1</v>
      </c>
      <c r="B16" s="6" t="s">
        <v>15</v>
      </c>
      <c r="C16" s="5" t="s">
        <v>16</v>
      </c>
      <c r="D16" s="6">
        <v>952250</v>
      </c>
      <c r="E16" s="26"/>
      <c r="F16" s="6">
        <f>D16-E16</f>
        <v>952250</v>
      </c>
    </row>
    <row r="17" spans="1:6" ht="14.25">
      <c r="A17" s="5">
        <v>2</v>
      </c>
      <c r="B17" s="6" t="s">
        <v>31</v>
      </c>
      <c r="C17" s="5" t="s">
        <v>32</v>
      </c>
      <c r="D17" s="6"/>
      <c r="E17" s="26"/>
      <c r="F17" s="6"/>
    </row>
    <row r="18" spans="1:6" ht="14.25">
      <c r="A18" s="5">
        <v>3</v>
      </c>
      <c r="B18" s="6" t="s">
        <v>33</v>
      </c>
      <c r="C18" s="5" t="s">
        <v>34</v>
      </c>
      <c r="D18" s="6"/>
      <c r="E18" s="26"/>
      <c r="F18" s="6"/>
    </row>
    <row r="19" spans="1:6" s="10" customFormat="1" ht="20.25" customHeight="1">
      <c r="A19" s="16"/>
      <c r="B19" s="18" t="s">
        <v>17</v>
      </c>
      <c r="C19" s="18"/>
      <c r="D19" s="6">
        <f>D16+D17+D18</f>
        <v>952250</v>
      </c>
      <c r="E19" s="27">
        <f>SUM(E16:E18)</f>
        <v>0</v>
      </c>
      <c r="F19" s="16">
        <f>F16</f>
        <v>952250</v>
      </c>
    </row>
    <row r="20" spans="1:6" ht="0.75" customHeight="1">
      <c r="A20" s="6"/>
      <c r="B20" s="6"/>
      <c r="C20" s="6"/>
      <c r="D20" s="6"/>
      <c r="E20" s="6"/>
      <c r="F20" s="6"/>
    </row>
    <row r="21" spans="1:6" ht="15">
      <c r="A21" s="8"/>
      <c r="B21" s="9" t="s">
        <v>18</v>
      </c>
      <c r="C21" s="8"/>
      <c r="D21" s="8"/>
      <c r="E21" s="8"/>
      <c r="F21" s="8"/>
    </row>
    <row r="22" spans="1:6" ht="16.5" customHeight="1">
      <c r="A22" s="24">
        <v>1</v>
      </c>
      <c r="B22" s="108" t="s">
        <v>25</v>
      </c>
      <c r="C22" s="109"/>
      <c r="D22" s="110"/>
      <c r="E22" s="99">
        <v>20529131</v>
      </c>
      <c r="F22" s="99"/>
    </row>
    <row r="23" spans="1:6" ht="15.75" customHeight="1">
      <c r="A23" s="24">
        <v>2</v>
      </c>
      <c r="B23" s="108" t="s">
        <v>19</v>
      </c>
      <c r="C23" s="109"/>
      <c r="D23" s="110"/>
      <c r="E23" s="99">
        <v>25230886</v>
      </c>
      <c r="F23" s="99"/>
    </row>
    <row r="24" spans="1:6" ht="15" customHeight="1">
      <c r="A24" s="24">
        <v>3</v>
      </c>
      <c r="B24" s="108" t="s">
        <v>20</v>
      </c>
      <c r="C24" s="109"/>
      <c r="D24" s="110"/>
      <c r="E24" s="113"/>
      <c r="F24" s="113"/>
    </row>
    <row r="25" spans="1:6" ht="14.25">
      <c r="A25" s="24"/>
      <c r="B25" s="108" t="s">
        <v>23</v>
      </c>
      <c r="C25" s="109"/>
      <c r="D25" s="110"/>
      <c r="E25" s="113"/>
      <c r="F25" s="113"/>
    </row>
    <row r="26" spans="1:6" ht="14.25">
      <c r="A26" s="24"/>
      <c r="B26" s="108" t="s">
        <v>24</v>
      </c>
      <c r="C26" s="109"/>
      <c r="D26" s="110"/>
      <c r="E26" s="99">
        <f>E22-E23</f>
        <v>-4701755</v>
      </c>
      <c r="F26" s="99"/>
    </row>
    <row r="27" spans="1:6" ht="22.5" customHeight="1">
      <c r="A27" s="23" t="s">
        <v>21</v>
      </c>
      <c r="B27" s="111" t="s">
        <v>36</v>
      </c>
      <c r="C27" s="112"/>
      <c r="D27" s="98"/>
      <c r="E27" s="99">
        <f>E28+E29+E30</f>
        <v>5654005</v>
      </c>
      <c r="F27" s="99"/>
    </row>
    <row r="28" spans="1:6" ht="17.25" customHeight="1">
      <c r="A28" s="24">
        <v>1</v>
      </c>
      <c r="B28" s="111" t="s">
        <v>22</v>
      </c>
      <c r="C28" s="112"/>
      <c r="D28" s="98"/>
      <c r="E28" s="113">
        <v>0</v>
      </c>
      <c r="F28" s="113"/>
    </row>
    <row r="29" spans="1:6" ht="14.25">
      <c r="A29" s="24">
        <v>2</v>
      </c>
      <c r="B29" s="108" t="s">
        <v>28</v>
      </c>
      <c r="C29" s="109"/>
      <c r="D29" s="110"/>
      <c r="E29" s="99">
        <v>3540000</v>
      </c>
      <c r="F29" s="99"/>
    </row>
    <row r="30" spans="1:6" ht="44.25" customHeight="1">
      <c r="A30" s="25">
        <v>3</v>
      </c>
      <c r="B30" s="114" t="s">
        <v>37</v>
      </c>
      <c r="C30" s="115"/>
      <c r="D30" s="116"/>
      <c r="E30" s="99">
        <v>2114005</v>
      </c>
      <c r="F30" s="99"/>
    </row>
    <row r="31" spans="1:6" ht="21.75" customHeight="1">
      <c r="A31" s="118"/>
      <c r="B31" s="118"/>
      <c r="C31" s="118"/>
      <c r="D31" s="118"/>
      <c r="E31" s="118"/>
      <c r="F31" s="118"/>
    </row>
    <row r="32" ht="12.75">
      <c r="E32" t="s">
        <v>29</v>
      </c>
    </row>
    <row r="33" spans="4:6" ht="29.25" customHeight="1">
      <c r="D33" s="100" t="s">
        <v>35</v>
      </c>
      <c r="E33" s="100"/>
      <c r="F33" s="100"/>
    </row>
  </sheetData>
  <mergeCells count="24">
    <mergeCell ref="D2:F2"/>
    <mergeCell ref="C3:F3"/>
    <mergeCell ref="A31:F31"/>
    <mergeCell ref="B1:F1"/>
    <mergeCell ref="B5:F5"/>
    <mergeCell ref="E22:F22"/>
    <mergeCell ref="E23:F23"/>
    <mergeCell ref="E26:F26"/>
    <mergeCell ref="E25:F25"/>
    <mergeCell ref="E24:F24"/>
    <mergeCell ref="D33:F33"/>
    <mergeCell ref="E27:F27"/>
    <mergeCell ref="E29:F29"/>
    <mergeCell ref="E30:F30"/>
    <mergeCell ref="E28:F28"/>
    <mergeCell ref="B30:D30"/>
    <mergeCell ref="B29:D29"/>
    <mergeCell ref="B22:D22"/>
    <mergeCell ref="B23:D23"/>
    <mergeCell ref="B24:D24"/>
    <mergeCell ref="B28:D28"/>
    <mergeCell ref="B25:D25"/>
    <mergeCell ref="B26:D26"/>
    <mergeCell ref="B27:D27"/>
  </mergeCells>
  <printOptions/>
  <pageMargins left="0.65" right="0.51" top="0.6" bottom="0.66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H7" sqref="H7:H8"/>
    </sheetView>
  </sheetViews>
  <sheetFormatPr defaultColWidth="9.00390625" defaultRowHeight="12.75"/>
  <cols>
    <col min="1" max="1" width="4.25390625" style="8" customWidth="1"/>
    <col min="2" max="2" width="5.75390625" style="8" bestFit="1" customWidth="1"/>
    <col min="3" max="3" width="9.125" style="8" customWidth="1"/>
    <col min="4" max="4" width="8.375" style="8" customWidth="1"/>
    <col min="5" max="5" width="53.00390625" style="8" customWidth="1"/>
    <col min="6" max="6" width="16.625" style="8" customWidth="1"/>
    <col min="7" max="7" width="13.875" style="8" customWidth="1"/>
    <col min="8" max="8" width="13.25390625" style="8" customWidth="1"/>
    <col min="9" max="9" width="14.875" style="8" customWidth="1"/>
    <col min="10" max="16384" width="9.125" style="8" customWidth="1"/>
  </cols>
  <sheetData>
    <row r="1" spans="6:9" ht="14.25">
      <c r="F1" s="121" t="s">
        <v>157</v>
      </c>
      <c r="G1" s="121"/>
      <c r="H1" s="121"/>
      <c r="I1" s="121"/>
    </row>
    <row r="2" spans="6:9" ht="14.25">
      <c r="F2" s="121" t="s">
        <v>1</v>
      </c>
      <c r="G2" s="121"/>
      <c r="H2" s="121"/>
      <c r="I2" s="121"/>
    </row>
    <row r="3" spans="6:9" ht="15.75" customHeight="1">
      <c r="F3" s="121" t="s">
        <v>156</v>
      </c>
      <c r="G3" s="121"/>
      <c r="H3" s="121"/>
      <c r="I3" s="121"/>
    </row>
    <row r="4" spans="6:9" ht="6" customHeight="1">
      <c r="F4" s="39"/>
      <c r="G4" s="39"/>
      <c r="H4" s="39"/>
      <c r="I4" s="39"/>
    </row>
    <row r="5" spans="3:9" ht="15.75">
      <c r="C5" s="122" t="s">
        <v>112</v>
      </c>
      <c r="D5" s="122"/>
      <c r="E5" s="122"/>
      <c r="F5" s="122"/>
      <c r="G5" s="122"/>
      <c r="H5" s="74"/>
      <c r="I5" s="72"/>
    </row>
    <row r="6" spans="3:9" s="75" customFormat="1" ht="12" customHeight="1">
      <c r="C6" s="120"/>
      <c r="D6" s="120"/>
      <c r="E6" s="120"/>
      <c r="F6" s="120"/>
      <c r="G6" s="120"/>
      <c r="H6" s="95"/>
      <c r="I6" s="76"/>
    </row>
    <row r="7" spans="1:9" s="77" customFormat="1" ht="14.25" customHeight="1">
      <c r="A7" s="127" t="s">
        <v>3</v>
      </c>
      <c r="B7" s="127" t="s">
        <v>40</v>
      </c>
      <c r="C7" s="127" t="s">
        <v>41</v>
      </c>
      <c r="D7" s="127" t="s">
        <v>114</v>
      </c>
      <c r="E7" s="127" t="s">
        <v>43</v>
      </c>
      <c r="F7" s="125" t="s">
        <v>62</v>
      </c>
      <c r="G7" s="123" t="s">
        <v>113</v>
      </c>
      <c r="H7" s="123" t="s">
        <v>158</v>
      </c>
      <c r="I7" s="123" t="s">
        <v>7</v>
      </c>
    </row>
    <row r="8" spans="1:9" s="77" customFormat="1" ht="17.25" customHeight="1">
      <c r="A8" s="128"/>
      <c r="B8" s="128"/>
      <c r="C8" s="128"/>
      <c r="D8" s="128"/>
      <c r="E8" s="128"/>
      <c r="F8" s="126"/>
      <c r="G8" s="124"/>
      <c r="H8" s="124"/>
      <c r="I8" s="124"/>
    </row>
    <row r="9" spans="1:9" s="39" customFormat="1" ht="14.2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</row>
    <row r="10" spans="1:9" s="39" customFormat="1" ht="30" customHeight="1">
      <c r="A10" s="24">
        <v>1</v>
      </c>
      <c r="B10" s="46" t="s">
        <v>63</v>
      </c>
      <c r="C10" s="46" t="s">
        <v>64</v>
      </c>
      <c r="D10" s="24">
        <v>6050</v>
      </c>
      <c r="E10" s="42" t="s">
        <v>148</v>
      </c>
      <c r="F10" s="24"/>
      <c r="G10" s="4">
        <v>70000</v>
      </c>
      <c r="H10" s="24"/>
      <c r="I10" s="26">
        <f>G10</f>
        <v>70000</v>
      </c>
    </row>
    <row r="11" spans="1:9" s="53" customFormat="1" ht="21" customHeight="1">
      <c r="A11" s="38"/>
      <c r="B11" s="38"/>
      <c r="C11" s="38"/>
      <c r="D11" s="38"/>
      <c r="E11" s="38" t="s">
        <v>122</v>
      </c>
      <c r="F11" s="38"/>
      <c r="G11" s="52">
        <f>SUM(G10)</f>
        <v>70000</v>
      </c>
      <c r="H11" s="38"/>
      <c r="I11" s="52">
        <f>SUM(I10)</f>
        <v>70000</v>
      </c>
    </row>
    <row r="12" spans="1:9" ht="29.25" customHeight="1">
      <c r="A12" s="25">
        <v>2</v>
      </c>
      <c r="B12" s="55" t="s">
        <v>100</v>
      </c>
      <c r="C12" s="55" t="s">
        <v>101</v>
      </c>
      <c r="D12" s="55" t="s">
        <v>102</v>
      </c>
      <c r="E12" s="42" t="s">
        <v>103</v>
      </c>
      <c r="F12" s="4">
        <v>22000</v>
      </c>
      <c r="G12" s="4"/>
      <c r="H12" s="4"/>
      <c r="I12" s="4">
        <f>F12</f>
        <v>22000</v>
      </c>
    </row>
    <row r="13" spans="1:9" s="41" customFormat="1" ht="25.5" customHeight="1">
      <c r="A13" s="29"/>
      <c r="B13" s="78"/>
      <c r="C13" s="29"/>
      <c r="D13" s="29"/>
      <c r="E13" s="79" t="s">
        <v>123</v>
      </c>
      <c r="F13" s="80">
        <f>SUM(F12:F12)</f>
        <v>22000</v>
      </c>
      <c r="G13" s="80"/>
      <c r="H13" s="80"/>
      <c r="I13" s="80">
        <f>SUM(I12)</f>
        <v>22000</v>
      </c>
    </row>
    <row r="14" spans="1:9" ht="30.75" customHeight="1">
      <c r="A14" s="25">
        <v>3</v>
      </c>
      <c r="B14" s="56"/>
      <c r="C14" s="25">
        <v>60016</v>
      </c>
      <c r="D14" s="25">
        <v>6050</v>
      </c>
      <c r="E14" s="42" t="s">
        <v>130</v>
      </c>
      <c r="F14" s="4">
        <v>150000</v>
      </c>
      <c r="G14" s="4">
        <v>34000</v>
      </c>
      <c r="H14" s="4"/>
      <c r="I14" s="4">
        <f>F14+G14</f>
        <v>184000</v>
      </c>
    </row>
    <row r="15" spans="1:9" ht="30" customHeight="1">
      <c r="A15" s="25">
        <v>4</v>
      </c>
      <c r="B15" s="56"/>
      <c r="C15" s="25">
        <v>60016</v>
      </c>
      <c r="D15" s="25">
        <v>6050</v>
      </c>
      <c r="E15" s="57" t="s">
        <v>104</v>
      </c>
      <c r="F15" s="4">
        <v>917000</v>
      </c>
      <c r="G15" s="4"/>
      <c r="H15" s="4"/>
      <c r="I15" s="4">
        <f>F15</f>
        <v>917000</v>
      </c>
    </row>
    <row r="16" spans="1:9" ht="30" customHeight="1">
      <c r="A16" s="25">
        <v>5</v>
      </c>
      <c r="B16" s="56"/>
      <c r="C16" s="25">
        <v>60016</v>
      </c>
      <c r="D16" s="25">
        <v>6050</v>
      </c>
      <c r="E16" s="57" t="s">
        <v>131</v>
      </c>
      <c r="F16" s="4"/>
      <c r="G16" s="4">
        <v>7000</v>
      </c>
      <c r="H16" s="4"/>
      <c r="I16" s="4">
        <f>F16+G16</f>
        <v>7000</v>
      </c>
    </row>
    <row r="17" spans="1:9" ht="42" customHeight="1">
      <c r="A17" s="25">
        <v>6</v>
      </c>
      <c r="B17" s="56"/>
      <c r="C17" s="25">
        <v>60016</v>
      </c>
      <c r="D17" s="25">
        <v>6050</v>
      </c>
      <c r="E17" s="42" t="s">
        <v>132</v>
      </c>
      <c r="F17" s="4"/>
      <c r="G17" s="4">
        <v>15000</v>
      </c>
      <c r="H17" s="4"/>
      <c r="I17" s="4">
        <f>F17+G17</f>
        <v>15000</v>
      </c>
    </row>
    <row r="18" spans="1:9" s="41" customFormat="1" ht="20.25" customHeight="1">
      <c r="A18" s="29"/>
      <c r="B18" s="78"/>
      <c r="C18" s="29"/>
      <c r="D18" s="29"/>
      <c r="E18" s="79" t="s">
        <v>124</v>
      </c>
      <c r="F18" s="80">
        <f>F14+F15</f>
        <v>1067000</v>
      </c>
      <c r="G18" s="80">
        <f>SUM(G14:G17)</f>
        <v>56000</v>
      </c>
      <c r="H18" s="80"/>
      <c r="I18" s="80">
        <f>I14+++++++I15+I16+I17</f>
        <v>1123000</v>
      </c>
    </row>
    <row r="19" spans="1:9" ht="24" customHeight="1">
      <c r="A19" s="25">
        <v>7</v>
      </c>
      <c r="B19" s="56">
        <v>700</v>
      </c>
      <c r="C19" s="25">
        <v>70005</v>
      </c>
      <c r="D19" s="25">
        <v>6060</v>
      </c>
      <c r="E19" s="57" t="s">
        <v>105</v>
      </c>
      <c r="F19" s="4">
        <v>200000</v>
      </c>
      <c r="G19" s="4">
        <v>50000</v>
      </c>
      <c r="H19" s="4"/>
      <c r="I19" s="4">
        <f>F19+G19</f>
        <v>250000</v>
      </c>
    </row>
    <row r="20" spans="1:9" ht="19.5" customHeight="1">
      <c r="A20" s="25">
        <v>8</v>
      </c>
      <c r="B20" s="56"/>
      <c r="C20" s="25">
        <v>70005</v>
      </c>
      <c r="D20" s="25">
        <v>6060</v>
      </c>
      <c r="E20" s="57" t="s">
        <v>106</v>
      </c>
      <c r="F20" s="4">
        <v>50000</v>
      </c>
      <c r="G20" s="4">
        <v>425000</v>
      </c>
      <c r="H20" s="4"/>
      <c r="I20" s="4">
        <f>F20+G20</f>
        <v>475000</v>
      </c>
    </row>
    <row r="21" spans="1:9" s="34" customFormat="1" ht="20.25" customHeight="1">
      <c r="A21" s="44"/>
      <c r="B21" s="81"/>
      <c r="C21" s="44"/>
      <c r="D21" s="44"/>
      <c r="E21" s="82" t="s">
        <v>125</v>
      </c>
      <c r="F21" s="83">
        <f>SUM(F19:F20)</f>
        <v>250000</v>
      </c>
      <c r="G21" s="83">
        <f>SUM(G19:G20)</f>
        <v>475000</v>
      </c>
      <c r="H21" s="83"/>
      <c r="I21" s="83">
        <f>SUM(I19:I20)</f>
        <v>725000</v>
      </c>
    </row>
    <row r="22" spans="1:9" s="28" customFormat="1" ht="28.5" customHeight="1">
      <c r="A22" s="48">
        <v>9</v>
      </c>
      <c r="B22" s="84">
        <v>750</v>
      </c>
      <c r="C22" s="48">
        <v>75023</v>
      </c>
      <c r="D22" s="48">
        <v>6060</v>
      </c>
      <c r="E22" s="85" t="s">
        <v>133</v>
      </c>
      <c r="F22" s="86">
        <v>10000</v>
      </c>
      <c r="G22" s="86">
        <v>3600</v>
      </c>
      <c r="H22" s="86"/>
      <c r="I22" s="86">
        <f>F22+G22</f>
        <v>13600</v>
      </c>
    </row>
    <row r="23" spans="1:9" s="34" customFormat="1" ht="17.25" customHeight="1">
      <c r="A23" s="44"/>
      <c r="B23" s="81"/>
      <c r="C23" s="44"/>
      <c r="D23" s="44"/>
      <c r="E23" s="82" t="s">
        <v>126</v>
      </c>
      <c r="F23" s="83">
        <f>SUM(F22)</f>
        <v>10000</v>
      </c>
      <c r="G23" s="83">
        <f>SUM(G22)</f>
        <v>3600</v>
      </c>
      <c r="H23" s="83"/>
      <c r="I23" s="83">
        <f>SUM(I22)</f>
        <v>13600</v>
      </c>
    </row>
    <row r="24" spans="1:9" ht="32.25" customHeight="1">
      <c r="A24" s="25">
        <v>10</v>
      </c>
      <c r="B24" s="56">
        <v>801</v>
      </c>
      <c r="C24" s="25">
        <v>80101</v>
      </c>
      <c r="D24" s="25">
        <v>6050</v>
      </c>
      <c r="E24" s="58" t="s">
        <v>107</v>
      </c>
      <c r="F24" s="4">
        <v>380000</v>
      </c>
      <c r="G24" s="4"/>
      <c r="H24" s="4"/>
      <c r="I24" s="4">
        <f>F24+G24</f>
        <v>380000</v>
      </c>
    </row>
    <row r="25" spans="1:9" ht="29.25" customHeight="1">
      <c r="A25" s="25">
        <v>11</v>
      </c>
      <c r="B25" s="56"/>
      <c r="C25" s="25">
        <v>80101</v>
      </c>
      <c r="D25" s="25">
        <v>6050</v>
      </c>
      <c r="E25" s="58" t="s">
        <v>108</v>
      </c>
      <c r="F25" s="4">
        <v>3105000</v>
      </c>
      <c r="G25" s="4">
        <v>4697</v>
      </c>
      <c r="H25" s="4"/>
      <c r="I25" s="4">
        <f>F25+G25</f>
        <v>3109697</v>
      </c>
    </row>
    <row r="26" spans="1:9" ht="29.25" customHeight="1">
      <c r="A26" s="25">
        <v>12</v>
      </c>
      <c r="B26" s="56"/>
      <c r="C26" s="25">
        <v>80101</v>
      </c>
      <c r="D26" s="25">
        <v>6050</v>
      </c>
      <c r="E26" s="58" t="s">
        <v>134</v>
      </c>
      <c r="F26" s="4"/>
      <c r="G26" s="4">
        <v>10309</v>
      </c>
      <c r="H26" s="4"/>
      <c r="I26" s="4">
        <f>G26</f>
        <v>10309</v>
      </c>
    </row>
    <row r="27" spans="1:9" ht="29.25" customHeight="1">
      <c r="A27" s="25">
        <v>13</v>
      </c>
      <c r="B27" s="56"/>
      <c r="C27" s="25">
        <v>80101</v>
      </c>
      <c r="D27" s="25">
        <v>6050</v>
      </c>
      <c r="E27" s="58" t="s">
        <v>136</v>
      </c>
      <c r="F27" s="4"/>
      <c r="G27" s="4">
        <v>16000</v>
      </c>
      <c r="H27" s="4"/>
      <c r="I27" s="4">
        <f>G27</f>
        <v>16000</v>
      </c>
    </row>
    <row r="28" spans="1:9" ht="42" customHeight="1">
      <c r="A28" s="25">
        <v>14</v>
      </c>
      <c r="B28" s="56"/>
      <c r="C28" s="25">
        <v>80104</v>
      </c>
      <c r="D28" s="25">
        <v>6050</v>
      </c>
      <c r="E28" s="58" t="s">
        <v>115</v>
      </c>
      <c r="F28" s="4">
        <v>555000</v>
      </c>
      <c r="G28" s="4"/>
      <c r="H28" s="4"/>
      <c r="I28" s="4">
        <f>F28</f>
        <v>555000</v>
      </c>
    </row>
    <row r="29" spans="1:9" ht="30" customHeight="1">
      <c r="A29" s="25">
        <v>15</v>
      </c>
      <c r="B29" s="56"/>
      <c r="C29" s="25">
        <v>80110</v>
      </c>
      <c r="D29" s="25">
        <v>6050</v>
      </c>
      <c r="E29" s="42" t="s">
        <v>135</v>
      </c>
      <c r="F29" s="4"/>
      <c r="G29" s="4">
        <v>87000</v>
      </c>
      <c r="H29" s="4"/>
      <c r="I29" s="4">
        <f>F29+G29</f>
        <v>87000</v>
      </c>
    </row>
    <row r="30" spans="1:9" s="41" customFormat="1" ht="21.75" customHeight="1">
      <c r="A30" s="29"/>
      <c r="B30" s="87"/>
      <c r="C30" s="29"/>
      <c r="D30" s="29"/>
      <c r="E30" s="79" t="s">
        <v>127</v>
      </c>
      <c r="F30" s="40">
        <f>SUM(F24:F28)</f>
        <v>4040000</v>
      </c>
      <c r="G30" s="40">
        <f>SUM(G24:G29)</f>
        <v>118006</v>
      </c>
      <c r="H30" s="40"/>
      <c r="I30" s="40">
        <f>I24+I25+I26+I27+I28+I29</f>
        <v>4158006</v>
      </c>
    </row>
    <row r="31" spans="1:9" ht="21.75" customHeight="1">
      <c r="A31" s="25">
        <v>16</v>
      </c>
      <c r="B31" s="25">
        <v>852</v>
      </c>
      <c r="C31" s="25">
        <v>85219</v>
      </c>
      <c r="D31" s="25">
        <v>6060</v>
      </c>
      <c r="E31" s="60" t="s">
        <v>109</v>
      </c>
      <c r="F31" s="6">
        <v>10000</v>
      </c>
      <c r="G31" s="6"/>
      <c r="H31" s="6"/>
      <c r="I31" s="6">
        <f>F31</f>
        <v>10000</v>
      </c>
    </row>
    <row r="32" spans="1:9" s="41" customFormat="1" ht="18.75" customHeight="1">
      <c r="A32" s="29"/>
      <c r="B32" s="78"/>
      <c r="C32" s="29"/>
      <c r="D32" s="29"/>
      <c r="E32" s="88" t="s">
        <v>128</v>
      </c>
      <c r="F32" s="40">
        <v>10000</v>
      </c>
      <c r="G32" s="40"/>
      <c r="H32" s="40"/>
      <c r="I32" s="40">
        <f>SUM(I31)</f>
        <v>10000</v>
      </c>
    </row>
    <row r="33" spans="1:9" ht="21" customHeight="1">
      <c r="A33" s="25">
        <v>17</v>
      </c>
      <c r="B33" s="59" t="s">
        <v>110</v>
      </c>
      <c r="C33" s="55" t="s">
        <v>111</v>
      </c>
      <c r="D33" s="55" t="s">
        <v>87</v>
      </c>
      <c r="E33" s="42" t="s">
        <v>0</v>
      </c>
      <c r="F33" s="4">
        <v>1800000</v>
      </c>
      <c r="G33" s="4">
        <v>961634</v>
      </c>
      <c r="H33" s="4"/>
      <c r="I33" s="4">
        <f>F33+G33</f>
        <v>2761634</v>
      </c>
    </row>
    <row r="34" spans="1:9" ht="23.25" customHeight="1">
      <c r="A34" s="25">
        <v>18</v>
      </c>
      <c r="B34" s="59"/>
      <c r="C34" s="55" t="s">
        <v>137</v>
      </c>
      <c r="D34" s="55" t="s">
        <v>102</v>
      </c>
      <c r="E34" s="57" t="s">
        <v>138</v>
      </c>
      <c r="F34" s="4"/>
      <c r="G34" s="4">
        <v>22400</v>
      </c>
      <c r="H34" s="4"/>
      <c r="I34" s="4">
        <f>F34+G34</f>
        <v>22400</v>
      </c>
    </row>
    <row r="35" spans="1:9" s="41" customFormat="1" ht="26.25" customHeight="1">
      <c r="A35" s="29"/>
      <c r="B35" s="29"/>
      <c r="C35" s="29"/>
      <c r="D35" s="29"/>
      <c r="E35" s="88" t="s">
        <v>129</v>
      </c>
      <c r="F35" s="40">
        <f>SUM(F33:F33)</f>
        <v>1800000</v>
      </c>
      <c r="G35" s="40">
        <f>G33+G34</f>
        <v>984034</v>
      </c>
      <c r="H35" s="40">
        <f>SUM(H33:H33)</f>
        <v>0</v>
      </c>
      <c r="I35" s="36">
        <f>I33+I34</f>
        <v>2784034</v>
      </c>
    </row>
    <row r="36" spans="1:9" s="91" customFormat="1" ht="24.75" customHeight="1">
      <c r="A36" s="89"/>
      <c r="B36" s="89"/>
      <c r="C36" s="89"/>
      <c r="D36" s="89"/>
      <c r="E36" s="90" t="s">
        <v>65</v>
      </c>
      <c r="F36" s="83">
        <f>F13+F18+F21+F23+F30+F32+F35</f>
        <v>7199000</v>
      </c>
      <c r="G36" s="80">
        <f>G11+G18+G21+G23+G30+G35</f>
        <v>1706640</v>
      </c>
      <c r="H36" s="80">
        <f>H35</f>
        <v>0</v>
      </c>
      <c r="I36" s="96">
        <f>I11+I13+I18+I21+I23+I30+I32+I35</f>
        <v>8905640</v>
      </c>
    </row>
    <row r="37" spans="1:9" s="91" customFormat="1" ht="14.25">
      <c r="A37" s="92"/>
      <c r="B37" s="92"/>
      <c r="C37" s="92"/>
      <c r="D37" s="92"/>
      <c r="E37" s="93"/>
      <c r="F37" s="94"/>
      <c r="G37" s="94"/>
      <c r="H37" s="94"/>
      <c r="I37" s="94"/>
    </row>
    <row r="38" spans="7:9" ht="20.25" customHeight="1">
      <c r="G38" s="121" t="s">
        <v>29</v>
      </c>
      <c r="H38" s="121"/>
      <c r="I38" s="121"/>
    </row>
    <row r="39" spans="7:9" ht="26.25" customHeight="1">
      <c r="G39" s="121" t="s">
        <v>61</v>
      </c>
      <c r="H39" s="121"/>
      <c r="I39" s="121"/>
    </row>
  </sheetData>
  <mergeCells count="16">
    <mergeCell ref="B7:B8"/>
    <mergeCell ref="A7:A8"/>
    <mergeCell ref="G7:G8"/>
    <mergeCell ref="I7:I8"/>
    <mergeCell ref="E7:E8"/>
    <mergeCell ref="D7:D8"/>
    <mergeCell ref="C7:C8"/>
    <mergeCell ref="G38:I38"/>
    <mergeCell ref="G39:I39"/>
    <mergeCell ref="H7:H8"/>
    <mergeCell ref="F7:F8"/>
    <mergeCell ref="C6:G6"/>
    <mergeCell ref="F1:I1"/>
    <mergeCell ref="F2:I2"/>
    <mergeCell ref="F3:I3"/>
    <mergeCell ref="C5:G5"/>
  </mergeCells>
  <printOptions/>
  <pageMargins left="0.52" right="0.19" top="0.69" bottom="0.35" header="0.5" footer="0.24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2006-03-28T09:21:49Z</cp:lastPrinted>
  <dcterms:created xsi:type="dcterms:W3CDTF">2001-03-21T13:01:08Z</dcterms:created>
  <dcterms:modified xsi:type="dcterms:W3CDTF">2006-03-28T09:22:54Z</dcterms:modified>
  <cp:category/>
  <cp:version/>
  <cp:contentType/>
  <cp:contentStatus/>
</cp:coreProperties>
</file>