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3"/>
  </bookViews>
  <sheets>
    <sheet name="zal nr 1" sheetId="1" r:id="rId1"/>
    <sheet name="zal nr 2" sheetId="2" r:id="rId2"/>
    <sheet name="zal nr 2a" sheetId="3" r:id="rId3"/>
    <sheet name="zal nr 2b" sheetId="4" r:id="rId4"/>
    <sheet name="zal nr 3" sheetId="5" r:id="rId5"/>
  </sheets>
  <definedNames>
    <definedName name="_xlnm.Print_Area" localSheetId="2">'zal nr 2a'!$A$1:$O$24</definedName>
  </definedNames>
  <calcPr fullCalcOnLoad="1"/>
</workbook>
</file>

<file path=xl/sharedStrings.xml><?xml version="1.0" encoding="utf-8"?>
<sst xmlns="http://schemas.openxmlformats.org/spreadsheetml/2006/main" count="199" uniqueCount="122">
  <si>
    <t>Zakup samochodu  osobowo-ciężarowego marki VW  Transporter   dla Urzędu Gminy</t>
  </si>
  <si>
    <t>Dział</t>
  </si>
  <si>
    <t>Ogółem</t>
  </si>
  <si>
    <t>bieżące</t>
  </si>
  <si>
    <t>majątkowe</t>
  </si>
  <si>
    <t>w tym:</t>
  </si>
  <si>
    <t>z tego :</t>
  </si>
  <si>
    <t>Przed zmianą</t>
  </si>
  <si>
    <t>Mirosław Byczak</t>
  </si>
  <si>
    <t xml:space="preserve">                                  </t>
  </si>
  <si>
    <r>
      <t xml:space="preserve">               </t>
    </r>
    <r>
      <rPr>
        <b/>
        <sz val="10"/>
        <rFont val="Arial"/>
        <family val="2"/>
      </rPr>
      <t>WYDATKI</t>
    </r>
  </si>
  <si>
    <t>Planowane wydatki na 2010 r</t>
  </si>
  <si>
    <t>Rozdział</t>
  </si>
  <si>
    <t>Nazwa działu i rozdziału</t>
  </si>
  <si>
    <t xml:space="preserve"> Po zmianie</t>
  </si>
  <si>
    <t>Wydatki ogółem</t>
  </si>
  <si>
    <t>Zwiększenie</t>
  </si>
  <si>
    <t>Zmniejszenie</t>
  </si>
  <si>
    <t>Przewodniczący Rady Gminy</t>
  </si>
  <si>
    <t>010</t>
  </si>
  <si>
    <t>01010</t>
  </si>
  <si>
    <t>Wydatki na zadania inwestycyjne na 2010 rok nieobjęte wieloletnimi programami inwestycyjnymi</t>
  </si>
  <si>
    <t>Lp.</t>
  </si>
  <si>
    <t>Rozdz.</t>
  </si>
  <si>
    <t>Nazwa zadania inwestycyjnego (w tym w ramach funduszu sołeckiego)</t>
  </si>
  <si>
    <t>Łączne koszty finansowe
 (7 + 12)</t>
  </si>
  <si>
    <t>Planowane wydatki</t>
  </si>
  <si>
    <t>Srodki do pozyskania w 2010r</t>
  </si>
  <si>
    <t>Jednostka organizacyjna realizująca program lub koordynująca wykonanie programu</t>
  </si>
  <si>
    <t>rok 2010
(8+9+10+11)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</si>
  <si>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</si>
  <si>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</si>
  <si>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</si>
  <si>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</si>
  <si>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</si>
  <si>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Budowa sieci wodociągowej we wsi Budy Stare, Budy Zosine, Henryszew, Budy Grzybek, Chylice Kolonia - etap III</t>
  </si>
  <si>
    <t>Urząd Gminy</t>
  </si>
  <si>
    <t>Razem dział 010 - Rolnictwo i łowiectwo</t>
  </si>
  <si>
    <t>400</t>
  </si>
  <si>
    <t>40002</t>
  </si>
  <si>
    <t>Zakup pompy do stacji uzdatniania wody</t>
  </si>
  <si>
    <t>Razem dział 400 - Wytwarzanie i zaopatrywanie w energię elektryczną, gaz i wodę</t>
  </si>
  <si>
    <t xml:space="preserve"> Budowa  chodnika w ciągu drogi  wojewódzkiej nr 719  na ul. Kościuszki w mjsc. Sade Budy   od  ul. Długiej  i  m. Stare Budy do drogi  w kier. Baranowa 
 oraz budowa ciągu pieszo-rowerowego  w ciągu drogi wojewódzkiej nr 719 (ul. Warszawska)  od ul. Ogrodowej do  przejścia dla pieszych do szkoły w mjsc. Chylice i Chylice Kolonia - zgodnie z porozumieniem  z Samorządem Województwa Mazowieckiego)</t>
  </si>
  <si>
    <t xml:space="preserve">Opracowanie dokumentacji projektowo-kosztorysowej na realizację zadania "Przebudowa drogi wojewódzkiej Nr 719 w zakresie wykonania chodnika od zjazdu do posesji w km 40+400 w miejscowości Jaktorów Kolonia do skrzyżowania z drogą do miejscowości Baranów w km 43+504 w miejscowości  Stare Budy, długość odcinka 3,104 km"  - zgodnie z porozumieniem zawartym z Samorządem Województwa Mazowieckiego
</t>
  </si>
  <si>
    <t>razem rozdz 60013- Drogi publiczne wojewódzkie</t>
  </si>
  <si>
    <t>Przebudowa  układu komunikacyjnego w Gminie Jaktorów  dla zwiększenia dostępności terenów przeznaczonych na cele inwestycyjne, edukacyjne i społeczne, kluczowych dla rozwoju społeczno-gospodarczego gminy, etap I (Przebudowa drogi gminnej Międzyborów - Bieganów na dług  2,46 km)</t>
  </si>
  <si>
    <t>Aktywizacja gospodarcza Gminy Jaktorów poprzez przebudowę 1,76 km ulicy Parkowej w Jaktorowie.</t>
  </si>
  <si>
    <t>Przebudowa ulicy Parkowej w Jaktorowie (wypłata odszkodowań za grunty)</t>
  </si>
  <si>
    <t xml:space="preserve">Opracowanie map i projektu ciągu pieszo-rowerowego w Jaktorowie wzdłuż drogi Nr 719  na odcinku od ul. Ogrodowej do ul. Alpejskiej </t>
  </si>
  <si>
    <t>razem rozdział 60016 - Drogi publiczne gminne</t>
  </si>
  <si>
    <t>Razem dział 600 - Transport i łączność</t>
  </si>
  <si>
    <t xml:space="preserve">Zakup programu "Płace, kadry" </t>
  </si>
  <si>
    <t>Razem dział 750 - Administracja publiczna</t>
  </si>
  <si>
    <t xml:space="preserve">Opracowanie studium wykonalności projektu" Zwiększenie wykorzystania odnawialnych źródeł energii i poprawa jakości powietrza poprzez modernizację systemów ogrzewania obiektów użyteczności publicznej  w Gminie Jaktorów tj. Zespołu Szkolno-Przedszkolnego w Jaktorowie i Zespolu Szkół Publicznych w Międzyborowie" </t>
  </si>
  <si>
    <t>Razem dział 801 - Oświata i wychowanie</t>
  </si>
  <si>
    <t>Wykonanie oświetlenia ulic: Jaworowej w Henryszewie, Okulickiego w Jaktorowie Kolonii, Wyspiańskiego w Chylicach</t>
  </si>
  <si>
    <t xml:space="preserve">Razem dział 900 - Gospodarka komunalna i ochrona środowiska </t>
  </si>
  <si>
    <t>x</t>
  </si>
  <si>
    <t>Wykonanie dokumentacji technicznej zasilania elektrycznego stacji i przepompowni</t>
  </si>
  <si>
    <t>WYDATKI MAJĄTKOWE</t>
  </si>
  <si>
    <t>Inwestycje i zakupy inwestycyjne</t>
  </si>
  <si>
    <t>w tym na:</t>
  </si>
  <si>
    <t>Zakup i objęcie akcji i udziałów</t>
  </si>
  <si>
    <t>Wniesienie wkłądów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</si>
  <si>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</si>
  <si>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</si>
  <si>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 xml:space="preserve">Przed zmianą </t>
  </si>
  <si>
    <t xml:space="preserve"> Po    zmianie</t>
  </si>
  <si>
    <t>Ogółem wydatki</t>
  </si>
  <si>
    <t>Uzasadnienie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</si>
  <si>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</si>
  <si>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</si>
  <si>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</si>
  <si>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</si>
  <si>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</si>
  <si>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</si>
  <si>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</si>
  <si>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Po zmianie</t>
  </si>
  <si>
    <t>na wynagrodzenia i składki od nich naliczane</t>
  </si>
  <si>
    <t>związane z realizacją ich statutowych zadań</t>
  </si>
  <si>
    <t>Uzasadnienie:</t>
  </si>
  <si>
    <t>zmieniającej Uchwałę Budżetową   Nr XLII/269/2009  na rok 2010</t>
  </si>
  <si>
    <t>DOCHODY</t>
  </si>
  <si>
    <t>Źródło dochodów</t>
  </si>
  <si>
    <t>dotacje</t>
  </si>
  <si>
    <t>środki europejskie i inne środki pochodzące ze źródeł zagranicznych, niepodlegające zwrotowi</t>
  </si>
  <si>
    <t>Dochody ogółem</t>
  </si>
  <si>
    <t xml:space="preserve">Przebudowa drogi gminnej Międzyborów - Bieganów - przebudowa kolektora kanalizacji deszczowej,  sieci energetycznej i telekomunikacyjnej  i inne wydatki nie objęte projektem </t>
  </si>
  <si>
    <r>
      <t>Rozbudowa oświetlenia ulic:</t>
    </r>
    <r>
      <rPr>
        <sz val="10"/>
        <rFont val="Arial CE"/>
        <family val="0"/>
      </rPr>
      <t xml:space="preserve">
 1) w  Międzyborowie: ul. Słowackiego i  M.Curie-Skłodowskiej, 
2) w Chylicach: ul. Gierymskiego, Ogrodowa, Słoneczna, 
3) w Kolonii Jaktorów i Budach Grzybek: ul. Moniuszki, Ułanów
4) w Sadych Budach: ul. Jagiełły, Chełmońskiego, Wyspiańskiego, Łąkowa, Kolejowa, Długa, Tuwima, Akacjowa, Sadowa, Leśna</t>
    </r>
  </si>
  <si>
    <t>Zakup gruntów  pod drogi gminne (ul. Alpejska w  Budach Grzybek)</t>
  </si>
  <si>
    <t>Rolnictwo i łowiectwo</t>
  </si>
  <si>
    <t>Infrastruktura wodociągowa i sanitacyjna wsi</t>
  </si>
  <si>
    <t>Dochody od osób prawnych, od osób fizycznych i od innych jednostek nie posiadających osobowości prawnej oraz wydatki związane z ich poborem</t>
  </si>
  <si>
    <t>Podatek od czynności cywilnoprawnych</t>
  </si>
  <si>
    <t>Różne rozliczenia</t>
  </si>
  <si>
    <t xml:space="preserve">Montaż  trójników na istniejącej sieci kanalizacyjnej </t>
  </si>
  <si>
    <t>Zwieksza się  wydatki  bieżące w sposób następujący:</t>
  </si>
  <si>
    <t>Subwencje ogólne z budżetu państwa</t>
  </si>
  <si>
    <t>Obsługa długu publicznego</t>
  </si>
  <si>
    <t>Obsługa papierów wartościowych, kredytów i pożyczek jst</t>
  </si>
  <si>
    <t xml:space="preserve">Różne rozliczenia </t>
  </si>
  <si>
    <t>Różne rozliczenia finansowe</t>
  </si>
  <si>
    <t>Oświata i wychowanie</t>
  </si>
  <si>
    <t>Szkoły podstawowe</t>
  </si>
  <si>
    <t>z dnia  23  września  2010r zmieniającej Uchwałę Budżetową Nr XLII/269/2009  na rok 2010</t>
  </si>
  <si>
    <t>z dnia  23  września  2010r zmieniającej Uchwałę Budżetową  Nr XLII/269/2009 na rok 2010</t>
  </si>
  <si>
    <t>z dnia  23 września 2010r zmieniającej Uchwałę Budżetową  Nr XLII/269/2009 na rok 2010</t>
  </si>
  <si>
    <t>z dnia 23 września  2010r zmieniającej Uchwałę Budżetową  Nr XLII/269/2009 na rok 2010</t>
  </si>
  <si>
    <r>
      <t xml:space="preserve">Zwiększa się dochody budżetu Gminy o kwotę 177.300 zł, z tego:
 </t>
    </r>
    <r>
      <rPr>
        <u val="single"/>
        <sz val="10"/>
        <rFont val="Arial"/>
        <family val="2"/>
      </rPr>
      <t>w dziale 756 - Dochody od osób prawnych, od osób fizycznych i od inn.jedn</t>
    </r>
    <r>
      <rPr>
        <sz val="10"/>
        <rFont val="Arial"/>
        <family val="0"/>
      </rPr>
      <t xml:space="preserve"> - o kwotę 120.500 zł z tytułu  dochodów z podatku  od  czynności  cywilnoprawnych ,  
</t>
    </r>
    <r>
      <rPr>
        <u val="single"/>
        <sz val="10"/>
        <rFont val="Arial"/>
        <family val="2"/>
      </rPr>
      <t>w dziale 758 - Różne rozliczenia</t>
    </r>
    <r>
      <rPr>
        <sz val="10"/>
        <rFont val="Arial"/>
        <family val="0"/>
      </rPr>
      <t xml:space="preserve"> -  z  tytułu   zwiększenia  części oświatowej subwencji ogólnej o kwotę 56.800 zł , z przeznaczeniem na remonty bieżące obiektów oświatowych) .
</t>
    </r>
  </si>
  <si>
    <t>Kultura fizyczna i sport</t>
  </si>
  <si>
    <t>Zadania w zakresie kultury fizycznej i sportu</t>
  </si>
  <si>
    <t>Opracowanie projektu dokumentacji technicznej  budowy Stacji Uzdatniania Wody  we wsi Grądy i opracowanie projektu  prac geologicznych ujęcia wód podziemnych</t>
  </si>
  <si>
    <t>Administracja publiczna</t>
  </si>
  <si>
    <t>75022</t>
  </si>
  <si>
    <t>Rady gmin</t>
  </si>
  <si>
    <t>Zał  Nr 1 do uchwały Nr LIII / 320 /2010  Rady Gminy Jaktorów z dnia  23 września  2010r</t>
  </si>
  <si>
    <t>Załącznik nr 2 do uchwały nr  LIII / 320 /2010  Rady Gminy Jaktorów</t>
  </si>
  <si>
    <t>Załącznik nr 2a do uchwały nr LIII  / 320 /2010  Rady Gminy Jaktorów</t>
  </si>
  <si>
    <t>Załącznik nr 2b do uchwały nr LIII  / 320 /2010  Rady Gminy Jaktorów</t>
  </si>
  <si>
    <t>Załącznik nr 3 do uchwały nr LIII / 320 / 2010  Rady Gminy Jaktorów</t>
  </si>
  <si>
    <r>
      <t xml:space="preserve">1) </t>
    </r>
    <r>
      <rPr>
        <u val="single"/>
        <sz val="10"/>
        <rFont val="Arial"/>
        <family val="2"/>
      </rPr>
      <t>dział 750 - Administracja publiczna</t>
    </r>
    <r>
      <rPr>
        <sz val="10"/>
        <rFont val="Arial"/>
        <family val="0"/>
      </rPr>
      <t xml:space="preserve"> - kwotę 16.000 zł przeznacza się na dofinansowanie wydatków związanych z obsługą rady gminy,
2) </t>
    </r>
    <r>
      <rPr>
        <u val="single"/>
        <sz val="10"/>
        <rFont val="Arial"/>
        <family val="2"/>
      </rPr>
      <t>dział 757 - Obsługa długu publicznego</t>
    </r>
    <r>
      <rPr>
        <sz val="10"/>
        <rFont val="Arial"/>
        <family val="0"/>
      </rPr>
      <t xml:space="preserve">  - zwiększa się  o kwotę  30.000 zł wydatki  na  rozliczenia z bankiem  związane z obsługą  długu publicznego ( prowizja jednorazowa), 
3) dział  758 - Różne rozliczenia  - zwiększa  się  o kwotę   7.000 zł   koszty i prowizje bankowe  związane z  obsługą  rachunku podstawowego, 
4) </t>
    </r>
    <r>
      <rPr>
        <u val="single"/>
        <sz val="10"/>
        <rFont val="Arial"/>
        <family val="2"/>
      </rPr>
      <t xml:space="preserve">dział 801 - Oświata i wychowanie </t>
    </r>
    <r>
      <rPr>
        <sz val="10"/>
        <rFont val="Arial"/>
        <family val="0"/>
      </rPr>
      <t xml:space="preserve"> - zwiększa się  o kwotę 56.800 zł wydatki  na remonty bieżące szkól (Zespół Szkolno-Przedszkolny w  Jaktorowie - 28.400 zł oraz Zespół Szkół Publicznych  w Międzyborowie - 28.400 zł)  w związku z pozyskaniem na ten cel środków z  części oświatowej subwencji ogólnej,
5) d</t>
    </r>
    <r>
      <rPr>
        <u val="single"/>
        <sz val="10"/>
        <rFont val="Arial"/>
        <family val="2"/>
      </rPr>
      <t>ział 926 - Kultura fizyczna i sport</t>
    </r>
    <r>
      <rPr>
        <sz val="10"/>
        <rFont val="Arial"/>
        <family val="0"/>
      </rPr>
      <t xml:space="preserve"> - zwiększa się  wydatki o kwotę 3.500 zł  z przeznaczeniem na nagrodę  za osiągnięcie wysokich wyników w tenisie stołowym  w 2010r.</t>
    </r>
  </si>
  <si>
    <r>
      <t xml:space="preserve">W zakresie wydatków majątkowych wprowadza się zmiany:
 </t>
    </r>
    <r>
      <rPr>
        <u val="single"/>
        <sz val="11"/>
        <rFont val="Arial"/>
        <family val="0"/>
      </rPr>
      <t>W dziale 010 - Rolnictwo i łowiectwo</t>
    </r>
    <r>
      <rPr>
        <sz val="11"/>
        <rFont val="Arial"/>
        <family val="0"/>
      </rPr>
      <t xml:space="preserve">   -  zwiększa się o kwotę  64.000 zł wydatki  z przeznaczeniem na realizację   zadania "  Opracowanie projektu dokumentacji technicznej budowy stacji uzdatniania wody we wsi Grądy  oraz opracowanie projektu  prac geologicznych ujęcia wód podziemnych ".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</si>
</sst>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 CE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CE"/>
      <family val="2"/>
    </font>
    <font>
      <b/>
      <i/>
      <sz val="11"/>
      <name val="Arial CE"/>
      <family val="0"/>
    </font>
    <font>
      <b/>
      <i/>
      <sz val="10"/>
      <name val="Arial"/>
      <family val="2"/>
    </font>
    <font>
      <sz val="11"/>
      <name val="Arial CE"/>
      <family val="2"/>
    </font>
    <font>
      <b/>
      <i/>
      <sz val="11"/>
      <name val="Arial"/>
      <family val="0"/>
    </font>
    <font>
      <sz val="11"/>
      <name val="Arial"/>
      <family val="0"/>
    </font>
    <font>
      <b/>
      <sz val="11"/>
      <name val="Arial CE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Arial CE"/>
      <family val="2"/>
    </font>
    <font>
      <b/>
      <sz val="7"/>
      <name val="Arial"/>
      <family val="2"/>
    </font>
    <font>
      <i/>
      <sz val="10"/>
      <name val="Arial"/>
      <family val="2"/>
    </font>
    <font>
      <i/>
      <sz val="9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0"/>
    </font>
    <font>
      <sz val="10"/>
      <color indexed="10"/>
      <name val="Arial"/>
      <family val="0"/>
    </font>
    <font>
      <u val="single"/>
      <sz val="10"/>
      <name val="Arial"/>
      <family val="2"/>
    </font>
    <font>
      <b/>
      <i/>
      <sz val="9"/>
      <name val="Arial CE"/>
      <family val="0"/>
    </font>
    <font>
      <b/>
      <i/>
      <sz val="10"/>
      <color indexed="10"/>
      <name val="Arial"/>
      <family val="2"/>
    </font>
    <font>
      <u val="single"/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9" fillId="0" borderId="10" xfId="52" applyNumberFormat="1" applyFont="1" applyBorder="1" applyAlignment="1">
      <alignment vertical="center"/>
      <protection/>
    </xf>
    <xf numFmtId="4" fontId="0" fillId="0" borderId="10" xfId="52" applyNumberFormat="1" applyBorder="1" applyAlignment="1">
      <alignment vertical="center"/>
      <protection/>
    </xf>
    <xf numFmtId="0" fontId="28" fillId="0" borderId="10" xfId="0" applyFont="1" applyBorder="1" applyAlignment="1">
      <alignment/>
    </xf>
    <xf numFmtId="4" fontId="1" fillId="0" borderId="10" xfId="52" applyNumberFormat="1" applyFont="1" applyBorder="1" applyAlignment="1">
      <alignment vertical="center"/>
      <protection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3" fontId="30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36" fillId="0" borderId="0" xfId="0" applyFont="1" applyAlignment="1">
      <alignment vertical="center"/>
    </xf>
    <xf numFmtId="0" fontId="32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3" fontId="32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4" fontId="30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" fontId="4" fillId="0" borderId="10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4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49" fontId="28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" fontId="29" fillId="0" borderId="11" xfId="52" applyNumberFormat="1" applyFont="1" applyBorder="1" applyAlignment="1">
      <alignment vertical="center"/>
      <protection/>
    </xf>
    <xf numFmtId="0" fontId="41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1" xfId="52" applyNumberFormat="1" applyFont="1" applyBorder="1" applyAlignment="1">
      <alignment vertical="center"/>
      <protection/>
    </xf>
    <xf numFmtId="4" fontId="1" fillId="0" borderId="10" xfId="53" applyNumberFormat="1" applyFont="1" applyBorder="1" applyAlignment="1">
      <alignment vertical="center" wrapText="1"/>
      <protection/>
    </xf>
    <xf numFmtId="3" fontId="1" fillId="0" borderId="10" xfId="53" applyNumberFormat="1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vertical="center" wrapText="1"/>
    </xf>
    <xf numFmtId="0" fontId="32" fillId="0" borderId="10" xfId="0" applyFont="1" applyBorder="1" applyAlignment="1">
      <alignment horizontal="center"/>
    </xf>
    <xf numFmtId="4" fontId="24" fillId="0" borderId="10" xfId="0" applyNumberFormat="1" applyFont="1" applyFill="1" applyBorder="1" applyAlignment="1">
      <alignment horizontal="right" vertical="center" wrapText="1"/>
    </xf>
    <xf numFmtId="0" fontId="44" fillId="0" borderId="0" xfId="0" applyFont="1" applyFill="1" applyAlignment="1">
      <alignment/>
    </xf>
    <xf numFmtId="4" fontId="36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vertical="center"/>
    </xf>
    <xf numFmtId="0" fontId="31" fillId="0" borderId="11" xfId="0" applyFont="1" applyBorder="1" applyAlignment="1">
      <alignment horizontal="center"/>
    </xf>
    <xf numFmtId="4" fontId="29" fillId="0" borderId="10" xfId="0" applyNumberFormat="1" applyFont="1" applyFill="1" applyBorder="1" applyAlignment="1">
      <alignment vertical="center" wrapText="1"/>
    </xf>
    <xf numFmtId="0" fontId="0" fillId="0" borderId="18" xfId="0" applyFont="1" applyBorder="1" applyAlignment="1">
      <alignment horizontal="left" wrapText="1" shrinkToFit="1"/>
    </xf>
    <xf numFmtId="3" fontId="40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28" fillId="0" borderId="10" xfId="0" applyFont="1" applyBorder="1" applyAlignment="1">
      <alignment vertical="center" wrapText="1"/>
    </xf>
    <xf numFmtId="0" fontId="47" fillId="0" borderId="19" xfId="0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vertical="top" wrapText="1"/>
    </xf>
    <xf numFmtId="4" fontId="0" fillId="0" borderId="10" xfId="52" applyNumberFormat="1" applyFont="1" applyBorder="1" applyAlignment="1">
      <alignment horizontal="right" vertical="center" wrapText="1"/>
      <protection/>
    </xf>
    <xf numFmtId="0" fontId="0" fillId="0" borderId="0" xfId="52" applyFont="1" applyAlignment="1">
      <alignment/>
      <protection/>
    </xf>
    <xf numFmtId="0" fontId="0" fillId="0" borderId="10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28" fillId="0" borderId="10" xfId="0" applyFont="1" applyBorder="1" applyAlignment="1">
      <alignment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30" fillId="0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wrapText="1" shrinkToFit="1"/>
    </xf>
    <xf numFmtId="0" fontId="46" fillId="0" borderId="10" xfId="0" applyFont="1" applyFill="1" applyBorder="1" applyAlignment="1">
      <alignment vertical="top" wrapText="1"/>
    </xf>
    <xf numFmtId="4" fontId="0" fillId="0" borderId="10" xfId="52" applyNumberFormat="1" applyFont="1" applyBorder="1" applyAlignment="1">
      <alignment vertical="center"/>
      <protection/>
    </xf>
    <xf numFmtId="0" fontId="5" fillId="0" borderId="11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 vertical="center"/>
    </xf>
    <xf numFmtId="0" fontId="44" fillId="0" borderId="0" xfId="0" applyFont="1" applyAlignment="1">
      <alignment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 wrapText="1"/>
    </xf>
    <xf numFmtId="0" fontId="33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/>
    </xf>
    <xf numFmtId="4" fontId="46" fillId="0" borderId="10" xfId="0" applyNumberFormat="1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9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52" applyFont="1" applyAlignment="1">
      <alignment horizontal="center"/>
      <protection/>
    </xf>
    <xf numFmtId="0" fontId="0" fillId="0" borderId="0" xfId="0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2" xfId="52" applyFont="1" applyBorder="1" applyAlignment="1">
      <alignment horizontal="center"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0" fillId="0" borderId="0" xfId="52" applyFont="1" applyAlignment="1">
      <alignment horizontal="right"/>
      <protection/>
    </xf>
    <xf numFmtId="0" fontId="34" fillId="0" borderId="1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19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0" fillId="0" borderId="0" xfId="53" applyFont="1" applyFill="1" applyAlignment="1">
      <alignment horizontal="right"/>
      <protection/>
    </xf>
    <xf numFmtId="0" fontId="3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textRotation="90" wrapText="1"/>
    </xf>
    <xf numFmtId="0" fontId="23" fillId="0" borderId="22" xfId="0" applyFont="1" applyFill="1" applyBorder="1" applyAlignment="1">
      <alignment horizontal="center" vertical="center" textRotation="90" wrapText="1"/>
    </xf>
    <xf numFmtId="0" fontId="23" fillId="0" borderId="13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G11" sqref="G11"/>
    </sheetView>
  </sheetViews>
  <sheetFormatPr defaultColWidth="9.140625" defaultRowHeight="12.75"/>
  <cols>
    <col min="1" max="1" width="6.8515625" style="0" customWidth="1"/>
    <col min="2" max="2" width="27.8515625" style="0" customWidth="1"/>
    <col min="3" max="3" width="12.7109375" style="0" customWidth="1"/>
    <col min="4" max="4" width="12.28125" style="0" customWidth="1"/>
    <col min="5" max="5" width="11.00390625" style="0" customWidth="1"/>
    <col min="6" max="6" width="13.00390625" style="0" customWidth="1"/>
    <col min="7" max="7" width="12.8515625" style="0" customWidth="1"/>
    <col min="8" max="8" width="12.421875" style="0" customWidth="1"/>
    <col min="9" max="9" width="10.421875" style="0" customWidth="1"/>
    <col min="10" max="10" width="12.57421875" style="0" customWidth="1"/>
    <col min="11" max="11" width="10.8515625" style="0" customWidth="1"/>
    <col min="12" max="12" width="12.57421875" style="0" customWidth="1"/>
  </cols>
  <sheetData>
    <row r="1" spans="2:12" ht="16.5" customHeight="1">
      <c r="B1" s="2"/>
      <c r="C1" s="2"/>
      <c r="D1" s="2"/>
      <c r="E1" s="2"/>
      <c r="F1" s="166" t="s">
        <v>115</v>
      </c>
      <c r="G1" s="166"/>
      <c r="H1" s="166"/>
      <c r="I1" s="166"/>
      <c r="J1" s="166"/>
      <c r="K1" s="166"/>
      <c r="L1" s="166"/>
    </row>
    <row r="2" spans="2:12" ht="23.25" customHeight="1">
      <c r="B2" s="2"/>
      <c r="C2" s="2"/>
      <c r="D2" s="2"/>
      <c r="E2" s="2"/>
      <c r="F2" s="2"/>
      <c r="G2" s="166" t="s">
        <v>81</v>
      </c>
      <c r="H2" s="166"/>
      <c r="I2" s="166"/>
      <c r="J2" s="166"/>
      <c r="K2" s="166"/>
      <c r="L2" s="166"/>
    </row>
    <row r="3" spans="2:6" s="93" customFormat="1" ht="16.5" customHeight="1">
      <c r="B3" s="167" t="s">
        <v>82</v>
      </c>
      <c r="C3" s="167"/>
      <c r="D3" s="167"/>
      <c r="E3" s="94"/>
      <c r="F3" s="95"/>
    </row>
    <row r="4" spans="1:12" s="4" customFormat="1" ht="13.5" customHeight="1">
      <c r="A4" s="168" t="s">
        <v>1</v>
      </c>
      <c r="B4" s="168" t="s">
        <v>83</v>
      </c>
      <c r="C4" s="168" t="s">
        <v>2</v>
      </c>
      <c r="D4" s="168"/>
      <c r="E4" s="168"/>
      <c r="F4" s="168"/>
      <c r="G4" s="168" t="s">
        <v>6</v>
      </c>
      <c r="H4" s="168"/>
      <c r="I4" s="168"/>
      <c r="J4" s="168"/>
      <c r="K4" s="168"/>
      <c r="L4" s="168"/>
    </row>
    <row r="5" spans="1:12" s="4" customFormat="1" ht="13.5" customHeight="1">
      <c r="A5" s="168"/>
      <c r="B5" s="168"/>
      <c r="C5" s="168"/>
      <c r="D5" s="168"/>
      <c r="E5" s="168"/>
      <c r="F5" s="168"/>
      <c r="G5" s="168" t="s">
        <v>3</v>
      </c>
      <c r="H5" s="168" t="s">
        <v>5</v>
      </c>
      <c r="I5" s="168"/>
      <c r="J5" s="168" t="s">
        <v>4</v>
      </c>
      <c r="K5" s="168" t="s">
        <v>5</v>
      </c>
      <c r="L5" s="168"/>
    </row>
    <row r="6" spans="1:12" s="4" customFormat="1" ht="101.25" customHeight="1">
      <c r="A6" s="168"/>
      <c r="B6" s="168"/>
      <c r="C6" s="168"/>
      <c r="D6" s="168"/>
      <c r="E6" s="168"/>
      <c r="F6" s="168"/>
      <c r="G6" s="168"/>
      <c r="H6" s="5" t="s">
        <v>84</v>
      </c>
      <c r="I6" s="96" t="s">
        <v>85</v>
      </c>
      <c r="J6" s="168"/>
      <c r="K6" s="5" t="s">
        <v>84</v>
      </c>
      <c r="L6" s="96" t="s">
        <v>85</v>
      </c>
    </row>
    <row r="7" spans="1:12" s="4" customFormat="1" ht="18.75" customHeight="1">
      <c r="A7" s="5"/>
      <c r="B7" s="97"/>
      <c r="C7" s="98" t="s">
        <v>7</v>
      </c>
      <c r="D7" s="99" t="s">
        <v>17</v>
      </c>
      <c r="E7" s="99" t="s">
        <v>16</v>
      </c>
      <c r="F7" s="98" t="s">
        <v>77</v>
      </c>
      <c r="G7" s="100"/>
      <c r="H7" s="5"/>
      <c r="I7" s="96"/>
      <c r="J7" s="97"/>
      <c r="K7" s="101"/>
      <c r="L7" s="96"/>
    </row>
    <row r="8" spans="1:12" s="103" customFormat="1" ht="16.5" customHeight="1">
      <c r="A8" s="102">
        <v>1</v>
      </c>
      <c r="B8" s="102">
        <v>2</v>
      </c>
      <c r="C8" s="170">
        <v>3</v>
      </c>
      <c r="D8" s="171"/>
      <c r="E8" s="171"/>
      <c r="F8" s="172"/>
      <c r="G8" s="102">
        <v>4</v>
      </c>
      <c r="H8" s="102">
        <v>5</v>
      </c>
      <c r="I8" s="102">
        <v>6</v>
      </c>
      <c r="J8" s="102">
        <v>7</v>
      </c>
      <c r="K8" s="102">
        <v>8</v>
      </c>
      <c r="L8" s="102">
        <v>9</v>
      </c>
    </row>
    <row r="9" spans="1:12" ht="76.5" customHeight="1">
      <c r="A9" s="104">
        <v>756</v>
      </c>
      <c r="B9" s="132" t="s">
        <v>92</v>
      </c>
      <c r="C9" s="105">
        <v>13900340</v>
      </c>
      <c r="D9" s="105"/>
      <c r="E9" s="105">
        <f>E10</f>
        <v>120500</v>
      </c>
      <c r="F9" s="106">
        <f>C9-D9+E9</f>
        <v>14020840</v>
      </c>
      <c r="G9" s="106">
        <f>F9</f>
        <v>14020840</v>
      </c>
      <c r="H9" s="107"/>
      <c r="I9" s="107"/>
      <c r="J9" s="124"/>
      <c r="K9" s="105"/>
      <c r="L9" s="106"/>
    </row>
    <row r="10" spans="1:12" ht="27" customHeight="1">
      <c r="A10" s="104"/>
      <c r="B10" s="126" t="s">
        <v>93</v>
      </c>
      <c r="C10" s="125">
        <v>324233</v>
      </c>
      <c r="D10" s="106"/>
      <c r="E10" s="125">
        <v>120500</v>
      </c>
      <c r="F10" s="125">
        <f>C10-D10+E10</f>
        <v>444733</v>
      </c>
      <c r="G10" s="125">
        <v>120500</v>
      </c>
      <c r="H10" s="135"/>
      <c r="I10" s="135"/>
      <c r="J10" s="125"/>
      <c r="K10" s="106"/>
      <c r="L10" s="106"/>
    </row>
    <row r="11" spans="1:12" ht="21.75" customHeight="1">
      <c r="A11" s="104">
        <v>758</v>
      </c>
      <c r="B11" s="139" t="s">
        <v>94</v>
      </c>
      <c r="C11" s="105">
        <v>8681597</v>
      </c>
      <c r="D11" s="105"/>
      <c r="E11" s="105">
        <f>E12</f>
        <v>56800</v>
      </c>
      <c r="F11" s="105">
        <f>C11-D11+E11</f>
        <v>8738397</v>
      </c>
      <c r="G11" s="106">
        <f>F11</f>
        <v>8738397</v>
      </c>
      <c r="H11" s="107"/>
      <c r="I11" s="107"/>
      <c r="J11" s="124"/>
      <c r="K11" s="105"/>
      <c r="L11" s="106"/>
    </row>
    <row r="12" spans="1:12" ht="27" customHeight="1">
      <c r="A12" s="104"/>
      <c r="B12" s="126" t="s">
        <v>97</v>
      </c>
      <c r="C12" s="124">
        <v>8585392</v>
      </c>
      <c r="D12" s="105"/>
      <c r="E12" s="124">
        <v>56800</v>
      </c>
      <c r="F12" s="124">
        <f>C12-D12+E12</f>
        <v>8642192</v>
      </c>
      <c r="G12" s="125">
        <v>56800</v>
      </c>
      <c r="H12" s="107"/>
      <c r="I12" s="107"/>
      <c r="J12" s="124"/>
      <c r="K12" s="105"/>
      <c r="L12" s="106"/>
    </row>
    <row r="13" spans="1:12" s="144" customFormat="1" ht="23.25" customHeight="1">
      <c r="A13" s="140"/>
      <c r="B13" s="113" t="s">
        <v>86</v>
      </c>
      <c r="C13" s="141">
        <v>31957326.4</v>
      </c>
      <c r="D13" s="106">
        <v>0</v>
      </c>
      <c r="E13" s="106">
        <f>E9+E11</f>
        <v>177300</v>
      </c>
      <c r="F13" s="106">
        <f>C13-D13+E13</f>
        <v>32134626.4</v>
      </c>
      <c r="G13" s="142">
        <f>F13-J13</f>
        <v>27362731</v>
      </c>
      <c r="H13" s="142">
        <v>3448438</v>
      </c>
      <c r="I13" s="142">
        <v>51863.6</v>
      </c>
      <c r="J13" s="106">
        <v>4771895.4</v>
      </c>
      <c r="K13" s="143"/>
      <c r="L13" s="106">
        <v>3406379.4</v>
      </c>
    </row>
    <row r="14" spans="2:6" ht="20.25" customHeight="1">
      <c r="B14" s="1" t="s">
        <v>80</v>
      </c>
      <c r="C14" s="1"/>
      <c r="D14" s="1"/>
      <c r="E14" s="1"/>
      <c r="F14" s="1"/>
    </row>
    <row r="15" spans="1:12" s="117" customFormat="1" ht="54" customHeight="1">
      <c r="A15" s="173" t="s">
        <v>108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18"/>
    </row>
    <row r="16" spans="2:12" ht="12.75">
      <c r="B16" s="1"/>
      <c r="C16" s="1"/>
      <c r="D16" s="1"/>
      <c r="E16" s="1"/>
      <c r="F16" s="1"/>
      <c r="I16" s="169" t="s">
        <v>18</v>
      </c>
      <c r="J16" s="169"/>
      <c r="K16" s="169"/>
      <c r="L16" s="169"/>
    </row>
    <row r="17" spans="2:6" ht="12.75">
      <c r="B17" s="1"/>
      <c r="C17" s="1"/>
      <c r="D17" s="1"/>
      <c r="E17" s="1"/>
      <c r="F17" s="1"/>
    </row>
    <row r="18" spans="2:12" ht="12.75">
      <c r="B18" s="1"/>
      <c r="C18" s="1"/>
      <c r="D18" s="1"/>
      <c r="E18" s="1"/>
      <c r="F18" s="1"/>
      <c r="I18" s="169" t="s">
        <v>8</v>
      </c>
      <c r="J18" s="169"/>
      <c r="K18" s="169"/>
      <c r="L18" s="169"/>
    </row>
    <row r="19" spans="2:6" ht="12.75">
      <c r="B19" s="1"/>
      <c r="C19" s="1"/>
      <c r="D19" s="1"/>
      <c r="E19" s="1"/>
      <c r="F19" s="1"/>
    </row>
    <row r="20" spans="2:6" ht="12.75">
      <c r="B20" s="1"/>
      <c r="C20" s="1"/>
      <c r="D20" s="1"/>
      <c r="E20" s="1"/>
      <c r="F20" s="1"/>
    </row>
    <row r="21" spans="2:6" ht="12.75">
      <c r="B21" s="1"/>
      <c r="C21" s="1"/>
      <c r="D21" s="1"/>
      <c r="E21" s="1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</sheetData>
  <mergeCells count="15">
    <mergeCell ref="I18:L18"/>
    <mergeCell ref="K5:L5"/>
    <mergeCell ref="C8:F8"/>
    <mergeCell ref="I16:L16"/>
    <mergeCell ref="A15:K15"/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</mergeCells>
  <printOptions/>
  <pageMargins left="0.5" right="0.23" top="0.54" bottom="0.28" header="0.34" footer="0.19"/>
  <pageSetup horizontalDpi="600" verticalDpi="600" orientation="landscape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H19" sqref="H19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38.57421875" style="0" customWidth="1"/>
    <col min="4" max="4" width="15.00390625" style="0" customWidth="1"/>
    <col min="5" max="5" width="13.00390625" style="0" customWidth="1"/>
    <col min="6" max="6" width="16.28125" style="0" customWidth="1"/>
    <col min="7" max="7" width="13.8515625" style="0" customWidth="1"/>
    <col min="8" max="8" width="14.421875" style="0" customWidth="1"/>
    <col min="9" max="9" width="14.57421875" style="0" customWidth="1"/>
  </cols>
  <sheetData>
    <row r="1" spans="4:9" ht="18" customHeight="1">
      <c r="D1" s="166" t="s">
        <v>116</v>
      </c>
      <c r="E1" s="166"/>
      <c r="F1" s="166"/>
      <c r="G1" s="166"/>
      <c r="H1" s="166"/>
      <c r="I1" s="166"/>
    </row>
    <row r="2" spans="4:9" ht="17.25" customHeight="1">
      <c r="D2" s="174" t="s">
        <v>104</v>
      </c>
      <c r="E2" s="174"/>
      <c r="F2" s="174"/>
      <c r="G2" s="174"/>
      <c r="H2" s="174"/>
      <c r="I2" s="174"/>
    </row>
    <row r="3" spans="3:7" ht="20.25" customHeight="1">
      <c r="C3" s="2" t="s">
        <v>9</v>
      </c>
      <c r="D3" s="2"/>
      <c r="E3" s="2"/>
      <c r="F3" s="2"/>
      <c r="G3" s="2"/>
    </row>
    <row r="4" spans="1:3" ht="22.5" customHeight="1">
      <c r="A4" s="175" t="s">
        <v>10</v>
      </c>
      <c r="B4" s="175"/>
      <c r="C4" s="175"/>
    </row>
    <row r="5" ht="16.5" customHeight="1"/>
    <row r="6" spans="1:9" s="4" customFormat="1" ht="18.75" customHeight="1">
      <c r="A6" s="9"/>
      <c r="B6" s="9"/>
      <c r="C6" s="9"/>
      <c r="D6" s="176" t="s">
        <v>11</v>
      </c>
      <c r="E6" s="177"/>
      <c r="F6" s="177"/>
      <c r="G6" s="177"/>
      <c r="H6" s="177"/>
      <c r="I6" s="178"/>
    </row>
    <row r="7" spans="1:9" s="4" customFormat="1" ht="16.5" customHeight="1">
      <c r="A7" s="165" t="s">
        <v>1</v>
      </c>
      <c r="B7" s="165" t="s">
        <v>12</v>
      </c>
      <c r="C7" s="165" t="s">
        <v>13</v>
      </c>
      <c r="D7" s="176" t="s">
        <v>2</v>
      </c>
      <c r="E7" s="177"/>
      <c r="F7" s="177"/>
      <c r="G7" s="178"/>
      <c r="H7" s="180" t="s">
        <v>6</v>
      </c>
      <c r="I7" s="181"/>
    </row>
    <row r="8" spans="1:9" s="4" customFormat="1" ht="28.5" customHeight="1">
      <c r="A8" s="165"/>
      <c r="B8" s="165"/>
      <c r="C8" s="165"/>
      <c r="D8" s="158"/>
      <c r="E8" s="159"/>
      <c r="F8" s="159"/>
      <c r="G8" s="160"/>
      <c r="H8" s="9" t="s">
        <v>3</v>
      </c>
      <c r="I8" s="10" t="s">
        <v>4</v>
      </c>
    </row>
    <row r="9" spans="1:9" s="4" customFormat="1" ht="18.75" customHeight="1">
      <c r="A9" s="5"/>
      <c r="B9" s="5"/>
      <c r="C9" s="5"/>
      <c r="D9" s="11" t="s">
        <v>7</v>
      </c>
      <c r="E9" s="11" t="s">
        <v>17</v>
      </c>
      <c r="F9" s="11" t="s">
        <v>16</v>
      </c>
      <c r="G9" s="11" t="s">
        <v>14</v>
      </c>
      <c r="H9" s="5"/>
      <c r="I9" s="12"/>
    </row>
    <row r="10" spans="1:9" s="7" customFormat="1" ht="17.25" customHeight="1">
      <c r="A10" s="6">
        <v>1</v>
      </c>
      <c r="B10" s="6">
        <v>2</v>
      </c>
      <c r="C10" s="6">
        <v>3</v>
      </c>
      <c r="D10" s="182">
        <v>4</v>
      </c>
      <c r="E10" s="183"/>
      <c r="F10" s="183"/>
      <c r="G10" s="184"/>
      <c r="H10" s="6">
        <v>5</v>
      </c>
      <c r="I10" s="6">
        <v>6</v>
      </c>
    </row>
    <row r="11" spans="1:9" s="7" customFormat="1" ht="18.75" customHeight="1">
      <c r="A11" s="73" t="s">
        <v>19</v>
      </c>
      <c r="B11" s="74"/>
      <c r="C11" s="123" t="s">
        <v>90</v>
      </c>
      <c r="D11" s="13">
        <v>1304663</v>
      </c>
      <c r="E11" s="13">
        <f>E12</f>
        <v>0</v>
      </c>
      <c r="F11" s="13">
        <f>F12</f>
        <v>64000</v>
      </c>
      <c r="G11" s="13">
        <f>D11-E11+F11</f>
        <v>1368663</v>
      </c>
      <c r="H11" s="13">
        <v>34663</v>
      </c>
      <c r="I11" s="13">
        <v>1334000</v>
      </c>
    </row>
    <row r="12" spans="1:9" s="7" customFormat="1" ht="27" customHeight="1">
      <c r="A12" s="78"/>
      <c r="B12" s="79" t="s">
        <v>20</v>
      </c>
      <c r="C12" s="126" t="s">
        <v>91</v>
      </c>
      <c r="D12" s="133">
        <v>1270000</v>
      </c>
      <c r="E12" s="14">
        <v>0</v>
      </c>
      <c r="F12" s="14">
        <v>64000</v>
      </c>
      <c r="G12" s="133">
        <f>D12-E12+F12</f>
        <v>1334000</v>
      </c>
      <c r="H12" s="6"/>
      <c r="I12" s="14">
        <v>64000</v>
      </c>
    </row>
    <row r="13" spans="1:9" s="7" customFormat="1" ht="21.75" customHeight="1">
      <c r="A13" s="155">
        <v>750</v>
      </c>
      <c r="B13" s="89"/>
      <c r="C13" s="156" t="s">
        <v>112</v>
      </c>
      <c r="D13" s="13">
        <v>4328503</v>
      </c>
      <c r="E13" s="13"/>
      <c r="F13" s="13">
        <f>F14</f>
        <v>16000</v>
      </c>
      <c r="G13" s="13">
        <f>D13-E13+F13</f>
        <v>4344503</v>
      </c>
      <c r="H13" s="157">
        <f>G13-I13</f>
        <v>4308643</v>
      </c>
      <c r="I13" s="13">
        <v>35860</v>
      </c>
    </row>
    <row r="14" spans="1:9" s="7" customFormat="1" ht="19.5" customHeight="1">
      <c r="A14" s="78"/>
      <c r="B14" s="79" t="s">
        <v>113</v>
      </c>
      <c r="C14" s="126" t="s">
        <v>114</v>
      </c>
      <c r="D14" s="133">
        <v>123300</v>
      </c>
      <c r="E14" s="14"/>
      <c r="F14" s="14">
        <v>16000</v>
      </c>
      <c r="G14" s="133">
        <f>D14-E14+F14</f>
        <v>139300</v>
      </c>
      <c r="H14" s="14">
        <v>16000</v>
      </c>
      <c r="I14" s="14"/>
    </row>
    <row r="15" spans="1:9" s="7" customFormat="1" ht="22.5" customHeight="1">
      <c r="A15" s="21">
        <v>757</v>
      </c>
      <c r="B15" s="114"/>
      <c r="C15" s="15" t="s">
        <v>98</v>
      </c>
      <c r="D15" s="13">
        <v>798559</v>
      </c>
      <c r="E15" s="13"/>
      <c r="F15" s="13">
        <f>F16</f>
        <v>30000</v>
      </c>
      <c r="G15" s="13">
        <f aca="true" t="shared" si="0" ref="G15:G23">D15-E15+F15</f>
        <v>828559</v>
      </c>
      <c r="H15" s="13">
        <v>828559</v>
      </c>
      <c r="I15" s="13"/>
    </row>
    <row r="16" spans="1:9" s="7" customFormat="1" ht="30" customHeight="1">
      <c r="A16" s="134"/>
      <c r="B16" s="29">
        <v>75702</v>
      </c>
      <c r="C16" s="127" t="s">
        <v>99</v>
      </c>
      <c r="D16" s="14">
        <v>798559</v>
      </c>
      <c r="E16" s="14"/>
      <c r="F16" s="14">
        <v>30000</v>
      </c>
      <c r="G16" s="14">
        <f t="shared" si="0"/>
        <v>828559</v>
      </c>
      <c r="H16" s="14">
        <v>30000</v>
      </c>
      <c r="I16" s="119"/>
    </row>
    <row r="17" spans="1:9" s="7" customFormat="1" ht="21" customHeight="1">
      <c r="A17" s="108">
        <v>758</v>
      </c>
      <c r="B17" s="114"/>
      <c r="C17" s="15" t="s">
        <v>100</v>
      </c>
      <c r="D17" s="13">
        <v>151000</v>
      </c>
      <c r="E17" s="13">
        <f>E18</f>
        <v>0</v>
      </c>
      <c r="F17" s="13">
        <f>F18</f>
        <v>7000</v>
      </c>
      <c r="G17" s="13">
        <f t="shared" si="0"/>
        <v>158000</v>
      </c>
      <c r="H17" s="13">
        <v>158000</v>
      </c>
      <c r="I17" s="13">
        <v>0</v>
      </c>
    </row>
    <row r="18" spans="1:9" s="7" customFormat="1" ht="21.75" customHeight="1">
      <c r="A18" s="89"/>
      <c r="B18" s="89">
        <v>75814</v>
      </c>
      <c r="C18" s="22" t="s">
        <v>101</v>
      </c>
      <c r="D18" s="14">
        <v>44000</v>
      </c>
      <c r="E18" s="14">
        <v>0</v>
      </c>
      <c r="F18" s="14">
        <v>7000</v>
      </c>
      <c r="G18" s="14">
        <f t="shared" si="0"/>
        <v>51000</v>
      </c>
      <c r="H18" s="14">
        <v>7000</v>
      </c>
      <c r="I18" s="14"/>
    </row>
    <row r="19" spans="1:9" s="138" customFormat="1" ht="21.75" customHeight="1">
      <c r="A19" s="114">
        <v>801</v>
      </c>
      <c r="B19" s="114"/>
      <c r="C19" s="15" t="s">
        <v>102</v>
      </c>
      <c r="D19" s="13">
        <v>11958887</v>
      </c>
      <c r="E19" s="13">
        <v>0</v>
      </c>
      <c r="F19" s="13">
        <f>F20</f>
        <v>56800</v>
      </c>
      <c r="G19" s="13">
        <f t="shared" si="0"/>
        <v>12015687</v>
      </c>
      <c r="H19" s="13">
        <v>11883187</v>
      </c>
      <c r="I19" s="13">
        <v>132500</v>
      </c>
    </row>
    <row r="20" spans="1:9" s="7" customFormat="1" ht="18.75" customHeight="1">
      <c r="A20" s="89"/>
      <c r="B20" s="89">
        <v>80101</v>
      </c>
      <c r="C20" s="22" t="s">
        <v>103</v>
      </c>
      <c r="D20" s="14">
        <v>5714047</v>
      </c>
      <c r="E20" s="14"/>
      <c r="F20" s="14">
        <v>56800</v>
      </c>
      <c r="G20" s="14">
        <f t="shared" si="0"/>
        <v>5770847</v>
      </c>
      <c r="H20" s="14">
        <v>56800</v>
      </c>
      <c r="I20" s="14"/>
    </row>
    <row r="21" spans="1:9" s="7" customFormat="1" ht="23.25" customHeight="1">
      <c r="A21" s="146">
        <v>926</v>
      </c>
      <c r="B21" s="114"/>
      <c r="C21" s="115" t="s">
        <v>109</v>
      </c>
      <c r="D21" s="13">
        <v>202000</v>
      </c>
      <c r="E21" s="13"/>
      <c r="F21" s="13">
        <f>F22</f>
        <v>3500</v>
      </c>
      <c r="G21" s="13">
        <f t="shared" si="0"/>
        <v>205500</v>
      </c>
      <c r="H21" s="13">
        <v>205500</v>
      </c>
      <c r="I21" s="13"/>
    </row>
    <row r="22" spans="1:9" s="7" customFormat="1" ht="24.75" customHeight="1">
      <c r="A22" s="89"/>
      <c r="B22" s="147">
        <v>92605</v>
      </c>
      <c r="C22" s="148" t="s">
        <v>110</v>
      </c>
      <c r="D22" s="14">
        <v>202000</v>
      </c>
      <c r="E22" s="14"/>
      <c r="F22" s="14">
        <v>3500</v>
      </c>
      <c r="G22" s="14">
        <f t="shared" si="0"/>
        <v>205500</v>
      </c>
      <c r="H22" s="14">
        <v>3500</v>
      </c>
      <c r="I22" s="14"/>
    </row>
    <row r="23" spans="1:9" ht="22.5" customHeight="1">
      <c r="A23" s="185" t="s">
        <v>15</v>
      </c>
      <c r="B23" s="163"/>
      <c r="C23" s="164"/>
      <c r="D23" s="16">
        <v>37754323.4</v>
      </c>
      <c r="E23" s="16">
        <f>E11+E15+E17+E19</f>
        <v>0</v>
      </c>
      <c r="F23" s="16">
        <f>F11+F13+F15+F17+F19+F21</f>
        <v>177300</v>
      </c>
      <c r="G23" s="16">
        <f t="shared" si="0"/>
        <v>37931623.4</v>
      </c>
      <c r="H23" s="16">
        <f>G23-I23</f>
        <v>30320701</v>
      </c>
      <c r="I23" s="16">
        <v>7610922.4</v>
      </c>
    </row>
    <row r="24" spans="1:7" ht="20.25" customHeight="1">
      <c r="A24" s="8"/>
      <c r="C24" s="1"/>
      <c r="D24" s="1"/>
      <c r="E24" s="1"/>
      <c r="F24" s="1"/>
      <c r="G24" s="1"/>
    </row>
    <row r="25" spans="1:9" ht="12.75">
      <c r="A25" s="8"/>
      <c r="C25" s="1"/>
      <c r="D25" s="1"/>
      <c r="E25" s="1"/>
      <c r="F25" s="1"/>
      <c r="G25" s="179" t="s">
        <v>18</v>
      </c>
      <c r="H25" s="179"/>
      <c r="I25" s="179"/>
    </row>
    <row r="26" spans="1:7" ht="12.75">
      <c r="A26" s="8"/>
      <c r="C26" s="1"/>
      <c r="D26" s="1"/>
      <c r="E26" s="1"/>
      <c r="F26" s="1"/>
      <c r="G26" s="1"/>
    </row>
    <row r="27" spans="1:9" ht="12.75">
      <c r="A27" s="8"/>
      <c r="C27" s="1"/>
      <c r="D27" s="1"/>
      <c r="E27" s="1"/>
      <c r="F27" s="1"/>
      <c r="G27" s="179" t="s">
        <v>8</v>
      </c>
      <c r="H27" s="179"/>
      <c r="I27" s="179"/>
    </row>
    <row r="28" spans="1:7" ht="12.75">
      <c r="A28" s="8"/>
      <c r="C28" s="1"/>
      <c r="D28" s="1"/>
      <c r="E28" s="1"/>
      <c r="F28" s="1"/>
      <c r="G28" s="1"/>
    </row>
    <row r="29" spans="3:7" ht="12.75">
      <c r="C29" s="1"/>
      <c r="D29" s="1"/>
      <c r="E29" s="1"/>
      <c r="F29" s="1"/>
      <c r="G29" s="1"/>
    </row>
    <row r="30" spans="3:7" ht="12.75">
      <c r="C30" s="1"/>
      <c r="D30" s="1"/>
      <c r="E30" s="1"/>
      <c r="F30" s="1"/>
      <c r="G30" s="1"/>
    </row>
    <row r="31" spans="3:7" ht="12.75">
      <c r="C31" s="1"/>
      <c r="D31" s="1"/>
      <c r="E31" s="1"/>
      <c r="F31" s="1"/>
      <c r="G31" s="1"/>
    </row>
    <row r="32" spans="3:7" ht="12.75">
      <c r="C32" s="1"/>
      <c r="D32" s="1"/>
      <c r="E32" s="1"/>
      <c r="F32" s="1"/>
      <c r="G32" s="1"/>
    </row>
    <row r="33" spans="3:7" ht="12.75">
      <c r="C33" s="1"/>
      <c r="D33" s="1"/>
      <c r="E33" s="1"/>
      <c r="F33" s="1"/>
      <c r="G33" s="1"/>
    </row>
    <row r="34" spans="3:7" ht="12.75">
      <c r="C34" s="1"/>
      <c r="D34" s="1"/>
      <c r="E34" s="1"/>
      <c r="F34" s="1"/>
      <c r="G34" s="1"/>
    </row>
    <row r="35" spans="3:7" ht="12.75">
      <c r="C35" s="1"/>
      <c r="D35" s="1"/>
      <c r="E35" s="1"/>
      <c r="F35" s="1"/>
      <c r="G35" s="1"/>
    </row>
  </sheetData>
  <mergeCells count="13">
    <mergeCell ref="G27:I27"/>
    <mergeCell ref="H7:I7"/>
    <mergeCell ref="D10:G10"/>
    <mergeCell ref="A23:C23"/>
    <mergeCell ref="G25:I25"/>
    <mergeCell ref="A7:A8"/>
    <mergeCell ref="B7:B8"/>
    <mergeCell ref="C7:C8"/>
    <mergeCell ref="D7:G8"/>
    <mergeCell ref="D1:I1"/>
    <mergeCell ref="D2:I2"/>
    <mergeCell ref="A4:C4"/>
    <mergeCell ref="D6:I6"/>
  </mergeCells>
  <printOptions/>
  <pageMargins left="0.72" right="0.34" top="0.3" bottom="0.36" header="0.26" footer="0.2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21" sqref="A21:O21"/>
    </sheetView>
  </sheetViews>
  <sheetFormatPr defaultColWidth="9.140625" defaultRowHeight="12.75"/>
  <cols>
    <col min="1" max="1" width="5.57421875" style="1" customWidth="1"/>
    <col min="2" max="2" width="6.7109375" style="1" customWidth="1"/>
    <col min="3" max="3" width="21.28125" style="1" customWidth="1"/>
    <col min="4" max="4" width="13.140625" style="1" customWidth="1"/>
    <col min="5" max="5" width="9.57421875" style="1" customWidth="1"/>
    <col min="6" max="6" width="11.8515625" style="1" customWidth="1"/>
    <col min="7" max="7" width="13.140625" style="1" customWidth="1"/>
    <col min="8" max="8" width="13.57421875" style="1" customWidth="1"/>
    <col min="9" max="10" width="12.28125" style="1" customWidth="1"/>
    <col min="11" max="11" width="10.7109375" style="1" customWidth="1"/>
    <col min="12" max="12" width="11.8515625" style="0" customWidth="1"/>
    <col min="13" max="13" width="9.421875" style="0" bestFit="1" customWidth="1"/>
    <col min="14" max="14" width="8.421875" style="0" customWidth="1"/>
    <col min="15" max="15" width="10.140625" style="0" customWidth="1"/>
  </cols>
  <sheetData>
    <row r="1" spans="1:15" ht="12" customHeight="1">
      <c r="A1" s="63"/>
      <c r="B1" s="64"/>
      <c r="C1" s="64"/>
      <c r="D1" s="64"/>
      <c r="E1" s="64"/>
      <c r="F1" s="64"/>
      <c r="G1" s="64"/>
      <c r="H1" s="64"/>
      <c r="I1" s="64"/>
      <c r="J1" s="166" t="s">
        <v>117</v>
      </c>
      <c r="K1" s="166"/>
      <c r="L1" s="166"/>
      <c r="M1" s="166"/>
      <c r="N1" s="166"/>
      <c r="O1" s="166"/>
    </row>
    <row r="2" spans="1:15" ht="12" customHeight="1">
      <c r="A2" s="63"/>
      <c r="B2" s="64"/>
      <c r="C2" s="64"/>
      <c r="D2" s="64"/>
      <c r="E2" s="64"/>
      <c r="F2" s="64"/>
      <c r="G2" s="64"/>
      <c r="H2" s="174" t="s">
        <v>105</v>
      </c>
      <c r="I2" s="174"/>
      <c r="J2" s="174"/>
      <c r="K2" s="174"/>
      <c r="L2" s="174"/>
      <c r="M2" s="174"/>
      <c r="N2" s="174"/>
      <c r="O2" s="174"/>
    </row>
    <row r="3" spans="1:9" ht="10.5" customHeight="1">
      <c r="A3" s="60"/>
      <c r="B3" s="60"/>
      <c r="C3" s="60"/>
      <c r="D3" s="60"/>
      <c r="E3" s="60"/>
      <c r="F3" s="60"/>
      <c r="G3" s="60"/>
      <c r="H3" s="60"/>
      <c r="I3" s="60"/>
    </row>
    <row r="4" spans="1:15" ht="18.75" customHeight="1">
      <c r="A4" s="161" t="s">
        <v>70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s="66" customFormat="1" ht="20.25" customHeight="1">
      <c r="A5" s="162" t="s">
        <v>1</v>
      </c>
      <c r="B5" s="162" t="s">
        <v>12</v>
      </c>
      <c r="C5" s="162" t="s">
        <v>13</v>
      </c>
      <c r="D5" s="186" t="s">
        <v>2</v>
      </c>
      <c r="E5" s="186"/>
      <c r="F5" s="186"/>
      <c r="G5" s="186"/>
      <c r="H5" s="186" t="s">
        <v>71</v>
      </c>
      <c r="I5" s="186" t="s">
        <v>5</v>
      </c>
      <c r="J5" s="186"/>
      <c r="K5" s="186" t="s">
        <v>72</v>
      </c>
      <c r="L5" s="187" t="s">
        <v>73</v>
      </c>
      <c r="M5" s="186" t="s">
        <v>74</v>
      </c>
      <c r="N5" s="186" t="s">
        <v>75</v>
      </c>
      <c r="O5" s="186" t="s">
        <v>76</v>
      </c>
    </row>
    <row r="6" spans="1:15" s="66" customFormat="1" ht="81" customHeight="1">
      <c r="A6" s="162"/>
      <c r="B6" s="162"/>
      <c r="C6" s="162"/>
      <c r="D6" s="67" t="s">
        <v>7</v>
      </c>
      <c r="E6" s="67" t="s">
        <v>17</v>
      </c>
      <c r="F6" s="67" t="s">
        <v>16</v>
      </c>
      <c r="G6" s="67" t="s">
        <v>77</v>
      </c>
      <c r="H6" s="186"/>
      <c r="I6" s="68" t="s">
        <v>78</v>
      </c>
      <c r="J6" s="84" t="s">
        <v>79</v>
      </c>
      <c r="K6" s="186"/>
      <c r="L6" s="187"/>
      <c r="M6" s="186"/>
      <c r="N6" s="186"/>
      <c r="O6" s="186"/>
    </row>
    <row r="7" spans="1:15" s="86" customFormat="1" ht="12" customHeight="1">
      <c r="A7" s="85">
        <v>1</v>
      </c>
      <c r="B7" s="85">
        <v>2</v>
      </c>
      <c r="C7" s="85">
        <v>3</v>
      </c>
      <c r="D7" s="188">
        <v>4</v>
      </c>
      <c r="E7" s="189"/>
      <c r="F7" s="189"/>
      <c r="G7" s="190"/>
      <c r="H7" s="85">
        <v>5</v>
      </c>
      <c r="I7" s="85">
        <v>6</v>
      </c>
      <c r="J7" s="85">
        <v>7</v>
      </c>
      <c r="K7" s="85">
        <v>8</v>
      </c>
      <c r="L7" s="85">
        <v>9</v>
      </c>
      <c r="M7" s="85">
        <v>10</v>
      </c>
      <c r="N7" s="85">
        <v>11</v>
      </c>
      <c r="O7" s="85">
        <v>12</v>
      </c>
    </row>
    <row r="8" spans="1:15" s="86" customFormat="1" ht="27.75" customHeight="1">
      <c r="A8" s="155">
        <v>750</v>
      </c>
      <c r="B8" s="89"/>
      <c r="C8" s="145" t="s">
        <v>112</v>
      </c>
      <c r="D8" s="109">
        <v>4292643</v>
      </c>
      <c r="E8" s="85"/>
      <c r="F8" s="109">
        <f>F9</f>
        <v>16000</v>
      </c>
      <c r="G8" s="109">
        <f>D8-E8+F8</f>
        <v>4308643</v>
      </c>
      <c r="H8" s="109">
        <v>4176943</v>
      </c>
      <c r="I8" s="109">
        <v>3395127.6</v>
      </c>
      <c r="J8" s="109">
        <v>781815.4</v>
      </c>
      <c r="K8" s="85"/>
      <c r="L8" s="87">
        <v>131700</v>
      </c>
      <c r="M8" s="85"/>
      <c r="N8" s="85"/>
      <c r="O8" s="85"/>
    </row>
    <row r="9" spans="1:15" s="86" customFormat="1" ht="20.25" customHeight="1">
      <c r="A9" s="78"/>
      <c r="B9" s="79" t="s">
        <v>113</v>
      </c>
      <c r="C9" s="126" t="s">
        <v>114</v>
      </c>
      <c r="D9" s="136">
        <v>123300</v>
      </c>
      <c r="E9" s="85"/>
      <c r="F9" s="136">
        <v>16000</v>
      </c>
      <c r="G9" s="136">
        <f>D9-E9+F9</f>
        <v>139300</v>
      </c>
      <c r="H9" s="136">
        <v>11000</v>
      </c>
      <c r="I9" s="85"/>
      <c r="J9" s="136">
        <v>11000</v>
      </c>
      <c r="K9" s="85"/>
      <c r="L9" s="88">
        <v>5000</v>
      </c>
      <c r="M9" s="85"/>
      <c r="N9" s="85"/>
      <c r="O9" s="85"/>
    </row>
    <row r="10" spans="1:15" s="83" customFormat="1" ht="28.5" customHeight="1">
      <c r="A10" s="21">
        <v>757</v>
      </c>
      <c r="B10" s="114"/>
      <c r="C10" s="145" t="s">
        <v>98</v>
      </c>
      <c r="D10" s="109">
        <v>798559</v>
      </c>
      <c r="E10" s="109"/>
      <c r="F10" s="109">
        <f>F11</f>
        <v>30000</v>
      </c>
      <c r="G10" s="109">
        <f aca="true" t="shared" si="0" ref="G10:G18">D10-E10+F10</f>
        <v>828559</v>
      </c>
      <c r="H10" s="109">
        <v>0</v>
      </c>
      <c r="I10" s="109">
        <v>0</v>
      </c>
      <c r="J10" s="109">
        <v>0</v>
      </c>
      <c r="K10" s="87"/>
      <c r="L10" s="87">
        <v>0</v>
      </c>
      <c r="M10" s="87"/>
      <c r="N10" s="87"/>
      <c r="O10" s="109">
        <v>828559</v>
      </c>
    </row>
    <row r="11" spans="1:15" s="83" customFormat="1" ht="27" customHeight="1">
      <c r="A11" s="134"/>
      <c r="B11" s="29">
        <v>75702</v>
      </c>
      <c r="C11" s="127" t="s">
        <v>99</v>
      </c>
      <c r="D11" s="136">
        <v>798559</v>
      </c>
      <c r="E11" s="109"/>
      <c r="F11" s="136">
        <v>30000</v>
      </c>
      <c r="G11" s="136">
        <f t="shared" si="0"/>
        <v>828559</v>
      </c>
      <c r="H11" s="136"/>
      <c r="I11" s="136"/>
      <c r="J11" s="136"/>
      <c r="K11" s="88"/>
      <c r="L11" s="87"/>
      <c r="M11" s="87"/>
      <c r="N11" s="87"/>
      <c r="O11" s="136">
        <v>30000</v>
      </c>
    </row>
    <row r="12" spans="1:15" s="83" customFormat="1" ht="24.75" customHeight="1">
      <c r="A12" s="108">
        <v>758</v>
      </c>
      <c r="B12" s="114"/>
      <c r="C12" s="15" t="s">
        <v>100</v>
      </c>
      <c r="D12" s="13">
        <v>151000</v>
      </c>
      <c r="E12" s="109">
        <f>E13</f>
        <v>0</v>
      </c>
      <c r="F12" s="109">
        <f>F13</f>
        <v>7000</v>
      </c>
      <c r="G12" s="109">
        <f t="shared" si="0"/>
        <v>158000</v>
      </c>
      <c r="H12" s="109">
        <v>158000</v>
      </c>
      <c r="I12" s="109">
        <v>0</v>
      </c>
      <c r="J12" s="109">
        <v>158000</v>
      </c>
      <c r="K12" s="87"/>
      <c r="L12" s="87">
        <v>0</v>
      </c>
      <c r="M12" s="87"/>
      <c r="N12" s="87"/>
      <c r="O12" s="87"/>
    </row>
    <row r="13" spans="1:15" s="83" customFormat="1" ht="29.25" customHeight="1">
      <c r="A13" s="89"/>
      <c r="B13" s="29">
        <v>75814</v>
      </c>
      <c r="C13" s="127" t="s">
        <v>101</v>
      </c>
      <c r="D13" s="14">
        <v>44000</v>
      </c>
      <c r="E13" s="136"/>
      <c r="F13" s="136">
        <v>7000</v>
      </c>
      <c r="G13" s="136">
        <f t="shared" si="0"/>
        <v>51000</v>
      </c>
      <c r="H13" s="136">
        <v>7000</v>
      </c>
      <c r="I13" s="136"/>
      <c r="J13" s="136">
        <v>7000</v>
      </c>
      <c r="K13" s="87"/>
      <c r="L13" s="87"/>
      <c r="M13" s="87"/>
      <c r="N13" s="87"/>
      <c r="O13" s="87"/>
    </row>
    <row r="14" spans="1:15" s="83" customFormat="1" ht="27.75" customHeight="1">
      <c r="A14" s="114">
        <v>801</v>
      </c>
      <c r="B14" s="114"/>
      <c r="C14" s="145" t="s">
        <v>102</v>
      </c>
      <c r="D14" s="13">
        <v>11826387</v>
      </c>
      <c r="E14" s="109"/>
      <c r="F14" s="109">
        <f>F15</f>
        <v>56800</v>
      </c>
      <c r="G14" s="109">
        <f t="shared" si="0"/>
        <v>11883187</v>
      </c>
      <c r="H14" s="109">
        <v>10995959</v>
      </c>
      <c r="I14" s="109">
        <v>8836690</v>
      </c>
      <c r="J14" s="109">
        <v>2159269</v>
      </c>
      <c r="K14" s="87">
        <v>277000</v>
      </c>
      <c r="L14" s="87">
        <v>549212</v>
      </c>
      <c r="M14" s="87">
        <v>61016</v>
      </c>
      <c r="N14" s="87"/>
      <c r="O14" s="87"/>
    </row>
    <row r="15" spans="1:15" s="83" customFormat="1" ht="21" customHeight="1">
      <c r="A15" s="89"/>
      <c r="B15" s="29">
        <v>80101</v>
      </c>
      <c r="C15" s="22" t="s">
        <v>103</v>
      </c>
      <c r="D15" s="14">
        <v>5631547</v>
      </c>
      <c r="E15" s="109"/>
      <c r="F15" s="136">
        <v>56800</v>
      </c>
      <c r="G15" s="136">
        <f t="shared" si="0"/>
        <v>5688347</v>
      </c>
      <c r="H15" s="136">
        <v>56800</v>
      </c>
      <c r="I15" s="136"/>
      <c r="J15" s="136">
        <v>56800</v>
      </c>
      <c r="K15" s="87"/>
      <c r="L15" s="87"/>
      <c r="M15" s="87"/>
      <c r="N15" s="87"/>
      <c r="O15" s="87"/>
    </row>
    <row r="16" spans="1:15" s="83" customFormat="1" ht="28.5" customHeight="1">
      <c r="A16" s="146">
        <v>926</v>
      </c>
      <c r="B16" s="114"/>
      <c r="C16" s="115" t="s">
        <v>109</v>
      </c>
      <c r="D16" s="13">
        <v>202000</v>
      </c>
      <c r="E16" s="109"/>
      <c r="F16" s="109">
        <f>F17</f>
        <v>3500</v>
      </c>
      <c r="G16" s="109">
        <f t="shared" si="0"/>
        <v>205500</v>
      </c>
      <c r="H16" s="109">
        <v>3000</v>
      </c>
      <c r="I16" s="109"/>
      <c r="J16" s="109">
        <v>3000</v>
      </c>
      <c r="K16" s="87">
        <v>184000</v>
      </c>
      <c r="L16" s="87">
        <v>18500</v>
      </c>
      <c r="M16" s="87"/>
      <c r="N16" s="87"/>
      <c r="O16" s="87"/>
    </row>
    <row r="17" spans="1:15" s="83" customFormat="1" ht="36.75" customHeight="1">
      <c r="A17" s="89"/>
      <c r="B17" s="147">
        <v>92605</v>
      </c>
      <c r="C17" s="148" t="s">
        <v>110</v>
      </c>
      <c r="D17" s="14">
        <v>202000</v>
      </c>
      <c r="E17" s="109"/>
      <c r="F17" s="136">
        <v>3500</v>
      </c>
      <c r="G17" s="136">
        <f t="shared" si="0"/>
        <v>205500</v>
      </c>
      <c r="H17" s="136"/>
      <c r="I17" s="136"/>
      <c r="J17" s="136"/>
      <c r="K17" s="87"/>
      <c r="L17" s="88">
        <v>3500</v>
      </c>
      <c r="M17" s="87"/>
      <c r="N17" s="87"/>
      <c r="O17" s="87"/>
    </row>
    <row r="18" spans="1:15" s="91" customFormat="1" ht="23.25" customHeight="1">
      <c r="A18" s="191" t="s">
        <v>68</v>
      </c>
      <c r="B18" s="191"/>
      <c r="C18" s="191"/>
      <c r="D18" s="90">
        <v>30207401</v>
      </c>
      <c r="E18" s="90">
        <f>E10+E12+E14+E16</f>
        <v>0</v>
      </c>
      <c r="F18" s="90">
        <f>F8+F10+F12+F14+F16</f>
        <v>113300</v>
      </c>
      <c r="G18" s="90">
        <f t="shared" si="0"/>
        <v>30320701</v>
      </c>
      <c r="H18" s="90">
        <v>24607809</v>
      </c>
      <c r="I18" s="90">
        <v>13602492.4</v>
      </c>
      <c r="J18" s="90">
        <v>11005316.6</v>
      </c>
      <c r="K18" s="90">
        <v>780705</v>
      </c>
      <c r="L18" s="90">
        <v>4042612</v>
      </c>
      <c r="M18" s="90">
        <v>61016</v>
      </c>
      <c r="N18" s="90">
        <v>0</v>
      </c>
      <c r="O18" s="90">
        <v>828559</v>
      </c>
    </row>
    <row r="19" spans="1:8" ht="12" customHeight="1">
      <c r="A19" s="1" t="s">
        <v>80</v>
      </c>
      <c r="D19" s="92"/>
      <c r="E19" s="92"/>
      <c r="F19" s="92"/>
      <c r="G19" s="92"/>
      <c r="H19" s="17"/>
    </row>
    <row r="20" spans="1:8" ht="16.5" customHeight="1">
      <c r="A20" s="192" t="s">
        <v>96</v>
      </c>
      <c r="B20" s="192"/>
      <c r="C20" s="192"/>
      <c r="D20" s="192"/>
      <c r="E20" s="192"/>
      <c r="F20" s="192"/>
      <c r="G20" s="92"/>
      <c r="H20" s="17"/>
    </row>
    <row r="21" spans="1:15" ht="78.75" customHeight="1">
      <c r="A21" s="173" t="s">
        <v>120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</row>
    <row r="22" spans="9:14" ht="16.5" customHeight="1">
      <c r="I22" s="17"/>
      <c r="J22" s="169" t="s">
        <v>18</v>
      </c>
      <c r="K22" s="169"/>
      <c r="L22" s="169"/>
      <c r="M22" s="169"/>
      <c r="N22" s="169"/>
    </row>
    <row r="23" ht="12.75">
      <c r="H23" s="17"/>
    </row>
    <row r="24" spans="10:14" ht="15.75" customHeight="1">
      <c r="J24" s="169" t="s">
        <v>8</v>
      </c>
      <c r="K24" s="169"/>
      <c r="L24" s="169"/>
      <c r="M24" s="169"/>
      <c r="N24" s="169"/>
    </row>
    <row r="29" ht="12.75">
      <c r="J29" s="17"/>
    </row>
  </sheetData>
  <mergeCells count="20">
    <mergeCell ref="J22:N22"/>
    <mergeCell ref="J24:N24"/>
    <mergeCell ref="D7:G7"/>
    <mergeCell ref="A18:C18"/>
    <mergeCell ref="A20:F20"/>
    <mergeCell ref="A21:O21"/>
    <mergeCell ref="L5:L6"/>
    <mergeCell ref="M5:M6"/>
    <mergeCell ref="N5:N6"/>
    <mergeCell ref="O5:O6"/>
    <mergeCell ref="J1:O1"/>
    <mergeCell ref="H2:O2"/>
    <mergeCell ref="A4:O4"/>
    <mergeCell ref="A5:A6"/>
    <mergeCell ref="B5:B6"/>
    <mergeCell ref="C5:C6"/>
    <mergeCell ref="D5:G5"/>
    <mergeCell ref="H5:H6"/>
    <mergeCell ref="I5:J5"/>
    <mergeCell ref="K5:K6"/>
  </mergeCells>
  <printOptions/>
  <pageMargins left="0.31" right="0.17" top="0.57" bottom="0.65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3" sqref="A13:L13"/>
    </sheetView>
  </sheetViews>
  <sheetFormatPr defaultColWidth="9.140625" defaultRowHeight="12.75"/>
  <cols>
    <col min="1" max="1" width="6.140625" style="1" customWidth="1"/>
    <col min="2" max="2" width="8.140625" style="1" customWidth="1"/>
    <col min="3" max="3" width="23.00390625" style="1" customWidth="1"/>
    <col min="4" max="4" width="14.57421875" style="1" customWidth="1"/>
    <col min="5" max="5" width="13.421875" style="1" customWidth="1"/>
    <col min="6" max="6" width="14.7109375" style="1" customWidth="1"/>
    <col min="7" max="7" width="15.28125" style="1" customWidth="1"/>
    <col min="8" max="8" width="15.140625" style="1" customWidth="1"/>
    <col min="9" max="9" width="14.7109375" style="1" customWidth="1"/>
    <col min="10" max="10" width="11.57421875" style="1" customWidth="1"/>
    <col min="11" max="11" width="8.7109375" style="0" customWidth="1"/>
    <col min="12" max="12" width="12.00390625" style="0" customWidth="1"/>
  </cols>
  <sheetData>
    <row r="1" spans="7:12" ht="12.75">
      <c r="G1" s="166" t="s">
        <v>118</v>
      </c>
      <c r="H1" s="166"/>
      <c r="I1" s="166"/>
      <c r="J1" s="166"/>
      <c r="K1" s="166"/>
      <c r="L1" s="166"/>
    </row>
    <row r="2" spans="1:12" ht="18">
      <c r="A2" s="60"/>
      <c r="B2" s="60"/>
      <c r="C2" s="60"/>
      <c r="D2" s="60"/>
      <c r="E2" s="193" t="s">
        <v>106</v>
      </c>
      <c r="F2" s="193"/>
      <c r="G2" s="193"/>
      <c r="H2" s="193"/>
      <c r="I2" s="193"/>
      <c r="J2" s="193"/>
      <c r="K2" s="193"/>
      <c r="L2" s="193"/>
    </row>
    <row r="3" spans="1:10" ht="18.75" customHeight="1">
      <c r="A3" s="60"/>
      <c r="B3" s="60"/>
      <c r="C3" s="60"/>
      <c r="D3" s="60"/>
      <c r="E3" s="60"/>
      <c r="F3" s="60"/>
      <c r="G3" s="60"/>
      <c r="H3" s="60"/>
      <c r="J3" s="61"/>
    </row>
    <row r="4" spans="1:12" ht="15.75" customHeight="1">
      <c r="A4" s="62"/>
      <c r="B4" s="62"/>
      <c r="C4" s="62"/>
      <c r="D4" s="62"/>
      <c r="E4" s="63" t="s">
        <v>59</v>
      </c>
      <c r="F4" s="63"/>
      <c r="G4" s="62"/>
      <c r="H4" s="64"/>
      <c r="I4" s="64"/>
      <c r="J4" s="64"/>
      <c r="K4" s="64"/>
      <c r="L4" s="64"/>
    </row>
    <row r="5" spans="1:12" s="66" customFormat="1" ht="20.25" customHeight="1">
      <c r="A5" s="194" t="s">
        <v>1</v>
      </c>
      <c r="B5" s="194" t="s">
        <v>12</v>
      </c>
      <c r="C5" s="194" t="s">
        <v>13</v>
      </c>
      <c r="D5" s="196" t="s">
        <v>2</v>
      </c>
      <c r="E5" s="197"/>
      <c r="F5" s="197"/>
      <c r="G5" s="198"/>
      <c r="H5" s="194" t="s">
        <v>60</v>
      </c>
      <c r="I5" s="65" t="s">
        <v>61</v>
      </c>
      <c r="J5" s="194" t="s">
        <v>62</v>
      </c>
      <c r="K5" s="202" t="s">
        <v>63</v>
      </c>
      <c r="L5" s="194" t="s">
        <v>64</v>
      </c>
    </row>
    <row r="6" spans="1:12" s="66" customFormat="1" ht="78.75" customHeight="1">
      <c r="A6" s="195"/>
      <c r="B6" s="195"/>
      <c r="C6" s="195"/>
      <c r="D6" s="199"/>
      <c r="E6" s="200"/>
      <c r="F6" s="200"/>
      <c r="G6" s="201"/>
      <c r="H6" s="195"/>
      <c r="I6" s="68" t="s">
        <v>65</v>
      </c>
      <c r="J6" s="195"/>
      <c r="K6" s="195"/>
      <c r="L6" s="195"/>
    </row>
    <row r="7" spans="1:12" s="66" customFormat="1" ht="17.25" customHeight="1">
      <c r="A7" s="67"/>
      <c r="B7" s="67"/>
      <c r="C7" s="67"/>
      <c r="D7" s="69" t="s">
        <v>66</v>
      </c>
      <c r="E7" s="69" t="s">
        <v>17</v>
      </c>
      <c r="F7" s="69" t="s">
        <v>16</v>
      </c>
      <c r="G7" s="69" t="s">
        <v>67</v>
      </c>
      <c r="H7" s="67"/>
      <c r="I7" s="70"/>
      <c r="J7" s="67"/>
      <c r="K7" s="67"/>
      <c r="L7" s="67"/>
    </row>
    <row r="8" spans="1:12" s="72" customFormat="1" ht="15" customHeight="1">
      <c r="A8" s="71">
        <v>1</v>
      </c>
      <c r="B8" s="71">
        <v>2</v>
      </c>
      <c r="C8" s="71">
        <v>3</v>
      </c>
      <c r="D8" s="203">
        <v>4</v>
      </c>
      <c r="E8" s="204"/>
      <c r="F8" s="204"/>
      <c r="G8" s="205"/>
      <c r="H8" s="71">
        <v>5</v>
      </c>
      <c r="I8" s="71">
        <v>6</v>
      </c>
      <c r="J8" s="71">
        <v>7</v>
      </c>
      <c r="K8" s="71">
        <v>8</v>
      </c>
      <c r="L8" s="71">
        <v>9</v>
      </c>
    </row>
    <row r="9" spans="1:12" s="72" customFormat="1" ht="20.25" customHeight="1">
      <c r="A9" s="73" t="s">
        <v>19</v>
      </c>
      <c r="B9" s="74"/>
      <c r="C9" s="123" t="s">
        <v>90</v>
      </c>
      <c r="D9" s="75">
        <v>1270000</v>
      </c>
      <c r="E9" s="75">
        <f>E10</f>
        <v>0</v>
      </c>
      <c r="F9" s="75">
        <f>F10</f>
        <v>64000</v>
      </c>
      <c r="G9" s="75">
        <f>D9-E9+F9</f>
        <v>1334000</v>
      </c>
      <c r="H9" s="75">
        <v>834000</v>
      </c>
      <c r="I9" s="16">
        <v>0</v>
      </c>
      <c r="J9" s="75">
        <v>500000</v>
      </c>
      <c r="K9" s="76"/>
      <c r="L9" s="16">
        <v>0</v>
      </c>
    </row>
    <row r="10" spans="1:12" s="72" customFormat="1" ht="41.25" customHeight="1">
      <c r="A10" s="78"/>
      <c r="B10" s="79" t="s">
        <v>20</v>
      </c>
      <c r="C10" s="126" t="s">
        <v>91</v>
      </c>
      <c r="D10" s="80">
        <v>1270000</v>
      </c>
      <c r="E10" s="80"/>
      <c r="F10" s="80">
        <v>64000</v>
      </c>
      <c r="G10" s="80">
        <f>D10-E10+F10</f>
        <v>1334000</v>
      </c>
      <c r="H10" s="80">
        <v>64000</v>
      </c>
      <c r="I10" s="80"/>
      <c r="J10" s="77"/>
      <c r="K10" s="77"/>
      <c r="L10" s="77"/>
    </row>
    <row r="11" spans="1:12" s="83" customFormat="1" ht="19.5" customHeight="1">
      <c r="A11" s="206" t="s">
        <v>68</v>
      </c>
      <c r="B11" s="207"/>
      <c r="C11" s="208"/>
      <c r="D11" s="16">
        <v>7546922.4</v>
      </c>
      <c r="E11" s="16"/>
      <c r="F11" s="16">
        <f>F9</f>
        <v>64000</v>
      </c>
      <c r="G11" s="16">
        <f>D11-E11+F11</f>
        <v>7610922.4</v>
      </c>
      <c r="H11" s="16">
        <f>G11-J11-L11</f>
        <v>6980319.4</v>
      </c>
      <c r="I11" s="16">
        <v>4007505.18</v>
      </c>
      <c r="J11" s="81">
        <v>500000</v>
      </c>
      <c r="K11" s="82">
        <v>0</v>
      </c>
      <c r="L11" s="81">
        <v>130603</v>
      </c>
    </row>
    <row r="12" spans="1:2" ht="23.25" customHeight="1">
      <c r="A12" s="209" t="s">
        <v>69</v>
      </c>
      <c r="B12" s="209"/>
    </row>
    <row r="13" spans="1:12" ht="49.5" customHeight="1">
      <c r="A13" s="211" t="s">
        <v>121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</row>
    <row r="14" spans="1:11" ht="30" customHeight="1">
      <c r="A14" s="210"/>
      <c r="B14" s="210"/>
      <c r="C14" s="210"/>
      <c r="D14" s="210"/>
      <c r="E14" s="210"/>
      <c r="F14" s="210"/>
      <c r="G14" s="210"/>
      <c r="I14" s="179" t="s">
        <v>18</v>
      </c>
      <c r="J14" s="179"/>
      <c r="K14" s="179"/>
    </row>
    <row r="16" spans="9:11" ht="12.75">
      <c r="I16" s="179" t="s">
        <v>8</v>
      </c>
      <c r="J16" s="179"/>
      <c r="K16" s="179"/>
    </row>
    <row r="17" spans="1:3" ht="12.75">
      <c r="A17" s="130"/>
      <c r="B17" s="131"/>
      <c r="C17" s="131"/>
    </row>
  </sheetData>
  <mergeCells count="17">
    <mergeCell ref="I14:K14"/>
    <mergeCell ref="I16:K16"/>
    <mergeCell ref="D8:G8"/>
    <mergeCell ref="A11:C11"/>
    <mergeCell ref="A12:B12"/>
    <mergeCell ref="A14:G14"/>
    <mergeCell ref="A13:L13"/>
    <mergeCell ref="G1:L1"/>
    <mergeCell ref="E2:L2"/>
    <mergeCell ref="A5:A6"/>
    <mergeCell ref="B5:B6"/>
    <mergeCell ref="C5:C6"/>
    <mergeCell ref="D5:G6"/>
    <mergeCell ref="H5:H6"/>
    <mergeCell ref="J5:J6"/>
    <mergeCell ref="K5:K6"/>
    <mergeCell ref="L5:L6"/>
  </mergeCells>
  <printOptions/>
  <pageMargins left="0.47" right="0.27" top="0.71" bottom="0.48" header="0.5" footer="0.3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E1" sqref="E1:L1"/>
    </sheetView>
  </sheetViews>
  <sheetFormatPr defaultColWidth="9.140625" defaultRowHeight="12.75"/>
  <cols>
    <col min="1" max="1" width="4.7109375" style="1" customWidth="1"/>
    <col min="2" max="2" width="6.57421875" style="1" customWidth="1"/>
    <col min="3" max="3" width="7.00390625" style="1" customWidth="1"/>
    <col min="4" max="4" width="47.7109375" style="1" customWidth="1"/>
    <col min="5" max="5" width="12.8515625" style="1" customWidth="1"/>
    <col min="6" max="6" width="13.00390625" style="1" customWidth="1"/>
    <col min="7" max="7" width="11.421875" style="1" customWidth="1"/>
    <col min="8" max="8" width="9.140625" style="1" customWidth="1"/>
    <col min="9" max="9" width="12.8515625" style="1" customWidth="1"/>
    <col min="10" max="11" width="11.57421875" style="1" customWidth="1"/>
    <col min="12" max="12" width="10.8515625" style="1" customWidth="1"/>
    <col min="13" max="16384" width="9.140625" style="1" customWidth="1"/>
  </cols>
  <sheetData>
    <row r="1" spans="5:12" ht="12.75">
      <c r="E1" s="212" t="s">
        <v>119</v>
      </c>
      <c r="F1" s="212"/>
      <c r="G1" s="212"/>
      <c r="H1" s="212"/>
      <c r="I1" s="212"/>
      <c r="J1" s="212"/>
      <c r="K1" s="212"/>
      <c r="L1" s="212"/>
    </row>
    <row r="2" spans="6:13" ht="18" customHeight="1">
      <c r="F2" s="174" t="s">
        <v>107</v>
      </c>
      <c r="G2" s="174"/>
      <c r="H2" s="174"/>
      <c r="I2" s="174"/>
      <c r="J2" s="174"/>
      <c r="K2" s="174"/>
      <c r="L2" s="174"/>
      <c r="M2" s="120"/>
    </row>
    <row r="3" ht="7.5" customHeight="1"/>
    <row r="4" spans="1:12" ht="15">
      <c r="A4" s="213" t="s">
        <v>21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0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1:12" s="25" customFormat="1" ht="14.25" customHeight="1">
      <c r="A6" s="214" t="s">
        <v>22</v>
      </c>
      <c r="B6" s="214" t="s">
        <v>1</v>
      </c>
      <c r="C6" s="214" t="s">
        <v>23</v>
      </c>
      <c r="D6" s="215" t="s">
        <v>24</v>
      </c>
      <c r="E6" s="215" t="s">
        <v>25</v>
      </c>
      <c r="F6" s="215" t="s">
        <v>26</v>
      </c>
      <c r="G6" s="215"/>
      <c r="H6" s="215"/>
      <c r="I6" s="215"/>
      <c r="J6" s="215"/>
      <c r="K6" s="216" t="s">
        <v>27</v>
      </c>
      <c r="L6" s="219" t="s">
        <v>28</v>
      </c>
    </row>
    <row r="7" spans="1:12" s="25" customFormat="1" ht="15" customHeight="1">
      <c r="A7" s="214"/>
      <c r="B7" s="214"/>
      <c r="C7" s="214"/>
      <c r="D7" s="215"/>
      <c r="E7" s="215"/>
      <c r="F7" s="215" t="s">
        <v>29</v>
      </c>
      <c r="G7" s="215" t="s">
        <v>30</v>
      </c>
      <c r="H7" s="215"/>
      <c r="I7" s="215"/>
      <c r="J7" s="215"/>
      <c r="K7" s="217"/>
      <c r="L7" s="220"/>
    </row>
    <row r="8" spans="1:12" s="25" customFormat="1" ht="29.25" customHeight="1">
      <c r="A8" s="214"/>
      <c r="B8" s="214"/>
      <c r="C8" s="214"/>
      <c r="D8" s="215"/>
      <c r="E8" s="215"/>
      <c r="F8" s="215"/>
      <c r="G8" s="215" t="s">
        <v>31</v>
      </c>
      <c r="H8" s="222" t="s">
        <v>32</v>
      </c>
      <c r="I8" s="215" t="s">
        <v>33</v>
      </c>
      <c r="J8" s="222" t="s">
        <v>34</v>
      </c>
      <c r="K8" s="217"/>
      <c r="L8" s="220"/>
    </row>
    <row r="9" spans="1:12" s="25" customFormat="1" ht="15.75" customHeight="1">
      <c r="A9" s="214"/>
      <c r="B9" s="214"/>
      <c r="C9" s="214"/>
      <c r="D9" s="215"/>
      <c r="E9" s="215"/>
      <c r="F9" s="215"/>
      <c r="G9" s="215"/>
      <c r="H9" s="222"/>
      <c r="I9" s="215"/>
      <c r="J9" s="222"/>
      <c r="K9" s="217"/>
      <c r="L9" s="220"/>
    </row>
    <row r="10" spans="1:12" s="25" customFormat="1" ht="5.25" customHeight="1">
      <c r="A10" s="214"/>
      <c r="B10" s="214"/>
      <c r="C10" s="214"/>
      <c r="D10" s="215"/>
      <c r="E10" s="215"/>
      <c r="F10" s="215"/>
      <c r="G10" s="215"/>
      <c r="H10" s="222"/>
      <c r="I10" s="215"/>
      <c r="J10" s="222"/>
      <c r="K10" s="218"/>
      <c r="L10" s="221"/>
    </row>
    <row r="11" spans="1:12" s="27" customFormat="1" ht="13.5" customHeight="1">
      <c r="A11" s="26">
        <v>1</v>
      </c>
      <c r="B11" s="26">
        <v>2</v>
      </c>
      <c r="C11" s="26">
        <v>3</v>
      </c>
      <c r="D11" s="26">
        <v>5</v>
      </c>
      <c r="E11" s="26">
        <v>6</v>
      </c>
      <c r="F11" s="26">
        <v>7</v>
      </c>
      <c r="G11" s="26">
        <v>8</v>
      </c>
      <c r="H11" s="26">
        <v>9</v>
      </c>
      <c r="I11" s="26">
        <v>10</v>
      </c>
      <c r="J11" s="26">
        <v>11</v>
      </c>
      <c r="K11" s="26">
        <v>12</v>
      </c>
      <c r="L11" s="26">
        <v>13</v>
      </c>
    </row>
    <row r="12" spans="1:12" s="34" customFormat="1" ht="36" customHeight="1">
      <c r="A12" s="28">
        <v>1</v>
      </c>
      <c r="B12" s="29" t="s">
        <v>19</v>
      </c>
      <c r="C12" s="29" t="s">
        <v>20</v>
      </c>
      <c r="D12" s="30" t="s">
        <v>35</v>
      </c>
      <c r="E12" s="31">
        <f aca="true" t="shared" si="0" ref="E12:F15">F12</f>
        <v>600000</v>
      </c>
      <c r="F12" s="31">
        <v>600000</v>
      </c>
      <c r="G12" s="31">
        <v>0</v>
      </c>
      <c r="H12" s="31">
        <v>600000</v>
      </c>
      <c r="I12" s="128"/>
      <c r="J12" s="32"/>
      <c r="K12" s="32"/>
      <c r="L12" s="33" t="s">
        <v>36</v>
      </c>
    </row>
    <row r="13" spans="1:12" s="34" customFormat="1" ht="40.5" customHeight="1">
      <c r="A13" s="28">
        <v>2</v>
      </c>
      <c r="B13" s="29" t="s">
        <v>19</v>
      </c>
      <c r="C13" s="29" t="s">
        <v>20</v>
      </c>
      <c r="D13" s="110" t="s">
        <v>111</v>
      </c>
      <c r="E13" s="31">
        <f>F13</f>
        <v>64000</v>
      </c>
      <c r="F13" s="31">
        <f>G13</f>
        <v>64000</v>
      </c>
      <c r="G13" s="31">
        <v>64000</v>
      </c>
      <c r="H13" s="31"/>
      <c r="I13" s="128"/>
      <c r="J13" s="32"/>
      <c r="K13" s="32"/>
      <c r="L13" s="33" t="s">
        <v>36</v>
      </c>
    </row>
    <row r="14" spans="1:12" s="34" customFormat="1" ht="24" customHeight="1">
      <c r="A14" s="28">
        <v>3</v>
      </c>
      <c r="B14" s="29" t="s">
        <v>19</v>
      </c>
      <c r="C14" s="29" t="s">
        <v>20</v>
      </c>
      <c r="D14" s="30" t="s">
        <v>58</v>
      </c>
      <c r="E14" s="31">
        <f t="shared" si="0"/>
        <v>17000</v>
      </c>
      <c r="F14" s="31">
        <f t="shared" si="0"/>
        <v>17000</v>
      </c>
      <c r="G14" s="31">
        <v>17000</v>
      </c>
      <c r="H14" s="32"/>
      <c r="I14" s="32"/>
      <c r="J14" s="32"/>
      <c r="K14" s="32"/>
      <c r="L14" s="33" t="s">
        <v>36</v>
      </c>
    </row>
    <row r="15" spans="1:12" s="34" customFormat="1" ht="23.25" customHeight="1">
      <c r="A15" s="28">
        <v>4</v>
      </c>
      <c r="B15" s="29" t="s">
        <v>19</v>
      </c>
      <c r="C15" s="29" t="s">
        <v>20</v>
      </c>
      <c r="D15" s="121" t="s">
        <v>95</v>
      </c>
      <c r="E15" s="31">
        <f t="shared" si="0"/>
        <v>153000</v>
      </c>
      <c r="F15" s="31">
        <f t="shared" si="0"/>
        <v>153000</v>
      </c>
      <c r="G15" s="31">
        <v>153000</v>
      </c>
      <c r="H15" s="32"/>
      <c r="I15" s="32"/>
      <c r="J15" s="32"/>
      <c r="K15" s="32"/>
      <c r="L15" s="33" t="s">
        <v>36</v>
      </c>
    </row>
    <row r="16" spans="1:12" s="34" customFormat="1" ht="18.75" customHeight="1">
      <c r="A16" s="223" t="s">
        <v>37</v>
      </c>
      <c r="B16" s="224"/>
      <c r="C16" s="224"/>
      <c r="D16" s="224"/>
      <c r="E16" s="36">
        <f>SUM(E12:E15)</f>
        <v>834000</v>
      </c>
      <c r="F16" s="36">
        <f>F12+F13+F14+F15</f>
        <v>834000</v>
      </c>
      <c r="G16" s="36">
        <f>SUM(G12:G15)</f>
        <v>234000</v>
      </c>
      <c r="H16" s="36">
        <v>600000</v>
      </c>
      <c r="I16" s="36"/>
      <c r="J16" s="37"/>
      <c r="K16" s="37"/>
      <c r="L16" s="37"/>
    </row>
    <row r="17" spans="1:12" ht="23.25" customHeight="1">
      <c r="A17" s="38">
        <v>5</v>
      </c>
      <c r="B17" s="29" t="s">
        <v>38</v>
      </c>
      <c r="C17" s="29" t="s">
        <v>39</v>
      </c>
      <c r="D17" s="35" t="s">
        <v>40</v>
      </c>
      <c r="E17" s="31">
        <f>F17</f>
        <v>8000</v>
      </c>
      <c r="F17" s="31">
        <f>G17</f>
        <v>8000</v>
      </c>
      <c r="G17" s="31">
        <v>8000</v>
      </c>
      <c r="H17" s="3"/>
      <c r="I17" s="39"/>
      <c r="J17" s="3"/>
      <c r="K17" s="3"/>
      <c r="L17" s="33" t="s">
        <v>36</v>
      </c>
    </row>
    <row r="18" spans="1:12" s="42" customFormat="1" ht="27" customHeight="1">
      <c r="A18" s="225" t="s">
        <v>41</v>
      </c>
      <c r="B18" s="226"/>
      <c r="C18" s="226"/>
      <c r="D18" s="226"/>
      <c r="E18" s="36">
        <f>F18</f>
        <v>8000</v>
      </c>
      <c r="F18" s="36">
        <f>SUM(F17)</f>
        <v>8000</v>
      </c>
      <c r="G18" s="36">
        <f>SUM(G17)</f>
        <v>8000</v>
      </c>
      <c r="H18" s="40"/>
      <c r="I18" s="41"/>
      <c r="J18" s="40"/>
      <c r="K18" s="40"/>
      <c r="L18" s="40"/>
    </row>
    <row r="19" spans="1:12" ht="100.5" customHeight="1">
      <c r="A19" s="38">
        <v>6</v>
      </c>
      <c r="B19" s="38">
        <v>600</v>
      </c>
      <c r="C19" s="38">
        <v>60013</v>
      </c>
      <c r="D19" s="30" t="s">
        <v>42</v>
      </c>
      <c r="E19" s="43">
        <f>F19</f>
        <v>505000</v>
      </c>
      <c r="F19" s="43">
        <f>G19</f>
        <v>505000</v>
      </c>
      <c r="G19" s="43">
        <v>505000</v>
      </c>
      <c r="H19" s="3"/>
      <c r="I19" s="44"/>
      <c r="J19" s="3"/>
      <c r="K19" s="3"/>
      <c r="L19" s="45" t="s">
        <v>36</v>
      </c>
    </row>
    <row r="20" spans="1:12" ht="100.5" customHeight="1">
      <c r="A20" s="38">
        <v>7</v>
      </c>
      <c r="B20" s="38">
        <v>600</v>
      </c>
      <c r="C20" s="38">
        <v>60013</v>
      </c>
      <c r="D20" s="30" t="s">
        <v>43</v>
      </c>
      <c r="E20" s="43">
        <f>F20</f>
        <v>65000</v>
      </c>
      <c r="F20" s="43">
        <f>G20</f>
        <v>65000</v>
      </c>
      <c r="G20" s="43">
        <v>65000</v>
      </c>
      <c r="H20" s="3"/>
      <c r="I20" s="44"/>
      <c r="J20" s="3"/>
      <c r="K20" s="3"/>
      <c r="L20" s="45" t="s">
        <v>36</v>
      </c>
    </row>
    <row r="21" spans="1:12" ht="19.5" customHeight="1">
      <c r="A21" s="227" t="s">
        <v>44</v>
      </c>
      <c r="B21" s="227"/>
      <c r="C21" s="227"/>
      <c r="D21" s="227"/>
      <c r="E21" s="43">
        <f>SUM(E19:E20)</f>
        <v>570000</v>
      </c>
      <c r="F21" s="43">
        <f>SUM(F19:F20)</f>
        <v>570000</v>
      </c>
      <c r="G21" s="43">
        <f>SUM(G19:G20)</f>
        <v>570000</v>
      </c>
      <c r="H21" s="3"/>
      <c r="I21" s="44"/>
      <c r="J21" s="3"/>
      <c r="K21" s="3"/>
      <c r="L21" s="45"/>
    </row>
    <row r="22" spans="1:12" ht="74.25" customHeight="1">
      <c r="A22" s="38">
        <v>8</v>
      </c>
      <c r="B22" s="38">
        <v>600</v>
      </c>
      <c r="C22" s="3">
        <v>60016</v>
      </c>
      <c r="D22" s="30" t="s">
        <v>45</v>
      </c>
      <c r="E22" s="46">
        <f>F22</f>
        <v>4007505.1799999997</v>
      </c>
      <c r="F22" s="46">
        <f>G22+J22</f>
        <v>4007505.1799999997</v>
      </c>
      <c r="G22" s="46">
        <v>601125.78</v>
      </c>
      <c r="H22" s="3"/>
      <c r="I22" s="47"/>
      <c r="J22" s="46">
        <v>3406379.4</v>
      </c>
      <c r="K22" s="46"/>
      <c r="L22" s="45" t="s">
        <v>36</v>
      </c>
    </row>
    <row r="23" spans="1:12" ht="49.5" customHeight="1">
      <c r="A23" s="38">
        <v>9</v>
      </c>
      <c r="B23" s="129">
        <v>600</v>
      </c>
      <c r="C23" s="19">
        <v>60016</v>
      </c>
      <c r="D23" s="30" t="s">
        <v>87</v>
      </c>
      <c r="E23" s="46">
        <f>F23</f>
        <v>298874.22</v>
      </c>
      <c r="F23" s="46">
        <f>G23</f>
        <v>298874.22</v>
      </c>
      <c r="G23" s="46">
        <v>298874.22</v>
      </c>
      <c r="H23" s="3"/>
      <c r="I23" s="44"/>
      <c r="J23" s="48"/>
      <c r="K23" s="48"/>
      <c r="L23" s="33" t="s">
        <v>36</v>
      </c>
    </row>
    <row r="24" spans="1:12" ht="25.5" customHeight="1">
      <c r="A24" s="38">
        <v>10</v>
      </c>
      <c r="B24" s="38">
        <v>600</v>
      </c>
      <c r="C24" s="3">
        <v>60016</v>
      </c>
      <c r="D24" s="30" t="s">
        <v>46</v>
      </c>
      <c r="E24" s="43">
        <v>0</v>
      </c>
      <c r="F24" s="43">
        <f>G24</f>
        <v>0</v>
      </c>
      <c r="G24" s="43">
        <v>0</v>
      </c>
      <c r="H24" s="3"/>
      <c r="I24" s="44"/>
      <c r="J24" s="48"/>
      <c r="K24" s="49"/>
      <c r="L24" s="45" t="s">
        <v>36</v>
      </c>
    </row>
    <row r="25" spans="1:12" ht="24" customHeight="1">
      <c r="A25" s="38">
        <v>11</v>
      </c>
      <c r="B25" s="38">
        <v>600</v>
      </c>
      <c r="C25" s="3">
        <v>60016</v>
      </c>
      <c r="D25" s="30" t="s">
        <v>47</v>
      </c>
      <c r="E25" s="43">
        <f>F25</f>
        <v>270000</v>
      </c>
      <c r="F25" s="43">
        <f>G25</f>
        <v>270000</v>
      </c>
      <c r="G25" s="43">
        <v>270000</v>
      </c>
      <c r="H25" s="3"/>
      <c r="I25" s="44"/>
      <c r="J25" s="48"/>
      <c r="K25" s="48"/>
      <c r="L25" s="33" t="s">
        <v>36</v>
      </c>
    </row>
    <row r="26" spans="1:12" ht="36.75" customHeight="1">
      <c r="A26" s="38">
        <v>12</v>
      </c>
      <c r="B26" s="38">
        <v>600</v>
      </c>
      <c r="C26" s="38">
        <v>60016</v>
      </c>
      <c r="D26" s="30" t="s">
        <v>48</v>
      </c>
      <c r="E26" s="43">
        <f>F26</f>
        <v>17800</v>
      </c>
      <c r="F26" s="43">
        <f>G26</f>
        <v>17800</v>
      </c>
      <c r="G26" s="43">
        <v>17800</v>
      </c>
      <c r="H26" s="3"/>
      <c r="I26" s="44"/>
      <c r="J26" s="43"/>
      <c r="K26" s="43"/>
      <c r="L26" s="33" t="s">
        <v>36</v>
      </c>
    </row>
    <row r="27" spans="1:12" ht="24" customHeight="1">
      <c r="A27" s="38">
        <v>13</v>
      </c>
      <c r="B27" s="38">
        <v>600</v>
      </c>
      <c r="C27" s="122">
        <v>60016</v>
      </c>
      <c r="D27" s="137" t="s">
        <v>89</v>
      </c>
      <c r="E27" s="43">
        <f>F27</f>
        <v>45000</v>
      </c>
      <c r="F27" s="43">
        <f>G27</f>
        <v>45000</v>
      </c>
      <c r="G27" s="43">
        <v>45000</v>
      </c>
      <c r="H27" s="3"/>
      <c r="I27" s="44"/>
      <c r="J27" s="43"/>
      <c r="K27" s="43"/>
      <c r="L27" s="33" t="s">
        <v>36</v>
      </c>
    </row>
    <row r="28" spans="1:12" ht="20.25" customHeight="1">
      <c r="A28" s="231" t="s">
        <v>49</v>
      </c>
      <c r="B28" s="232"/>
      <c r="C28" s="232"/>
      <c r="D28" s="233"/>
      <c r="E28" s="46">
        <f>E22+E23+E24+E25+E26+E27</f>
        <v>4639179.399999999</v>
      </c>
      <c r="F28" s="46">
        <f>F22+F23+F24+F25+F26</f>
        <v>4594179.399999999</v>
      </c>
      <c r="G28" s="46">
        <f>G22+G23+G24+G25+G26+G27</f>
        <v>1232800</v>
      </c>
      <c r="H28" s="3"/>
      <c r="I28" s="46">
        <v>0</v>
      </c>
      <c r="J28" s="46">
        <f>J22</f>
        <v>3406379.4</v>
      </c>
      <c r="K28" s="46"/>
      <c r="L28" s="45"/>
    </row>
    <row r="29" spans="1:12" s="42" customFormat="1" ht="19.5" customHeight="1">
      <c r="A29" s="228" t="s">
        <v>50</v>
      </c>
      <c r="B29" s="229"/>
      <c r="C29" s="229"/>
      <c r="D29" s="230"/>
      <c r="E29" s="51">
        <f>E21+E28</f>
        <v>5209179.399999999</v>
      </c>
      <c r="F29" s="51">
        <f>F21+F28</f>
        <v>5164179.399999999</v>
      </c>
      <c r="G29" s="52">
        <f>G21+G28</f>
        <v>1802800</v>
      </c>
      <c r="H29" s="40"/>
      <c r="I29" s="51">
        <f>I28</f>
        <v>0</v>
      </c>
      <c r="J29" s="51">
        <f>J21+J28</f>
        <v>3406379.4</v>
      </c>
      <c r="K29" s="51">
        <f>SUM(K28)</f>
        <v>0</v>
      </c>
      <c r="L29" s="40"/>
    </row>
    <row r="30" spans="1:12" ht="21" customHeight="1">
      <c r="A30" s="38">
        <v>14</v>
      </c>
      <c r="B30" s="53">
        <v>750</v>
      </c>
      <c r="C30" s="53">
        <v>75023</v>
      </c>
      <c r="D30" s="53" t="s">
        <v>51</v>
      </c>
      <c r="E30" s="31">
        <f>F30</f>
        <v>7000</v>
      </c>
      <c r="F30" s="31">
        <f>G30</f>
        <v>7000</v>
      </c>
      <c r="G30" s="31">
        <v>7000</v>
      </c>
      <c r="H30" s="3"/>
      <c r="I30" s="44"/>
      <c r="J30" s="3"/>
      <c r="K30" s="3"/>
      <c r="L30" s="33" t="s">
        <v>36</v>
      </c>
    </row>
    <row r="31" spans="1:12" ht="28.5" customHeight="1">
      <c r="A31" s="50">
        <v>15</v>
      </c>
      <c r="B31" s="53">
        <v>750</v>
      </c>
      <c r="C31" s="53">
        <v>75023</v>
      </c>
      <c r="D31" s="112" t="s">
        <v>0</v>
      </c>
      <c r="E31" s="31">
        <f>F31</f>
        <v>14640</v>
      </c>
      <c r="F31" s="31">
        <f>G31</f>
        <v>14640</v>
      </c>
      <c r="G31" s="31">
        <v>14640</v>
      </c>
      <c r="H31" s="3"/>
      <c r="I31" s="44"/>
      <c r="J31" s="3"/>
      <c r="K31" s="3"/>
      <c r="L31" s="33"/>
    </row>
    <row r="32" spans="1:12" s="42" customFormat="1" ht="18.75" customHeight="1">
      <c r="A32" s="228" t="s">
        <v>52</v>
      </c>
      <c r="B32" s="229"/>
      <c r="C32" s="229"/>
      <c r="D32" s="230"/>
      <c r="E32" s="36">
        <f>E30+E31</f>
        <v>21640</v>
      </c>
      <c r="F32" s="36">
        <f>F30+F31</f>
        <v>21640</v>
      </c>
      <c r="G32" s="36">
        <f>SUM(G30:G31)</f>
        <v>21640</v>
      </c>
      <c r="H32" s="40"/>
      <c r="I32" s="54"/>
      <c r="J32" s="40"/>
      <c r="K32" s="40"/>
      <c r="L32" s="40"/>
    </row>
    <row r="33" spans="1:12" s="18" customFormat="1" ht="86.25" customHeight="1">
      <c r="A33" s="50">
        <v>16</v>
      </c>
      <c r="B33" s="3">
        <v>801</v>
      </c>
      <c r="C33" s="3">
        <v>80101</v>
      </c>
      <c r="D33" s="30" t="s">
        <v>53</v>
      </c>
      <c r="E33" s="31">
        <f>F33</f>
        <v>82500</v>
      </c>
      <c r="F33" s="31">
        <f aca="true" t="shared" si="1" ref="E33:F37">G33</f>
        <v>82500</v>
      </c>
      <c r="G33" s="31">
        <v>82500</v>
      </c>
      <c r="H33" s="19"/>
      <c r="I33" s="31"/>
      <c r="J33" s="19"/>
      <c r="K33" s="19"/>
      <c r="L33" s="33" t="s">
        <v>36</v>
      </c>
    </row>
    <row r="34" spans="1:12" s="56" customFormat="1" ht="18" customHeight="1">
      <c r="A34" s="225" t="s">
        <v>54</v>
      </c>
      <c r="B34" s="226"/>
      <c r="C34" s="226"/>
      <c r="D34" s="226"/>
      <c r="E34" s="36">
        <f t="shared" si="1"/>
        <v>82500</v>
      </c>
      <c r="F34" s="36">
        <f t="shared" si="1"/>
        <v>82500</v>
      </c>
      <c r="G34" s="36">
        <f>G33</f>
        <v>82500</v>
      </c>
      <c r="H34" s="40"/>
      <c r="I34" s="36"/>
      <c r="J34" s="55"/>
      <c r="K34" s="55"/>
      <c r="L34" s="55"/>
    </row>
    <row r="35" spans="1:12" s="56" customFormat="1" ht="36" customHeight="1">
      <c r="A35" s="38">
        <v>17</v>
      </c>
      <c r="B35" s="3">
        <v>900</v>
      </c>
      <c r="C35" s="3">
        <v>90015</v>
      </c>
      <c r="D35" s="30" t="s">
        <v>55</v>
      </c>
      <c r="E35" s="31">
        <f t="shared" si="1"/>
        <v>116700</v>
      </c>
      <c r="F35" s="31">
        <f t="shared" si="1"/>
        <v>116700</v>
      </c>
      <c r="G35" s="31">
        <v>116700</v>
      </c>
      <c r="H35" s="40"/>
      <c r="I35" s="36"/>
      <c r="J35" s="55"/>
      <c r="K35" s="55"/>
      <c r="L35" s="33" t="s">
        <v>36</v>
      </c>
    </row>
    <row r="36" spans="1:12" s="56" customFormat="1" ht="126.75" customHeight="1">
      <c r="A36" s="50">
        <v>18</v>
      </c>
      <c r="B36" s="3">
        <v>900</v>
      </c>
      <c r="C36" s="3">
        <v>90015</v>
      </c>
      <c r="D36" s="116" t="s">
        <v>88</v>
      </c>
      <c r="E36" s="31">
        <f t="shared" si="1"/>
        <v>200000</v>
      </c>
      <c r="F36" s="31">
        <f t="shared" si="1"/>
        <v>200000</v>
      </c>
      <c r="G36" s="31">
        <v>200000</v>
      </c>
      <c r="H36" s="40"/>
      <c r="I36" s="36"/>
      <c r="J36" s="55"/>
      <c r="K36" s="55"/>
      <c r="L36" s="33" t="s">
        <v>36</v>
      </c>
    </row>
    <row r="37" spans="1:12" s="56" customFormat="1" ht="21.75" customHeight="1">
      <c r="A37" s="225" t="s">
        <v>56</v>
      </c>
      <c r="B37" s="226"/>
      <c r="C37" s="226"/>
      <c r="D37" s="226"/>
      <c r="E37" s="36">
        <f t="shared" si="1"/>
        <v>316700</v>
      </c>
      <c r="F37" s="36">
        <f t="shared" si="1"/>
        <v>316700</v>
      </c>
      <c r="G37" s="36">
        <f>G35+G36</f>
        <v>316700</v>
      </c>
      <c r="H37" s="40"/>
      <c r="I37" s="36"/>
      <c r="J37" s="55"/>
      <c r="K37" s="55"/>
      <c r="L37" s="55"/>
    </row>
    <row r="38" spans="1:12" s="59" customFormat="1" ht="19.5" customHeight="1">
      <c r="A38" s="234" t="s">
        <v>2</v>
      </c>
      <c r="B38" s="235"/>
      <c r="C38" s="235"/>
      <c r="D38" s="236"/>
      <c r="E38" s="51">
        <f>E16+E18+E29+E32+E34+E37</f>
        <v>6472019.399999999</v>
      </c>
      <c r="F38" s="51">
        <f>G38+H38+I38+J38+K38</f>
        <v>6472019.4</v>
      </c>
      <c r="G38" s="51">
        <f>G16+G18+G29+G32+G34+G37</f>
        <v>2465640</v>
      </c>
      <c r="H38" s="111">
        <f>H16</f>
        <v>600000</v>
      </c>
      <c r="I38" s="57">
        <f>I16</f>
        <v>0</v>
      </c>
      <c r="J38" s="51">
        <f>J29</f>
        <v>3406379.4</v>
      </c>
      <c r="K38" s="46"/>
      <c r="L38" s="58" t="s">
        <v>57</v>
      </c>
    </row>
    <row r="39" spans="1:12" s="59" customFormat="1" ht="19.5" customHeight="1">
      <c r="A39" s="149"/>
      <c r="B39" s="149"/>
      <c r="C39" s="149"/>
      <c r="D39" s="149"/>
      <c r="E39" s="150"/>
      <c r="F39" s="150"/>
      <c r="G39" s="150"/>
      <c r="H39" s="151"/>
      <c r="I39" s="152"/>
      <c r="J39" s="150"/>
      <c r="K39" s="153"/>
      <c r="L39" s="154"/>
    </row>
    <row r="40" spans="8:11" ht="12" customHeight="1">
      <c r="H40" s="179" t="s">
        <v>18</v>
      </c>
      <c r="I40" s="179"/>
      <c r="J40" s="179"/>
      <c r="K40" s="20"/>
    </row>
    <row r="41" ht="10.5" customHeight="1"/>
    <row r="42" spans="8:11" ht="16.5" customHeight="1">
      <c r="H42" s="179" t="s">
        <v>8</v>
      </c>
      <c r="I42" s="179"/>
      <c r="J42" s="179"/>
      <c r="K42" s="20"/>
    </row>
  </sheetData>
  <mergeCells count="28">
    <mergeCell ref="A38:D38"/>
    <mergeCell ref="H40:J40"/>
    <mergeCell ref="H42:J42"/>
    <mergeCell ref="A37:D37"/>
    <mergeCell ref="A16:D16"/>
    <mergeCell ref="A18:D18"/>
    <mergeCell ref="A21:D21"/>
    <mergeCell ref="A34:D34"/>
    <mergeCell ref="A29:D29"/>
    <mergeCell ref="A32:D32"/>
    <mergeCell ref="A28:D28"/>
    <mergeCell ref="L6:L10"/>
    <mergeCell ref="F7:F10"/>
    <mergeCell ref="G7:J7"/>
    <mergeCell ref="G8:G10"/>
    <mergeCell ref="H8:H10"/>
    <mergeCell ref="I8:I10"/>
    <mergeCell ref="J8:J10"/>
    <mergeCell ref="E1:L1"/>
    <mergeCell ref="F2:L2"/>
    <mergeCell ref="A4:L4"/>
    <mergeCell ref="A6:A10"/>
    <mergeCell ref="B6:B10"/>
    <mergeCell ref="C6:C10"/>
    <mergeCell ref="D6:D10"/>
    <mergeCell ref="E6:E10"/>
    <mergeCell ref="F6:J6"/>
    <mergeCell ref="K6:K10"/>
  </mergeCells>
  <printOptions/>
  <pageMargins left="0.45" right="0.22" top="0.55" bottom="0.29" header="0.31" footer="0.17"/>
  <pageSetup horizontalDpi="600" verticalDpi="600" orientation="landscape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2010-09-24T08:38:35Z</cp:lastPrinted>
  <dcterms:created xsi:type="dcterms:W3CDTF">2009-10-15T10:17:39Z</dcterms:created>
  <dcterms:modified xsi:type="dcterms:W3CDTF">2010-09-24T09:14:09Z</dcterms:modified>
  <cp:category/>
  <cp:version/>
  <cp:contentType/>
  <cp:contentStatus/>
</cp:coreProperties>
</file>