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" sheetId="6" r:id="rId6"/>
    <sheet name="zał. nr 5" sheetId="7" r:id="rId7"/>
    <sheet name="zał. nr 6" sheetId="8" r:id="rId8"/>
    <sheet name="zał. nr 7" sheetId="9" r:id="rId9"/>
    <sheet name="zał. nr 8" sheetId="10" r:id="rId10"/>
    <sheet name="zał. nr 9" sheetId="11" r:id="rId11"/>
    <sheet name="zał. nr 10" sheetId="12" r:id="rId12"/>
    <sheet name="zał nr 11" sheetId="13" r:id="rId13"/>
    <sheet name="zał. nr 12" sheetId="14" r:id="rId14"/>
    <sheet name="prognoza" sheetId="15" r:id="rId15"/>
  </sheets>
  <definedNames>
    <definedName name="_xlnm.Print_Area" localSheetId="12">'zał nr 11'!$A$1:$P$16</definedName>
    <definedName name="_xlnm.Print_Area" localSheetId="1">'zał. nr 2'!$A$1:$F$77</definedName>
  </definedNames>
  <calcPr fullCalcOnLoad="1"/>
</workbook>
</file>

<file path=xl/sharedStrings.xml><?xml version="1.0" encoding="utf-8"?>
<sst xmlns="http://schemas.openxmlformats.org/spreadsheetml/2006/main" count="650" uniqueCount="398">
  <si>
    <t>Dział</t>
  </si>
  <si>
    <t>Planowane dochody na 2010 r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</si>
  <si>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</si>
  <si>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</si>
  <si>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</si>
  <si>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</si>
  <si>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</si>
  <si>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Rozdział</t>
  </si>
  <si>
    <t>Planowane wydatki na 2010 r</t>
  </si>
  <si>
    <t>majątkowe</t>
  </si>
  <si>
    <t>Nazwa działu i rozdziału</t>
  </si>
  <si>
    <t>w tym:</t>
  </si>
  <si>
    <t>Dotacje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</si>
  <si>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</si>
  <si>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</si>
  <si>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</si>
  <si>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</si>
  <si>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</si>
  <si>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</si>
  <si>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</si>
  <si>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</si>
  <si>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</si>
  <si>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</si>
  <si>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</si>
  <si>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</si>
  <si>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</si>
  <si>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</si>
  <si>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</si>
  <si>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</si>
  <si>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</si>
  <si>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</si>
  <si>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</si>
  <si>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</si>
  <si>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</si>
  <si>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</si>
  <si>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</si>
  <si>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</si>
  <si>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</si>
  <si>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</si>
  <si>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</si>
  <si>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</si>
  <si>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</si>
  <si>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</si>
  <si>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</si>
  <si>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</si>
  <si>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</si>
  <si>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</si>
  <si>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</si>
  <si>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</si>
  <si>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</si>
  <si>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</si>
  <si>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</si>
  <si>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</si>
  <si>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</si>
  <si>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</si>
  <si>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</si>
  <si>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</si>
  <si>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</si>
  <si>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</si>
  <si>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</si>
  <si>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</si>
  <si>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</si>
  <si>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</si>
  <si>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</si>
  <si>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</si>
  <si>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</si>
  <si>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</si>
  <si>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</si>
  <si>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</si>
  <si>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</si>
  <si>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</si>
  <si>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</si>
  <si>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</si>
  <si>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</si>
  <si>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</si>
  <si>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</si>
  <si>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</si>
  <si>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</si>
  <si>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2010 r.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</si>
  <si>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</si>
  <si>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</si>
  <si>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</si>
  <si>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</si>
  <si>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</si>
  <si>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</si>
  <si>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</si>
  <si>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</si>
  <si>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</si>
  <si>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</si>
  <si>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</si>
  <si>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</si>
  <si>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</si>
  <si>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</si>
  <si>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Dotacje podmiotowe w 2010 r.</t>
  </si>
  <si>
    <t>Nazwa instytucji</t>
  </si>
  <si>
    <t>Kwota dotacji</t>
  </si>
  <si>
    <t>Dotacje celowe dla podmiotów zaliczanych i niezaliczanych do sektora finansów publicznych w 2010 r.</t>
  </si>
  <si>
    <t>Wyszczególnienie</t>
  </si>
  <si>
    <t>x</t>
  </si>
  <si>
    <t>III.</t>
  </si>
  <si>
    <t>Stan środków obrotowych na początek roku</t>
  </si>
  <si>
    <t>Przychody</t>
  </si>
  <si>
    <t>Stan środków obrotowych na koniec roku</t>
  </si>
  <si>
    <t>Zestawienie  przychodów i wydatków Gminnego Funduszu</t>
  </si>
  <si>
    <t>Ochrony Środowiska i Gospodarki Wodnej</t>
  </si>
  <si>
    <t>Wydatki bieżące</t>
  </si>
  <si>
    <t>Wydatki majątkowe</t>
  </si>
  <si>
    <t>IV.</t>
  </si>
  <si>
    <t xml:space="preserve">                                                                                            Załącznik nr 15 do uchwały budżetowej</t>
  </si>
  <si>
    <t>Plan na 2010 r.</t>
  </si>
  <si>
    <t>Wydatki na zadania inwestycyjne na 2010 rok nieobjęte wieloletnimi programami inwestycyjnymi</t>
  </si>
  <si>
    <t>Rozdz.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</si>
  <si>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</si>
  <si>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</si>
  <si>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</si>
  <si>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</si>
  <si>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</si>
  <si>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</si>
  <si>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</si>
  <si>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</si>
  <si>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</si>
  <si>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Nakłady poniesione</t>
  </si>
  <si>
    <t>2010 r.</t>
  </si>
  <si>
    <t>2011 r.</t>
  </si>
  <si>
    <t>środki pochodzące
 z innych  źródeł*</t>
  </si>
  <si>
    <t>Limity wydatków na wieloletnie programy inwestycyjne w latach 2010 - 2012</t>
  </si>
  <si>
    <t xml:space="preserve">Nazwa zadania inwestycyjnego
</t>
  </si>
  <si>
    <t>Okres realizacji (w latach)</t>
  </si>
  <si>
    <t>rok budżetowy 2010</t>
  </si>
  <si>
    <t>kredyty, pożyczki, papiery wartościowe</t>
  </si>
  <si>
    <t>2012 r.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</si>
  <si>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</si>
  <si>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</si>
  <si>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</si>
  <si>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</si>
  <si>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</si>
  <si>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</si>
  <si>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</si>
  <si>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</si>
  <si>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</si>
  <si>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</si>
  <si>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</si>
  <si>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</si>
  <si>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</si>
  <si>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</si>
  <si>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</si>
  <si>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</si>
  <si>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</si>
  <si>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</si>
  <si>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</si>
  <si>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</si>
  <si>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</si>
  <si>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</si>
  <si>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</si>
  <si>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</si>
  <si>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</si>
  <si>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</si>
  <si>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</si>
  <si>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</si>
  <si>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</si>
  <si>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</si>
  <si>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</si>
  <si>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</si>
  <si>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</si>
  <si>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</si>
  <si>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</si>
  <si>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</si>
  <si>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a</t>
  </si>
  <si>
    <t>b</t>
  </si>
  <si>
    <t>c</t>
  </si>
  <si>
    <t xml:space="preserve">   EBOiR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</si>
  <si>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</si>
  <si>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</si>
  <si>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</si>
  <si>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</si>
  <si>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</si>
  <si>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</si>
  <si>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</si>
  <si>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</si>
  <si>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</si>
  <si>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</si>
  <si>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</si>
  <si>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Nazwa zadania inwestycyjnego (w tym w ramach funduszu sołeckiego)</t>
  </si>
  <si>
    <t>na rok 2010</t>
  </si>
  <si>
    <t xml:space="preserve">     na rok 2010</t>
  </si>
  <si>
    <t xml:space="preserve">   na rok 2010</t>
  </si>
  <si>
    <t xml:space="preserve">                          na rok 2010</t>
  </si>
  <si>
    <t xml:space="preserve">               na rok 2010</t>
  </si>
  <si>
    <t xml:space="preserve">        na rok 2010</t>
  </si>
  <si>
    <t xml:space="preserve">                    na rok 2010</t>
  </si>
  <si>
    <t xml:space="preserve">                                                                                  na rok 2010</t>
  </si>
  <si>
    <t xml:space="preserve">                                                        na rok 2010</t>
  </si>
  <si>
    <t xml:space="preserve">                                                       na rok 2010</t>
  </si>
  <si>
    <t xml:space="preserve">                                         na rok 2010</t>
  </si>
  <si>
    <t xml:space="preserve">       na rok 2010</t>
  </si>
  <si>
    <t xml:space="preserve">                    Załącznik nr 4 do uchwały budżetowej</t>
  </si>
  <si>
    <t>Kwota 2010 r</t>
  </si>
  <si>
    <t>z tego :</t>
  </si>
  <si>
    <t>Jednostki sektora finansów publicznych</t>
  </si>
  <si>
    <t>Nazwa jednostki</t>
  </si>
  <si>
    <t>Jednostki spoza sektora finansów publicznych</t>
  </si>
  <si>
    <t>010</t>
  </si>
  <si>
    <t>Rolnictwo i łowiectwo</t>
  </si>
  <si>
    <t>Środki na dofinansowanie własnych inwestycji gmin pozyskane z innych źródeł</t>
  </si>
  <si>
    <t>Dochody z najmu i dzierżawy składników majątkowych</t>
  </si>
  <si>
    <t>Wytwarzanie i zaopatrywanie w energię elektryczną, gaz i wodę</t>
  </si>
  <si>
    <t>Wpływy z usług</t>
  </si>
  <si>
    <t>Pozostałe odsetki</t>
  </si>
  <si>
    <t>Gospodarka mieszkaniowa</t>
  </si>
  <si>
    <t>Wpływy z opłat za zarząd, użytkowanie i użytkowanie wieczyste nieruchomości</t>
  </si>
  <si>
    <t>Wpłaty z tytułu odpłatnego nabycia prawa własności oraz prawa użytkowania wieczystego nieruchomości</t>
  </si>
  <si>
    <t>Administracja publiczna</t>
  </si>
  <si>
    <t>Dotacje celowe otrzymane z budżetu państwa na realizację zadań bieżących z zakresu administracji rządowej oraz innych zadań zleconych gminie</t>
  </si>
  <si>
    <t>Dochody jednostek samorzadu terytorialnego związane z realizacją zadań z zakresu administracji rządowej oraz innych zadań zleconych ustawami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</si>
  <si>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</si>
  <si>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</si>
  <si>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 oraz wydatki związane z ich poborem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</si>
  <si>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</si>
  <si>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</si>
  <si>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</si>
  <si>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</si>
  <si>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</si>
  <si>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</si>
  <si>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 opłacany w formie karty podatkowej</t>
  </si>
  <si>
    <t>Podatek od spadków i darowizn</t>
  </si>
  <si>
    <t>Wpływy z opłaty skarbowej</t>
  </si>
  <si>
    <t>Wpływy z opłat za zezwolenia na sprzedaż alkoholu</t>
  </si>
  <si>
    <t>Wpływy z innych lokalnych opłat pobieranych przez jst na podstawie odrębnych ustaw</t>
  </si>
  <si>
    <t>Podatek od czynności cywilnoprawnych</t>
  </si>
  <si>
    <t>Odsetki od nieterminowych wpłat z tyułu  podatków i opłat</t>
  </si>
  <si>
    <t>Różne rozliczenia</t>
  </si>
  <si>
    <t>Subwencje ogólne z budżetu państwa</t>
  </si>
  <si>
    <t>Oświata i wychowanie</t>
  </si>
  <si>
    <t>Wpływy z różnych dochodów</t>
  </si>
  <si>
    <t>Dotacje rozwojowe oraz środki  na finansowanie Wspólnej Polityki Rolnej</t>
  </si>
  <si>
    <t>Pomoc społeczna</t>
  </si>
  <si>
    <t>Dotacje celowe otrzymane z budżetu państwa na realizację własnych  zadań bieżących gmin</t>
  </si>
  <si>
    <t>w tym :</t>
  </si>
  <si>
    <t>01010</t>
  </si>
  <si>
    <t>Infrastruktura wodociągowa i sanitacyjna wsi</t>
  </si>
  <si>
    <t>01030</t>
  </si>
  <si>
    <t>Izby rolnicze</t>
  </si>
  <si>
    <t>Przetwórstwo przemysłowe</t>
  </si>
  <si>
    <t>15011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</si>
  <si>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</si>
  <si>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</si>
  <si>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Dostarczanie wody</t>
  </si>
  <si>
    <t>Transport i łączność</t>
  </si>
  <si>
    <t>Drogi publiczne wojewódzkie</t>
  </si>
  <si>
    <t>Drogi publiczne powiatowe</t>
  </si>
  <si>
    <t>Drogi publiczne gminne</t>
  </si>
  <si>
    <t>Gospodarka gruntami i nieruchomościami</t>
  </si>
  <si>
    <t>Działalność usługowa</t>
  </si>
  <si>
    <t>Plany zagospodarowania przestrzennego</t>
  </si>
  <si>
    <t>Urzędy wojewódzkie</t>
  </si>
  <si>
    <t>Rady gmin</t>
  </si>
  <si>
    <t>Urzędy gmin</t>
  </si>
  <si>
    <t>Promocja jednostek samorządu terytorialnego</t>
  </si>
  <si>
    <t>Pozostała działalność</t>
  </si>
  <si>
    <t>Urzędy naczelnych organów władzy państwowej, kontroli i ochrony prawa</t>
  </si>
  <si>
    <t>Komendy wojewódzkie Policji</t>
  </si>
  <si>
    <t>Ochotnicze straże pożarne</t>
  </si>
  <si>
    <t>Obrona cywilna</t>
  </si>
  <si>
    <t>Pobór podatków, opłat i niepodatkowych należności podatkowych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</si>
  <si>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</si>
  <si>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</si>
  <si>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</si>
  <si>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</si>
  <si>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Rezerwy ogólne i celowe</t>
  </si>
  <si>
    <t>Szkoły podstawowe</t>
  </si>
  <si>
    <t>Oddziały przedszkolne w szkołach podstawowych</t>
  </si>
  <si>
    <t xml:space="preserve">Przedszkola 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</si>
  <si>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</si>
  <si>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</si>
  <si>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</si>
  <si>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</si>
  <si>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</si>
  <si>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</si>
  <si>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</si>
  <si>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</si>
  <si>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 opłacane za  osoby pobierające  niektóre świadczenia z pomocy społecznej oraz niektóre świadczenia rodzinne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</si>
  <si>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</si>
  <si>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</si>
  <si>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</si>
  <si>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</si>
  <si>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</si>
  <si>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</si>
  <si>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</si>
  <si>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</si>
  <si>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</si>
  <si>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</si>
  <si>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</si>
  <si>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</si>
  <si>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Kultura fizyczna i sport</t>
  </si>
  <si>
    <t>Zadania w zakresie kultury fizycznej i sportu</t>
  </si>
  <si>
    <t xml:space="preserve"> Załącznik nr 2b do uchwały budżetowej</t>
  </si>
  <si>
    <t>Wniesienie wkładów do spółek prawa handlowego</t>
  </si>
  <si>
    <t xml:space="preserve">programy finansowane z udziałem środków europejskich i innych środków pochodzących ze źródeł zagranicznych niepodlegających zwrotowi </t>
  </si>
  <si>
    <t>4002</t>
  </si>
  <si>
    <t>Pożyczki na finansowanie zadań realizowanych z udziałem środków pochodzących z budżetu UE</t>
  </si>
  <si>
    <t xml:space="preserve">                                                                          Załącznik nr 3 do uchwały budżetowej</t>
  </si>
  <si>
    <t xml:space="preserve">Urzędy naczelnych organów władzy państwowej, kontroli i ochrony prawa </t>
  </si>
  <si>
    <t>Składki na ubezpieczenia zdrowotne opłacane za osoby pobierające niektóre świadczenia z pomocy społecznej</t>
  </si>
  <si>
    <t>Realizacja zadań własnych Gminy w zakresie kultury fizycznej i sportu</t>
  </si>
  <si>
    <t>Wpływy z innych opłat stanowiących dochody jst na podstawie ustaw</t>
  </si>
  <si>
    <t>Razem</t>
  </si>
  <si>
    <t>Przedszkole Niepubliczne Puchatek w Jaktorowie</t>
  </si>
  <si>
    <t>Gminna Biblioteka Publiczna w Jaktorowie</t>
  </si>
  <si>
    <t>w złotych</t>
  </si>
  <si>
    <t>Zobowiązania wg tytułów dłużnych: (1.1 + 1.2 + 1.3)</t>
  </si>
  <si>
    <t>Zaciągnięte zobowiązania (bez zobowiązań określonych w art.170 ust.3) z tytułu:</t>
  </si>
  <si>
    <t xml:space="preserve">   pożyczek</t>
  </si>
  <si>
    <t xml:space="preserve">   kredytów</t>
  </si>
  <si>
    <t xml:space="preserve">   obligacji</t>
  </si>
  <si>
    <t>Planowane w roku budżetowym (bez zobowiązań określonych w art.170 ust. 3):</t>
  </si>
  <si>
    <t xml:space="preserve">   pożyczki</t>
  </si>
  <si>
    <t xml:space="preserve">   kredyty, w tym:</t>
  </si>
  <si>
    <t xml:space="preserve">   obligacje</t>
  </si>
  <si>
    <t>Pożyczki, kredyty i obligacje (w związku z umową określoną w art.170 ust. 3):</t>
  </si>
  <si>
    <t xml:space="preserve">   Zaciągnięte zobowiązania</t>
  </si>
  <si>
    <t xml:space="preserve">   Planowane zobowiązania</t>
  </si>
  <si>
    <t>Obsługa długu (2.1 + 2.2 + 2.3)</t>
  </si>
  <si>
    <t>Spłata rat kapitałowych z wyłączeniem zobowiązań określonych w art.169 ust. 3</t>
  </si>
  <si>
    <t xml:space="preserve">   kredytów i pożyczek</t>
  </si>
  <si>
    <t xml:space="preserve">   wykup papierów wartościowych</t>
  </si>
  <si>
    <t xml:space="preserve">   udzielonych poręczeń</t>
  </si>
  <si>
    <t>Spłata rat kapitałowych z tytułu zobowiązań określonych w art.169 ust.3</t>
  </si>
  <si>
    <t>Relacje do dochodów (w %)</t>
  </si>
  <si>
    <t xml:space="preserve">   długu (art. 170 ust. 1)    (1- 2.1.a - 2.1.b - 2.2) : 3</t>
  </si>
  <si>
    <t xml:space="preserve">   długu po uwzględnieniu wyłączeń (art. 170 ust.3)
   (1.1 + 1.2 - 2.1.a - 2.1.b) : 3</t>
  </si>
  <si>
    <t xml:space="preserve">   spłaty zadłużenia (art. 169 ust. 1)        (2 : 3)</t>
  </si>
  <si>
    <t xml:space="preserve">   spłaty zadłużenia po uwzględnieniu wyłączeń (art.169 ust.1)
   (2.1 + 2.3) : 3</t>
  </si>
  <si>
    <t>Informacje dodatkowe</t>
  </si>
  <si>
    <t>Kwota 35 774 wynika przeliczenia kredytu  w związku ze wzrostem kursu Euro</t>
  </si>
  <si>
    <t>801-80195§4118</t>
  </si>
  <si>
    <t>801-80195§4128</t>
  </si>
  <si>
    <t>801-80195§4178</t>
  </si>
  <si>
    <t>801-80195§4218</t>
  </si>
  <si>
    <t>801-80195§4219</t>
  </si>
  <si>
    <t>801-80195§4308</t>
  </si>
  <si>
    <t xml:space="preserve">                                                        Załącznik nr 5 do uchwały budżetowej</t>
  </si>
  <si>
    <t xml:space="preserve">                                      Załącznik nr 6 do uchwały budżetowej</t>
  </si>
  <si>
    <t xml:space="preserve">                                                       Załącznik nr 7 do uchwały budżetowej </t>
  </si>
  <si>
    <t xml:space="preserve">                                              Załącznik nr 8 do uchwały budżetowej </t>
  </si>
  <si>
    <t>Gmina Grodzisk Maz</t>
  </si>
  <si>
    <t>Załącznik Nr 9 do uchwały budżetowej</t>
  </si>
  <si>
    <t xml:space="preserve">                    Załącznik nr 10 do uchwały budżetowej</t>
  </si>
  <si>
    <t>Urząd Gminy</t>
  </si>
  <si>
    <t>Razem dział 010 - Rolnictwo i łowiectwo</t>
  </si>
  <si>
    <t>400</t>
  </si>
  <si>
    <t>40002</t>
  </si>
  <si>
    <t>Zakup pompy do stacji uzdatniania wody</t>
  </si>
  <si>
    <t>Razem dział 400 - Wytwarzanie i zaopatrywanie w energię elektryczną, gaz i wodę</t>
  </si>
  <si>
    <t xml:space="preserve">Zakup programu "Płace, kadry" </t>
  </si>
  <si>
    <t>Zakup samochodów lekkich  do wspomagania działań dla jednostek ochotniczej straży pożarnej w Jaktorowie i Międzyborowie</t>
  </si>
  <si>
    <t>Razem dział 600 - Transport i łączność</t>
  </si>
  <si>
    <t>Razem dział 750 - Administracja publiczna</t>
  </si>
  <si>
    <t>Razem dział 754 - Bezpieczeństwo publiczne i ochrona przeciwpożarowa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</si>
  <si>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długości 2,46 km)</t>
  </si>
  <si>
    <t>Aktywizacja gospodarcza Gminy Jaktorów poprzez przebudowę 1,76 km ulicy Parkowej w Jaktorowie</t>
  </si>
  <si>
    <t>razem poz 2</t>
  </si>
  <si>
    <t xml:space="preserve">                                                    Załącznik nr 11 do uchwały budżetowej</t>
  </si>
  <si>
    <r>
      <t xml:space="preserve">               </t>
    </r>
    <r>
      <rPr>
        <sz val="10"/>
        <rFont val="Arial"/>
        <family val="2"/>
      </rPr>
      <t xml:space="preserve"> Załącznik nr 12 do uchwały budżetowej</t>
    </r>
  </si>
  <si>
    <t>środki do pozyskania C
       745 790</t>
  </si>
  <si>
    <t>LP</t>
  </si>
  <si>
    <t>środki unijne do pozyskania
4 901 916</t>
  </si>
  <si>
    <t>środki unijne do pozyskania
2 842 121</t>
  </si>
  <si>
    <t>Razem poz 7</t>
  </si>
  <si>
    <t>razem poz 6</t>
  </si>
  <si>
    <t>razem rozdział 60016 - Drogi publiczne gminne</t>
  </si>
  <si>
    <t>razem rozdz 60013- Drogi publiczne wojewódzkie</t>
  </si>
  <si>
    <t>srodki własne 
150 000
środki do pozyskania 
 850 000</t>
  </si>
  <si>
    <t>srodki własne 
300 000
środki do pozyskania 
1 700 000</t>
  </si>
  <si>
    <t>2010 - 2014</t>
  </si>
  <si>
    <t>Program Operacyjny KAPITAŁ LUDZKI  
Priorytet: IX. Rozwój wykształcenia i kompetencji w regionach 
działanie 9.1 - Wyrównywanie szans edukacyjnych i zapewnienie wysokiej jakości usług edukacyjnych świadczonych w systemie oświaty 
Projekt pt.  Dostosowanie kompetencji przyszłych absolwentów gimnazjów z terenu gminy Jaktorów do potrzeb rynku pracy</t>
  </si>
  <si>
    <t>Racjonalna gospodarka wodno-ściekowa w aspekcie społeczno-gospodarczego rozwoju gminy (budowa SUW we wsi Grądy, budowa sieci wodociągowej i kanalizacyjnej we wsi Grądy, Henryszew, Budy Zosine, Stare Budy), zakup działki i wykonanie odwiertu we wsi Grądy</t>
  </si>
  <si>
    <t>środki do pozyskania
 150 000</t>
  </si>
  <si>
    <t>Opracowanie projektu oświetlenia ulicy Jaworowej w Henryszewie  i ul. Okulickiego w Kolonii Jaktorów oraz wykonanie  oświetlenia ulic:  1)ul. Żyrardowskiej w Budach Starych - od ul. Chopina do wiaduktu CMK, 2) ul.Kleeberga w Kolonii Jaktorów, 3) ul. Jagiellońskiej w Międzybodowie oraz ul. Topolowej w Międzyborowie i Henryszewie</t>
  </si>
  <si>
    <t>2010-2012</t>
  </si>
  <si>
    <t>Źródło dochodów</t>
  </si>
  <si>
    <t>Gmina Nadarzyn</t>
  </si>
  <si>
    <t>Gmina  Milanówek</t>
  </si>
  <si>
    <t>Razem  dział 801</t>
  </si>
  <si>
    <t>Umorzenie, 
+przeszacowanie</t>
  </si>
  <si>
    <t>Gmina Mszczonów</t>
  </si>
  <si>
    <t>Samorząd Województwa Mazowieckiego</t>
  </si>
  <si>
    <t>§ 0690 - Wpływy z różnych dochodów</t>
  </si>
  <si>
    <t>§3030 - Różne wydatki na rzecz osób fizycznych</t>
  </si>
  <si>
    <t xml:space="preserve">            nagrody w konkursie ekologicznym</t>
  </si>
  <si>
    <t>§ 4210 - Zakup materiałów i wyposażenia</t>
  </si>
  <si>
    <t>§ 4300 - Zakup usług pozostałych</t>
  </si>
  <si>
    <t>§ 4270 - Zakup usług remontowych</t>
  </si>
  <si>
    <t xml:space="preserve">             likwidacja dzikich wysypisk</t>
  </si>
  <si>
    <t xml:space="preserve">             urządzanie terenów zielonych</t>
  </si>
  <si>
    <t xml:space="preserve">             wykonanie tablic ostrzegawczych</t>
  </si>
  <si>
    <t xml:space="preserve">            obsługa bankowa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</si>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</sst>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sz val="10"/>
      <name val="Czcionka tekstu podstawowego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name val="Arial CE"/>
      <family val="0"/>
    </font>
    <font>
      <b/>
      <i/>
      <sz val="11"/>
      <name val="Arial"/>
      <family val="2"/>
    </font>
    <font>
      <b/>
      <sz val="9"/>
      <name val="Arial"/>
      <family val="2"/>
    </font>
    <font>
      <sz val="11"/>
      <name val="Arial PL"/>
      <family val="0"/>
    </font>
    <font>
      <sz val="11"/>
      <color indexed="10"/>
      <name val="Arial"/>
      <family val="2"/>
    </font>
    <font>
      <i/>
      <sz val="11"/>
      <name val="Arial"/>
      <family val="0"/>
    </font>
    <font>
      <b/>
      <i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1" fillId="0" borderId="0">
      <alignment/>
      <protection/>
    </xf>
    <xf numFmtId="0" fontId="31" fillId="20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8" fillId="0" borderId="0" xfId="52" applyFont="1">
      <alignment/>
      <protection/>
    </xf>
    <xf numFmtId="0" fontId="6" fillId="0" borderId="0" xfId="52" applyFont="1">
      <alignment/>
      <protection/>
    </xf>
    <xf numFmtId="0" fontId="14" fillId="0" borderId="0" xfId="52" applyFont="1">
      <alignment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/>
    </xf>
    <xf numFmtId="0" fontId="40" fillId="0" borderId="2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3" fontId="40" fillId="0" borderId="21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22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Alignment="1">
      <alignment/>
    </xf>
    <xf numFmtId="3" fontId="39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3" fontId="42" fillId="0" borderId="22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0" fillId="0" borderId="10" xfId="0" applyFont="1" applyBorder="1" applyAlignment="1">
      <alignment vertical="top" wrapText="1"/>
    </xf>
    <xf numFmtId="0" fontId="44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44" fillId="0" borderId="2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3" fontId="44" fillId="0" borderId="18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3" fontId="15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2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2" fillId="0" borderId="2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40" fillId="0" borderId="0" xfId="0" applyFont="1" applyAlignment="1">
      <alignment horizontal="right" vertical="top"/>
    </xf>
    <xf numFmtId="0" fontId="15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3" fontId="46" fillId="0" borderId="10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7" xfId="0" applyFont="1" applyBorder="1" applyAlignment="1">
      <alignment vertical="center" wrapText="1"/>
    </xf>
    <xf numFmtId="0" fontId="40" fillId="0" borderId="19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3" fontId="39" fillId="0" borderId="18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1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3" fontId="4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1" fillId="0" borderId="0" xfId="0" applyFont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0" fontId="15" fillId="2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3" fontId="40" fillId="0" borderId="21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0" borderId="0" xfId="52" applyFont="1" applyFill="1">
      <alignment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45" fillId="0" borderId="26" xfId="52" applyFont="1" applyBorder="1" applyAlignment="1">
      <alignment horizontal="center"/>
      <protection/>
    </xf>
    <xf numFmtId="0" fontId="45" fillId="0" borderId="15" xfId="52" applyFont="1" applyBorder="1" applyAlignment="1">
      <alignment vertical="top" wrapText="1"/>
      <protection/>
    </xf>
    <xf numFmtId="0" fontId="45" fillId="0" borderId="26" xfId="52" applyFont="1" applyBorder="1">
      <alignment/>
      <protection/>
    </xf>
    <xf numFmtId="0" fontId="19" fillId="0" borderId="15" xfId="52" applyFont="1" applyBorder="1">
      <alignment/>
      <protection/>
    </xf>
    <xf numFmtId="0" fontId="19" fillId="0" borderId="15" xfId="52" applyFont="1" applyBorder="1" applyAlignment="1">
      <alignment/>
      <protection/>
    </xf>
    <xf numFmtId="0" fontId="45" fillId="0" borderId="15" xfId="52" applyFont="1" applyBorder="1" applyAlignment="1">
      <alignment horizontal="center"/>
      <protection/>
    </xf>
    <xf numFmtId="4" fontId="45" fillId="0" borderId="15" xfId="52" applyNumberFormat="1" applyFont="1" applyBorder="1">
      <alignment/>
      <protection/>
    </xf>
    <xf numFmtId="0" fontId="19" fillId="0" borderId="10" xfId="52" applyFont="1" applyBorder="1">
      <alignment/>
      <protection/>
    </xf>
    <xf numFmtId="0" fontId="19" fillId="0" borderId="10" xfId="52" applyFont="1" applyBorder="1" applyAlignment="1">
      <alignment/>
      <protection/>
    </xf>
    <xf numFmtId="4" fontId="19" fillId="0" borderId="10" xfId="52" applyNumberFormat="1" applyFont="1" applyBorder="1">
      <alignment/>
      <protection/>
    </xf>
    <xf numFmtId="3" fontId="19" fillId="0" borderId="10" xfId="52" applyNumberFormat="1" applyFont="1" applyBorder="1">
      <alignment/>
      <protection/>
    </xf>
    <xf numFmtId="4" fontId="19" fillId="0" borderId="10" xfId="52" applyNumberFormat="1" applyFont="1" applyBorder="1" applyAlignment="1">
      <alignment/>
      <protection/>
    </xf>
    <xf numFmtId="4" fontId="19" fillId="0" borderId="10" xfId="52" applyNumberFormat="1" applyFont="1" applyBorder="1">
      <alignment/>
      <protection/>
    </xf>
    <xf numFmtId="3" fontId="19" fillId="0" borderId="10" xfId="52" applyNumberFormat="1" applyFont="1" applyBorder="1" applyAlignment="1">
      <alignment/>
      <protection/>
    </xf>
    <xf numFmtId="3" fontId="54" fillId="0" borderId="10" xfId="52" applyNumberFormat="1" applyFont="1" applyBorder="1">
      <alignment/>
      <protection/>
    </xf>
    <xf numFmtId="0" fontId="19" fillId="0" borderId="10" xfId="52" applyFont="1" applyBorder="1" applyAlignment="1">
      <alignment/>
      <protection/>
    </xf>
    <xf numFmtId="3" fontId="19" fillId="0" borderId="10" xfId="52" applyNumberFormat="1" applyFont="1" applyBorder="1">
      <alignment/>
      <protection/>
    </xf>
    <xf numFmtId="4" fontId="45" fillId="0" borderId="10" xfId="52" applyNumberFormat="1" applyFont="1" applyBorder="1">
      <alignment/>
      <protection/>
    </xf>
    <xf numFmtId="0" fontId="4" fillId="0" borderId="17" xfId="0" applyFont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16" fillId="0" borderId="2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0" fillId="0" borderId="18" xfId="0" applyFont="1" applyBorder="1" applyAlignment="1">
      <alignment vertical="top" wrapText="1"/>
    </xf>
    <xf numFmtId="3" fontId="2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vertical="center"/>
    </xf>
    <xf numFmtId="3" fontId="55" fillId="0" borderId="10" xfId="0" applyNumberFormat="1" applyFon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3" fontId="44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8" fillId="0" borderId="27" xfId="0" applyFont="1" applyBorder="1" applyAlignment="1">
      <alignment horizontal="left" wrapText="1" shrinkToFit="1"/>
    </xf>
    <xf numFmtId="0" fontId="0" fillId="0" borderId="21" xfId="0" applyBorder="1" applyAlignment="1">
      <alignment horizontal="center" vertical="center"/>
    </xf>
    <xf numFmtId="3" fontId="40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15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left"/>
    </xf>
    <xf numFmtId="3" fontId="4" fillId="0" borderId="21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textRotation="90"/>
    </xf>
    <xf numFmtId="0" fontId="0" fillId="0" borderId="10" xfId="0" applyBorder="1" applyAlignment="1">
      <alignment vertical="center" textRotation="90"/>
    </xf>
    <xf numFmtId="0" fontId="1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39" fillId="0" borderId="24" xfId="0" applyNumberFormat="1" applyFont="1" applyBorder="1" applyAlignment="1">
      <alignment/>
    </xf>
    <xf numFmtId="1" fontId="40" fillId="0" borderId="10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2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3" fillId="0" borderId="2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39" fillId="0" borderId="24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24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19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52" applyFont="1" applyAlignment="1">
      <alignment horizontal="center"/>
      <protection/>
    </xf>
    <xf numFmtId="0" fontId="45" fillId="0" borderId="37" xfId="52" applyFont="1" applyBorder="1" applyAlignment="1">
      <alignment horizontal="center"/>
      <protection/>
    </xf>
    <xf numFmtId="0" fontId="45" fillId="0" borderId="38" xfId="52" applyFont="1" applyBorder="1" applyAlignment="1">
      <alignment horizontal="center"/>
      <protection/>
    </xf>
    <xf numFmtId="0" fontId="19" fillId="0" borderId="15" xfId="52" applyFont="1" applyBorder="1" applyAlignment="1">
      <alignment horizontal="center" vertical="center"/>
      <protection/>
    </xf>
    <xf numFmtId="0" fontId="21" fillId="0" borderId="39" xfId="52" applyFont="1" applyBorder="1" applyAlignment="1">
      <alignment horizontal="left" vertical="top" wrapText="1"/>
      <protection/>
    </xf>
    <xf numFmtId="0" fontId="21" fillId="0" borderId="40" xfId="52" applyFont="1" applyBorder="1" applyAlignment="1">
      <alignment horizontal="left" vertical="top" wrapText="1"/>
      <protection/>
    </xf>
    <xf numFmtId="0" fontId="21" fillId="0" borderId="41" xfId="52" applyFont="1" applyBorder="1" applyAlignment="1">
      <alignment horizontal="left" vertical="top" wrapText="1"/>
      <protection/>
    </xf>
    <xf numFmtId="0" fontId="21" fillId="0" borderId="23" xfId="52" applyFont="1" applyBorder="1" applyAlignment="1">
      <alignment horizontal="left" vertical="top" wrapText="1"/>
      <protection/>
    </xf>
    <xf numFmtId="0" fontId="21" fillId="0" borderId="0" xfId="52" applyFont="1" applyBorder="1" applyAlignment="1">
      <alignment horizontal="left" vertical="top" wrapText="1"/>
      <protection/>
    </xf>
    <xf numFmtId="0" fontId="21" fillId="0" borderId="30" xfId="52" applyFont="1" applyBorder="1" applyAlignment="1">
      <alignment horizontal="left" vertical="top" wrapText="1"/>
      <protection/>
    </xf>
    <xf numFmtId="0" fontId="1" fillId="0" borderId="0" xfId="52" applyFont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45" fillId="0" borderId="42" xfId="52" applyFont="1" applyBorder="1" applyAlignment="1">
      <alignment horizontal="center"/>
      <protection/>
    </xf>
    <xf numFmtId="0" fontId="45" fillId="0" borderId="43" xfId="52" applyFont="1" applyBorder="1" applyAlignment="1">
      <alignment horizontal="center"/>
      <protection/>
    </xf>
    <xf numFmtId="0" fontId="19" fillId="0" borderId="37" xfId="52" applyFont="1" applyBorder="1" applyAlignment="1">
      <alignment horizontal="center"/>
      <protection/>
    </xf>
    <xf numFmtId="0" fontId="19" fillId="0" borderId="44" xfId="52" applyFont="1" applyBorder="1" applyAlignment="1">
      <alignment horizontal="center"/>
      <protection/>
    </xf>
    <xf numFmtId="0" fontId="19" fillId="0" borderId="38" xfId="52" applyFont="1" applyBorder="1" applyAlignment="1">
      <alignment horizontal="center"/>
      <protection/>
    </xf>
    <xf numFmtId="0" fontId="45" fillId="0" borderId="10" xfId="52" applyFont="1" applyBorder="1" applyAlignment="1">
      <alignment horizontal="center"/>
      <protection/>
    </xf>
    <xf numFmtId="0" fontId="45" fillId="0" borderId="24" xfId="52" applyFont="1" applyBorder="1" applyAlignment="1">
      <alignment horizontal="center"/>
      <protection/>
    </xf>
    <xf numFmtId="0" fontId="45" fillId="0" borderId="18" xfId="52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34">
      <selection activeCell="H54" sqref="H54"/>
    </sheetView>
  </sheetViews>
  <sheetFormatPr defaultColWidth="9.140625" defaultRowHeight="12.75"/>
  <cols>
    <col min="1" max="1" width="6.8515625" style="0" customWidth="1"/>
    <col min="2" max="2" width="45.28125" style="0" customWidth="1"/>
    <col min="3" max="3" width="15.8515625" style="0" customWidth="1"/>
    <col min="4" max="4" width="12.00390625" style="0" customWidth="1"/>
    <col min="5" max="5" width="11.8515625" style="0" customWidth="1"/>
    <col min="6" max="6" width="14.140625" style="0" customWidth="1"/>
    <col min="7" max="7" width="12.28125" style="0" customWidth="1"/>
    <col min="8" max="8" width="10.421875" style="0" customWidth="1"/>
    <col min="9" max="9" width="12.57421875" style="0" customWidth="1"/>
  </cols>
  <sheetData>
    <row r="1" spans="2:7" ht="18">
      <c r="B1" s="12"/>
      <c r="G1" t="s">
        <v>32</v>
      </c>
    </row>
    <row r="2" spans="2:7" ht="18">
      <c r="B2" s="12"/>
      <c r="G2" t="s">
        <v>185</v>
      </c>
    </row>
    <row r="3" ht="9.75" customHeight="1">
      <c r="B3" s="12"/>
    </row>
    <row r="4" ht="12.75">
      <c r="C4" s="1" t="s">
        <v>33</v>
      </c>
    </row>
    <row r="5" spans="1:9" s="47" customFormat="1" ht="15" customHeight="1">
      <c r="A5" s="329" t="s">
        <v>0</v>
      </c>
      <c r="B5" s="329" t="s">
        <v>379</v>
      </c>
      <c r="C5" s="323" t="s">
        <v>1</v>
      </c>
      <c r="D5" s="323"/>
      <c r="E5" s="323"/>
      <c r="F5" s="323"/>
      <c r="G5" s="323"/>
      <c r="H5" s="323"/>
      <c r="I5" s="324"/>
    </row>
    <row r="6" spans="1:9" s="47" customFormat="1" ht="15" customHeight="1">
      <c r="A6" s="330"/>
      <c r="B6" s="330"/>
      <c r="C6" s="325" t="s">
        <v>2</v>
      </c>
      <c r="D6" s="318" t="s">
        <v>197</v>
      </c>
      <c r="E6" s="318"/>
      <c r="F6" s="318"/>
      <c r="G6" s="318"/>
      <c r="H6" s="318"/>
      <c r="I6" s="336"/>
    </row>
    <row r="7" spans="1:9" s="47" customFormat="1" ht="15" customHeight="1">
      <c r="A7" s="330"/>
      <c r="B7" s="330"/>
      <c r="C7" s="326"/>
      <c r="D7" s="327" t="s">
        <v>3</v>
      </c>
      <c r="E7" s="335" t="s">
        <v>11</v>
      </c>
      <c r="F7" s="336"/>
      <c r="G7" s="333" t="s">
        <v>9</v>
      </c>
      <c r="H7" s="335" t="s">
        <v>11</v>
      </c>
      <c r="I7" s="336"/>
    </row>
    <row r="8" spans="1:9" s="47" customFormat="1" ht="93" customHeight="1">
      <c r="A8" s="331"/>
      <c r="B8" s="331"/>
      <c r="C8" s="317"/>
      <c r="D8" s="328"/>
      <c r="E8" s="51" t="s">
        <v>4</v>
      </c>
      <c r="F8" s="52" t="s">
        <v>5</v>
      </c>
      <c r="G8" s="334"/>
      <c r="H8" s="49" t="s">
        <v>4</v>
      </c>
      <c r="I8" s="52" t="s">
        <v>5</v>
      </c>
    </row>
    <row r="9" spans="1:9" s="55" customFormat="1" ht="18.75" customHeight="1">
      <c r="A9" s="303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</row>
    <row r="10" spans="1:9" s="75" customFormat="1" ht="19.5" customHeight="1">
      <c r="A10" s="56" t="s">
        <v>201</v>
      </c>
      <c r="B10" s="57" t="s">
        <v>202</v>
      </c>
      <c r="C10" s="76">
        <f>C11+C12</f>
        <v>250550</v>
      </c>
      <c r="D10" s="76">
        <f>D11+D12</f>
        <v>550</v>
      </c>
      <c r="E10" s="76"/>
      <c r="F10" s="76"/>
      <c r="G10" s="76">
        <f>G12</f>
        <v>250000</v>
      </c>
      <c r="H10" s="76"/>
      <c r="I10" s="76"/>
    </row>
    <row r="11" spans="1:9" ht="29.25" customHeight="1">
      <c r="A11" s="13"/>
      <c r="B11" s="58" t="s">
        <v>204</v>
      </c>
      <c r="C11" s="71">
        <v>550</v>
      </c>
      <c r="D11" s="71">
        <f>C11</f>
        <v>550</v>
      </c>
      <c r="E11" s="71"/>
      <c r="F11" s="71"/>
      <c r="G11" s="71"/>
      <c r="H11" s="71"/>
      <c r="I11" s="71"/>
    </row>
    <row r="12" spans="1:9" ht="31.5" customHeight="1">
      <c r="A12" s="13"/>
      <c r="B12" s="58" t="s">
        <v>203</v>
      </c>
      <c r="C12" s="71">
        <v>250000</v>
      </c>
      <c r="D12" s="71"/>
      <c r="E12" s="71"/>
      <c r="F12" s="71"/>
      <c r="G12" s="71">
        <f>C12</f>
        <v>250000</v>
      </c>
      <c r="H12" s="71"/>
      <c r="I12" s="71"/>
    </row>
    <row r="13" spans="1:9" ht="29.25" customHeight="1">
      <c r="A13" s="64">
        <v>400</v>
      </c>
      <c r="B13" s="59" t="s">
        <v>205</v>
      </c>
      <c r="C13" s="76">
        <f>C14+C15</f>
        <v>351000</v>
      </c>
      <c r="D13" s="76">
        <f>D14+D15</f>
        <v>351000</v>
      </c>
      <c r="E13" s="76"/>
      <c r="F13" s="76"/>
      <c r="G13" s="76"/>
      <c r="H13" s="76"/>
      <c r="I13" s="76"/>
    </row>
    <row r="14" spans="1:9" ht="19.5" customHeight="1">
      <c r="A14" s="63"/>
      <c r="B14" s="60" t="s">
        <v>206</v>
      </c>
      <c r="C14" s="71">
        <v>350000</v>
      </c>
      <c r="D14" s="71">
        <f>C14</f>
        <v>350000</v>
      </c>
      <c r="E14" s="71"/>
      <c r="F14" s="71"/>
      <c r="G14" s="71"/>
      <c r="H14" s="71"/>
      <c r="I14" s="71"/>
    </row>
    <row r="15" spans="1:9" ht="19.5" customHeight="1">
      <c r="A15" s="63"/>
      <c r="B15" s="60" t="s">
        <v>207</v>
      </c>
      <c r="C15" s="71">
        <v>1000</v>
      </c>
      <c r="D15" s="71">
        <f>C15</f>
        <v>1000</v>
      </c>
      <c r="E15" s="71"/>
      <c r="F15" s="71"/>
      <c r="G15" s="71"/>
      <c r="H15" s="71"/>
      <c r="I15" s="71"/>
    </row>
    <row r="16" spans="1:9" ht="19.5" customHeight="1">
      <c r="A16" s="64">
        <v>700</v>
      </c>
      <c r="B16" s="57" t="s">
        <v>208</v>
      </c>
      <c r="C16" s="76">
        <f>C17+C18+C19+C20+C21</f>
        <v>403884</v>
      </c>
      <c r="D16" s="76">
        <f>D17+D18+D20+D21</f>
        <v>108558</v>
      </c>
      <c r="E16" s="76"/>
      <c r="F16" s="76"/>
      <c r="G16" s="76">
        <f>G19</f>
        <v>295326</v>
      </c>
      <c r="H16" s="76"/>
      <c r="I16" s="76"/>
    </row>
    <row r="17" spans="1:9" ht="27" customHeight="1">
      <c r="A17" s="63"/>
      <c r="B17" s="61" t="s">
        <v>209</v>
      </c>
      <c r="C17" s="71">
        <v>11333</v>
      </c>
      <c r="D17" s="71">
        <f>C17</f>
        <v>11333</v>
      </c>
      <c r="E17" s="71"/>
      <c r="F17" s="71"/>
      <c r="G17" s="71"/>
      <c r="H17" s="71"/>
      <c r="I17" s="71"/>
    </row>
    <row r="18" spans="1:9" ht="28.5" customHeight="1">
      <c r="A18" s="63"/>
      <c r="B18" s="58" t="s">
        <v>204</v>
      </c>
      <c r="C18" s="71">
        <v>79725</v>
      </c>
      <c r="D18" s="71">
        <f>C18</f>
        <v>79725</v>
      </c>
      <c r="E18" s="71"/>
      <c r="F18" s="71"/>
      <c r="G18" s="71"/>
      <c r="H18" s="71"/>
      <c r="I18" s="71"/>
    </row>
    <row r="19" spans="1:9" ht="42.75" customHeight="1">
      <c r="A19" s="63"/>
      <c r="B19" s="58" t="s">
        <v>210</v>
      </c>
      <c r="C19" s="71">
        <v>295326</v>
      </c>
      <c r="D19" s="71"/>
      <c r="E19" s="71"/>
      <c r="F19" s="71"/>
      <c r="G19" s="71">
        <f>C19</f>
        <v>295326</v>
      </c>
      <c r="H19" s="71"/>
      <c r="I19" s="71"/>
    </row>
    <row r="20" spans="1:9" ht="19.5" customHeight="1">
      <c r="A20" s="63"/>
      <c r="B20" s="58" t="s">
        <v>206</v>
      </c>
      <c r="C20" s="71">
        <v>17000</v>
      </c>
      <c r="D20" s="71">
        <f>C20</f>
        <v>17000</v>
      </c>
      <c r="E20" s="71"/>
      <c r="F20" s="71"/>
      <c r="G20" s="71"/>
      <c r="H20" s="71"/>
      <c r="I20" s="71"/>
    </row>
    <row r="21" spans="1:9" ht="19.5" customHeight="1">
      <c r="A21" s="63"/>
      <c r="B21" s="60" t="s">
        <v>207</v>
      </c>
      <c r="C21" s="71">
        <v>500</v>
      </c>
      <c r="D21" s="71">
        <f>C21</f>
        <v>500</v>
      </c>
      <c r="E21" s="71"/>
      <c r="F21" s="71"/>
      <c r="G21" s="71"/>
      <c r="H21" s="71"/>
      <c r="I21" s="71"/>
    </row>
    <row r="22" spans="1:9" ht="22.5" customHeight="1">
      <c r="A22" s="64">
        <v>750</v>
      </c>
      <c r="B22" s="62" t="s">
        <v>211</v>
      </c>
      <c r="C22" s="82">
        <f>C23+C24+C25+C26</f>
        <v>112116</v>
      </c>
      <c r="D22" s="82">
        <f>D23+D24+D25+D26</f>
        <v>112116</v>
      </c>
      <c r="E22" s="82">
        <f>E25</f>
        <v>79083</v>
      </c>
      <c r="F22" s="82"/>
      <c r="G22" s="82"/>
      <c r="H22" s="82"/>
      <c r="I22" s="82"/>
    </row>
    <row r="23" spans="1:9" ht="27.75" customHeight="1">
      <c r="A23" s="63"/>
      <c r="B23" s="58" t="s">
        <v>204</v>
      </c>
      <c r="C23" s="83">
        <v>30325</v>
      </c>
      <c r="D23" s="83">
        <f>C23</f>
        <v>30325</v>
      </c>
      <c r="E23" s="83"/>
      <c r="F23" s="83"/>
      <c r="G23" s="83"/>
      <c r="H23" s="83"/>
      <c r="I23" s="83"/>
    </row>
    <row r="24" spans="1:9" ht="19.5" customHeight="1">
      <c r="A24" s="63"/>
      <c r="B24" s="58" t="s">
        <v>206</v>
      </c>
      <c r="C24" s="71">
        <v>2700</v>
      </c>
      <c r="D24" s="71">
        <f>C24</f>
        <v>2700</v>
      </c>
      <c r="E24" s="71"/>
      <c r="F24" s="71"/>
      <c r="G24" s="71"/>
      <c r="H24" s="71"/>
      <c r="I24" s="71"/>
    </row>
    <row r="25" spans="1:9" ht="58.5" customHeight="1">
      <c r="A25" s="63"/>
      <c r="B25" s="58" t="s">
        <v>212</v>
      </c>
      <c r="C25" s="71">
        <v>79083</v>
      </c>
      <c r="D25" s="71">
        <f>E25</f>
        <v>79083</v>
      </c>
      <c r="E25" s="71">
        <f>C25</f>
        <v>79083</v>
      </c>
      <c r="F25" s="71"/>
      <c r="G25" s="71"/>
      <c r="H25" s="71"/>
      <c r="I25" s="71"/>
    </row>
    <row r="26" spans="1:9" ht="57" customHeight="1">
      <c r="A26" s="63"/>
      <c r="B26" s="58" t="s">
        <v>213</v>
      </c>
      <c r="C26" s="71">
        <v>8</v>
      </c>
      <c r="D26" s="71">
        <f>C26</f>
        <v>8</v>
      </c>
      <c r="E26" s="71"/>
      <c r="F26" s="71"/>
      <c r="G26" s="71"/>
      <c r="H26" s="71"/>
      <c r="I26" s="71"/>
    </row>
    <row r="27" spans="1:9" ht="45" customHeight="1">
      <c r="A27" s="64">
        <v>751</v>
      </c>
      <c r="B27" s="65" t="s">
        <v>214</v>
      </c>
      <c r="C27" s="76">
        <f>C28</f>
        <v>1800</v>
      </c>
      <c r="D27" s="80">
        <f>D28</f>
        <v>1800</v>
      </c>
      <c r="E27" s="80">
        <f>E28</f>
        <v>1800</v>
      </c>
      <c r="F27" s="73"/>
      <c r="G27" s="73"/>
      <c r="H27" s="73"/>
      <c r="I27" s="74"/>
    </row>
    <row r="28" spans="1:9" ht="58.5" customHeight="1">
      <c r="A28" s="63"/>
      <c r="B28" s="58" t="s">
        <v>212</v>
      </c>
      <c r="C28" s="71">
        <v>1800</v>
      </c>
      <c r="D28" s="71">
        <v>1800</v>
      </c>
      <c r="E28" s="71">
        <f>C28</f>
        <v>1800</v>
      </c>
      <c r="F28" s="71"/>
      <c r="G28" s="71"/>
      <c r="H28" s="71"/>
      <c r="I28" s="71"/>
    </row>
    <row r="29" spans="1:9" ht="31.5" customHeight="1">
      <c r="A29" s="64">
        <v>754</v>
      </c>
      <c r="B29" s="66" t="s">
        <v>215</v>
      </c>
      <c r="C29" s="76">
        <f>C30</f>
        <v>300</v>
      </c>
      <c r="D29" s="76">
        <f>D30</f>
        <v>300</v>
      </c>
      <c r="E29" s="76">
        <f>E30</f>
        <v>300</v>
      </c>
      <c r="F29" s="76"/>
      <c r="G29" s="76"/>
      <c r="H29" s="76"/>
      <c r="I29" s="76"/>
    </row>
    <row r="30" spans="1:9" ht="57" customHeight="1">
      <c r="A30" s="63"/>
      <c r="B30" s="58" t="s">
        <v>212</v>
      </c>
      <c r="C30" s="71">
        <v>300</v>
      </c>
      <c r="D30" s="71">
        <v>300</v>
      </c>
      <c r="E30" s="71">
        <f>C30</f>
        <v>300</v>
      </c>
      <c r="F30" s="71"/>
      <c r="G30" s="71"/>
      <c r="H30" s="71"/>
      <c r="I30" s="71"/>
    </row>
    <row r="31" spans="1:9" ht="59.25" customHeight="1">
      <c r="A31" s="84">
        <v>756</v>
      </c>
      <c r="B31" s="65" t="s">
        <v>216</v>
      </c>
      <c r="C31" s="77">
        <f>C32+C33+C34+C35+C36+C37+C38+C39+C40+C41+C42+C43+C44</f>
        <v>12178213</v>
      </c>
      <c r="D31" s="77">
        <f>D32+D33+D34+D35+D36+D37+D38+D39+D40+D41+D42+D43+D44</f>
        <v>12178213</v>
      </c>
      <c r="E31" s="76"/>
      <c r="F31" s="76"/>
      <c r="G31" s="76"/>
      <c r="H31" s="76"/>
      <c r="I31" s="76"/>
    </row>
    <row r="32" spans="1:9" ht="19.5" customHeight="1">
      <c r="A32" s="85"/>
      <c r="B32" s="67" t="s">
        <v>217</v>
      </c>
      <c r="C32" s="71">
        <v>6124383</v>
      </c>
      <c r="D32" s="71">
        <f>C32</f>
        <v>6124383</v>
      </c>
      <c r="E32" s="71"/>
      <c r="F32" s="71"/>
      <c r="G32" s="71"/>
      <c r="H32" s="71"/>
      <c r="I32" s="71"/>
    </row>
    <row r="33" spans="1:9" ht="19.5" customHeight="1">
      <c r="A33" s="85"/>
      <c r="B33" s="67" t="s">
        <v>218</v>
      </c>
      <c r="C33" s="71">
        <v>30000</v>
      </c>
      <c r="D33" s="71">
        <f aca="true" t="shared" si="0" ref="D33:D44">C33</f>
        <v>30000</v>
      </c>
      <c r="E33" s="71"/>
      <c r="F33" s="71"/>
      <c r="G33" s="71"/>
      <c r="H33" s="71"/>
      <c r="I33" s="71"/>
    </row>
    <row r="34" spans="1:9" ht="19.5" customHeight="1">
      <c r="A34" s="63"/>
      <c r="B34" s="68" t="s">
        <v>219</v>
      </c>
      <c r="C34" s="71">
        <v>2250000</v>
      </c>
      <c r="D34" s="71">
        <f t="shared" si="0"/>
        <v>2250000</v>
      </c>
      <c r="E34" s="71"/>
      <c r="F34" s="71"/>
      <c r="G34" s="71"/>
      <c r="H34" s="71"/>
      <c r="I34" s="71"/>
    </row>
    <row r="35" spans="1:9" ht="19.5" customHeight="1">
      <c r="A35" s="63"/>
      <c r="B35" s="68" t="s">
        <v>220</v>
      </c>
      <c r="C35" s="71">
        <v>38384</v>
      </c>
      <c r="D35" s="71">
        <f t="shared" si="0"/>
        <v>38384</v>
      </c>
      <c r="E35" s="71"/>
      <c r="F35" s="71"/>
      <c r="G35" s="71"/>
      <c r="H35" s="71"/>
      <c r="I35" s="71"/>
    </row>
    <row r="36" spans="1:9" ht="19.5" customHeight="1">
      <c r="A36" s="63"/>
      <c r="B36" s="68" t="s">
        <v>221</v>
      </c>
      <c r="C36" s="71">
        <v>8846</v>
      </c>
      <c r="D36" s="71">
        <f t="shared" si="0"/>
        <v>8846</v>
      </c>
      <c r="E36" s="71"/>
      <c r="F36" s="71"/>
      <c r="G36" s="71"/>
      <c r="H36" s="71"/>
      <c r="I36" s="71"/>
    </row>
    <row r="37" spans="1:9" ht="19.5" customHeight="1">
      <c r="A37" s="63"/>
      <c r="B37" s="69" t="s">
        <v>222</v>
      </c>
      <c r="C37" s="83">
        <v>2995000</v>
      </c>
      <c r="D37" s="83">
        <f t="shared" si="0"/>
        <v>2995000</v>
      </c>
      <c r="E37" s="83"/>
      <c r="F37" s="83"/>
      <c r="G37" s="83"/>
      <c r="H37" s="83"/>
      <c r="I37" s="83"/>
    </row>
    <row r="38" spans="1:9" ht="27.75" customHeight="1">
      <c r="A38" s="63"/>
      <c r="B38" s="61" t="s">
        <v>223</v>
      </c>
      <c r="C38" s="83">
        <v>55000</v>
      </c>
      <c r="D38" s="83">
        <f t="shared" si="0"/>
        <v>55000</v>
      </c>
      <c r="E38" s="83"/>
      <c r="F38" s="83"/>
      <c r="G38" s="83"/>
      <c r="H38" s="83"/>
      <c r="I38" s="83"/>
    </row>
    <row r="39" spans="1:9" ht="19.5" customHeight="1">
      <c r="A39" s="63"/>
      <c r="B39" s="67" t="s">
        <v>224</v>
      </c>
      <c r="C39" s="83">
        <v>150000</v>
      </c>
      <c r="D39" s="83">
        <f t="shared" si="0"/>
        <v>150000</v>
      </c>
      <c r="E39" s="83"/>
      <c r="F39" s="83"/>
      <c r="G39" s="83"/>
      <c r="H39" s="83"/>
      <c r="I39" s="83"/>
    </row>
    <row r="40" spans="1:9" ht="19.5" customHeight="1">
      <c r="A40" s="63"/>
      <c r="B40" s="67" t="s">
        <v>225</v>
      </c>
      <c r="C40" s="71">
        <v>42000</v>
      </c>
      <c r="D40" s="71">
        <f t="shared" si="0"/>
        <v>42000</v>
      </c>
      <c r="E40" s="71"/>
      <c r="F40" s="71"/>
      <c r="G40" s="71"/>
      <c r="H40" s="71"/>
      <c r="I40" s="71"/>
    </row>
    <row r="41" spans="1:9" ht="27.75" customHeight="1">
      <c r="A41" s="63"/>
      <c r="B41" s="61" t="s">
        <v>226</v>
      </c>
      <c r="C41" s="71">
        <v>65000</v>
      </c>
      <c r="D41" s="71">
        <f t="shared" si="0"/>
        <v>65000</v>
      </c>
      <c r="E41" s="71"/>
      <c r="F41" s="71"/>
      <c r="G41" s="71"/>
      <c r="H41" s="71"/>
      <c r="I41" s="71"/>
    </row>
    <row r="42" spans="1:9" ht="27.75" customHeight="1">
      <c r="A42" s="63"/>
      <c r="B42" s="61" t="s">
        <v>227</v>
      </c>
      <c r="C42" s="71">
        <v>80000</v>
      </c>
      <c r="D42" s="71">
        <f t="shared" si="0"/>
        <v>80000</v>
      </c>
      <c r="E42" s="71"/>
      <c r="F42" s="71"/>
      <c r="G42" s="71"/>
      <c r="H42" s="71"/>
      <c r="I42" s="71"/>
    </row>
    <row r="43" spans="1:9" ht="20.25" customHeight="1">
      <c r="A43" s="63"/>
      <c r="B43" s="67" t="s">
        <v>228</v>
      </c>
      <c r="C43" s="71">
        <v>320000</v>
      </c>
      <c r="D43" s="71">
        <f t="shared" si="0"/>
        <v>320000</v>
      </c>
      <c r="E43" s="71"/>
      <c r="F43" s="71"/>
      <c r="G43" s="71"/>
      <c r="H43" s="71"/>
      <c r="I43" s="71"/>
    </row>
    <row r="44" spans="1:9" ht="29.25" customHeight="1">
      <c r="A44" s="63"/>
      <c r="B44" s="61" t="s">
        <v>229</v>
      </c>
      <c r="C44" s="71">
        <v>19600</v>
      </c>
      <c r="D44" s="71">
        <f t="shared" si="0"/>
        <v>19600</v>
      </c>
      <c r="E44" s="71"/>
      <c r="F44" s="71"/>
      <c r="G44" s="71"/>
      <c r="H44" s="71"/>
      <c r="I44" s="71"/>
    </row>
    <row r="45" spans="1:9" ht="23.25" customHeight="1">
      <c r="A45" s="64">
        <v>758</v>
      </c>
      <c r="B45" s="62" t="s">
        <v>230</v>
      </c>
      <c r="C45" s="76">
        <f>C46+C47</f>
        <v>8876050</v>
      </c>
      <c r="D45" s="76">
        <f>D46+D47</f>
        <v>8876050</v>
      </c>
      <c r="E45" s="76"/>
      <c r="F45" s="76"/>
      <c r="G45" s="76"/>
      <c r="H45" s="76"/>
      <c r="I45" s="76"/>
    </row>
    <row r="46" spans="1:9" ht="19.5" customHeight="1">
      <c r="A46" s="63"/>
      <c r="B46" s="67" t="s">
        <v>231</v>
      </c>
      <c r="C46" s="71">
        <v>8796050</v>
      </c>
      <c r="D46" s="71">
        <f>C46</f>
        <v>8796050</v>
      </c>
      <c r="E46" s="71"/>
      <c r="F46" s="71"/>
      <c r="G46" s="71"/>
      <c r="H46" s="71"/>
      <c r="I46" s="71"/>
    </row>
    <row r="47" spans="1:9" ht="19.5" customHeight="1">
      <c r="A47" s="63"/>
      <c r="B47" s="69" t="s">
        <v>207</v>
      </c>
      <c r="C47" s="71">
        <v>80000</v>
      </c>
      <c r="D47" s="71">
        <f>C47</f>
        <v>80000</v>
      </c>
      <c r="E47" s="71"/>
      <c r="F47" s="71"/>
      <c r="G47" s="71"/>
      <c r="H47" s="71"/>
      <c r="I47" s="71"/>
    </row>
    <row r="48" spans="1:9" ht="23.25" customHeight="1">
      <c r="A48" s="64">
        <v>801</v>
      </c>
      <c r="B48" s="70" t="s">
        <v>232</v>
      </c>
      <c r="C48" s="76">
        <f>C49+C50+C51+C52</f>
        <v>486119</v>
      </c>
      <c r="D48" s="76">
        <f>D49+D50+D51+D52</f>
        <v>486119</v>
      </c>
      <c r="E48" s="76">
        <f>E52</f>
        <v>61016</v>
      </c>
      <c r="F48" s="76">
        <f>F52</f>
        <v>61016</v>
      </c>
      <c r="G48" s="76"/>
      <c r="H48" s="76"/>
      <c r="I48" s="76"/>
    </row>
    <row r="49" spans="1:9" ht="29.25" customHeight="1">
      <c r="A49" s="63"/>
      <c r="B49" s="58" t="s">
        <v>204</v>
      </c>
      <c r="C49" s="71">
        <v>9447</v>
      </c>
      <c r="D49" s="71">
        <f>C49</f>
        <v>9447</v>
      </c>
      <c r="E49" s="71"/>
      <c r="F49" s="71"/>
      <c r="G49" s="71"/>
      <c r="H49" s="71"/>
      <c r="I49" s="71"/>
    </row>
    <row r="50" spans="1:9" ht="19.5" customHeight="1">
      <c r="A50" s="63"/>
      <c r="B50" s="58" t="s">
        <v>206</v>
      </c>
      <c r="C50" s="71">
        <v>355656</v>
      </c>
      <c r="D50" s="71">
        <f>C50</f>
        <v>355656</v>
      </c>
      <c r="E50" s="71"/>
      <c r="F50" s="71"/>
      <c r="G50" s="71"/>
      <c r="H50" s="71"/>
      <c r="I50" s="71"/>
    </row>
    <row r="51" spans="1:9" ht="19.5" customHeight="1">
      <c r="A51" s="63"/>
      <c r="B51" s="68" t="s">
        <v>233</v>
      </c>
      <c r="C51" s="71">
        <v>60000</v>
      </c>
      <c r="D51" s="71">
        <f>C51</f>
        <v>60000</v>
      </c>
      <c r="E51" s="71"/>
      <c r="F51" s="71"/>
      <c r="G51" s="71"/>
      <c r="H51" s="71"/>
      <c r="I51" s="71"/>
    </row>
    <row r="52" spans="1:9" ht="29.25" customHeight="1">
      <c r="A52" s="63"/>
      <c r="B52" s="61" t="s">
        <v>234</v>
      </c>
      <c r="C52" s="71">
        <v>61016</v>
      </c>
      <c r="D52" s="71">
        <v>61016</v>
      </c>
      <c r="E52" s="71">
        <f>C52</f>
        <v>61016</v>
      </c>
      <c r="F52" s="71">
        <f>E52</f>
        <v>61016</v>
      </c>
      <c r="G52" s="71"/>
      <c r="H52" s="71"/>
      <c r="I52" s="71"/>
    </row>
    <row r="53" spans="1:9" ht="23.25" customHeight="1">
      <c r="A53" s="84">
        <v>852</v>
      </c>
      <c r="B53" s="86" t="s">
        <v>235</v>
      </c>
      <c r="C53" s="76">
        <f>C54+C55+C56</f>
        <v>3138800</v>
      </c>
      <c r="D53" s="76">
        <f>D54+D55+D56</f>
        <v>3138800</v>
      </c>
      <c r="E53" s="76">
        <f>E55+E56</f>
        <v>3124000</v>
      </c>
      <c r="F53" s="76"/>
      <c r="G53" s="76"/>
      <c r="H53" s="76"/>
      <c r="I53" s="76"/>
    </row>
    <row r="54" spans="1:9" ht="19.5" customHeight="1">
      <c r="A54" s="63"/>
      <c r="B54" s="69" t="s">
        <v>233</v>
      </c>
      <c r="C54" s="71">
        <v>14800</v>
      </c>
      <c r="D54" s="71">
        <f>C54</f>
        <v>14800</v>
      </c>
      <c r="E54" s="71"/>
      <c r="F54" s="71"/>
      <c r="G54" s="71"/>
      <c r="H54" s="71"/>
      <c r="I54" s="71"/>
    </row>
    <row r="55" spans="1:9" ht="45" customHeight="1">
      <c r="A55" s="63"/>
      <c r="B55" s="58" t="s">
        <v>212</v>
      </c>
      <c r="C55" s="71">
        <v>2761600</v>
      </c>
      <c r="D55" s="71">
        <f>E55</f>
        <v>2761600</v>
      </c>
      <c r="E55" s="71">
        <f>C55</f>
        <v>2761600</v>
      </c>
      <c r="F55" s="71"/>
      <c r="G55" s="71"/>
      <c r="H55" s="71"/>
      <c r="I55" s="71"/>
    </row>
    <row r="56" spans="1:9" ht="31.5" customHeight="1">
      <c r="A56" s="63"/>
      <c r="B56" s="61" t="s">
        <v>236</v>
      </c>
      <c r="C56" s="71">
        <v>362400</v>
      </c>
      <c r="D56" s="71">
        <f>E56</f>
        <v>362400</v>
      </c>
      <c r="E56" s="71">
        <f>C56</f>
        <v>362400</v>
      </c>
      <c r="F56" s="71"/>
      <c r="G56" s="71"/>
      <c r="H56" s="71"/>
      <c r="I56" s="71"/>
    </row>
    <row r="57" spans="1:9" s="79" customFormat="1" ht="27" customHeight="1">
      <c r="A57" s="332" t="s">
        <v>27</v>
      </c>
      <c r="B57" s="332"/>
      <c r="C57" s="315">
        <f aca="true" t="shared" si="1" ref="C57:I57">C10+C13+C16+C22+C27+C29+C31+C45+C48+C53</f>
        <v>25798832</v>
      </c>
      <c r="D57" s="82">
        <f t="shared" si="1"/>
        <v>25253506</v>
      </c>
      <c r="E57" s="82">
        <f t="shared" si="1"/>
        <v>3266199</v>
      </c>
      <c r="F57" s="82">
        <f t="shared" si="1"/>
        <v>61016</v>
      </c>
      <c r="G57" s="82">
        <f t="shared" si="1"/>
        <v>545326</v>
      </c>
      <c r="H57" s="81">
        <f t="shared" si="1"/>
        <v>0</v>
      </c>
      <c r="I57" s="81">
        <f t="shared" si="1"/>
        <v>0</v>
      </c>
    </row>
    <row r="58" ht="27" customHeight="1">
      <c r="B58" s="3"/>
    </row>
    <row r="59" ht="27" customHeight="1">
      <c r="B59" s="3"/>
    </row>
    <row r="60" ht="27" customHeight="1">
      <c r="B60" s="3"/>
    </row>
    <row r="61" ht="27" customHeight="1">
      <c r="B61" s="3"/>
    </row>
    <row r="62" ht="27" customHeight="1">
      <c r="B62" s="3"/>
    </row>
    <row r="63" ht="27" customHeight="1">
      <c r="B63" s="3"/>
    </row>
    <row r="64" ht="27" customHeight="1">
      <c r="B64" s="3"/>
    </row>
    <row r="65" ht="27" customHeight="1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</sheetData>
  <mergeCells count="10">
    <mergeCell ref="A57:B57"/>
    <mergeCell ref="G7:G8"/>
    <mergeCell ref="H7:I7"/>
    <mergeCell ref="D7:D8"/>
    <mergeCell ref="E7:F7"/>
    <mergeCell ref="A5:A8"/>
    <mergeCell ref="B5:B8"/>
    <mergeCell ref="C5:I5"/>
    <mergeCell ref="C6:C8"/>
    <mergeCell ref="D6:I6"/>
  </mergeCells>
  <printOptions/>
  <pageMargins left="0.43" right="0.22" top="0.48" bottom="0.34" header="0.28" footer="0.19"/>
  <pageSetup horizontalDpi="600" verticalDpi="600" orientation="landscape" paperSize="9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45.7109375" style="0" customWidth="1"/>
    <col min="5" max="5" width="17.8515625" style="0" customWidth="1"/>
  </cols>
  <sheetData>
    <row r="1" ht="21.75" customHeight="1">
      <c r="D1" t="s">
        <v>343</v>
      </c>
    </row>
    <row r="2" ht="22.5" customHeight="1">
      <c r="D2" t="s">
        <v>192</v>
      </c>
    </row>
    <row r="3" ht="12.75" customHeight="1"/>
    <row r="4" spans="1:5" ht="43.5" customHeight="1">
      <c r="A4" s="360" t="s">
        <v>96</v>
      </c>
      <c r="B4" s="360"/>
      <c r="C4" s="360"/>
      <c r="D4" s="360"/>
      <c r="E4" s="360"/>
    </row>
    <row r="5" spans="4:5" ht="12.75">
      <c r="D5" s="3"/>
      <c r="E5" s="23"/>
    </row>
    <row r="6" spans="1:5" ht="12.75">
      <c r="A6" s="389" t="s">
        <v>35</v>
      </c>
      <c r="B6" s="389" t="s">
        <v>0</v>
      </c>
      <c r="C6" s="389" t="s">
        <v>7</v>
      </c>
      <c r="D6" s="390" t="s">
        <v>36</v>
      </c>
      <c r="E6" s="391" t="s">
        <v>95</v>
      </c>
    </row>
    <row r="7" spans="1:5" ht="12.75">
      <c r="A7" s="389"/>
      <c r="B7" s="389"/>
      <c r="C7" s="389"/>
      <c r="D7" s="390"/>
      <c r="E7" s="392"/>
    </row>
    <row r="8" spans="1:5" ht="12.75">
      <c r="A8" s="389"/>
      <c r="B8" s="389"/>
      <c r="C8" s="389"/>
      <c r="D8" s="390"/>
      <c r="E8" s="393"/>
    </row>
    <row r="9" spans="1:5" s="305" customFormat="1" ht="16.5" customHeight="1">
      <c r="A9" s="229">
        <v>1</v>
      </c>
      <c r="B9" s="229">
        <v>2</v>
      </c>
      <c r="C9" s="229">
        <v>3</v>
      </c>
      <c r="D9" s="229">
        <v>4</v>
      </c>
      <c r="E9" s="229">
        <v>5</v>
      </c>
    </row>
    <row r="10" spans="1:5" ht="34.5" customHeight="1">
      <c r="A10" s="386" t="s">
        <v>198</v>
      </c>
      <c r="B10" s="387"/>
      <c r="C10" s="388"/>
      <c r="D10" s="28" t="s">
        <v>199</v>
      </c>
      <c r="E10" s="45"/>
    </row>
    <row r="11" spans="1:5" ht="26.25" customHeight="1">
      <c r="A11" s="45">
        <v>1</v>
      </c>
      <c r="B11" s="198">
        <v>150</v>
      </c>
      <c r="C11" s="198">
        <v>15011</v>
      </c>
      <c r="D11" s="60" t="s">
        <v>385</v>
      </c>
      <c r="E11" s="203">
        <v>14220</v>
      </c>
    </row>
    <row r="12" spans="1:5" ht="26.25" customHeight="1">
      <c r="A12" s="45">
        <v>2</v>
      </c>
      <c r="B12" s="198">
        <v>750</v>
      </c>
      <c r="C12" s="198">
        <v>75095</v>
      </c>
      <c r="D12" s="60" t="s">
        <v>385</v>
      </c>
      <c r="E12" s="203">
        <v>14220</v>
      </c>
    </row>
    <row r="13" spans="1:5" ht="30.75" customHeight="1">
      <c r="A13" s="45">
        <v>3</v>
      </c>
      <c r="B13" s="198">
        <v>754</v>
      </c>
      <c r="C13" s="198">
        <v>75412</v>
      </c>
      <c r="D13" s="60" t="s">
        <v>344</v>
      </c>
      <c r="E13" s="203">
        <v>2163</v>
      </c>
    </row>
    <row r="14" spans="1:5" ht="24.75" customHeight="1">
      <c r="A14" s="45">
        <v>4</v>
      </c>
      <c r="B14" s="198">
        <v>801</v>
      </c>
      <c r="C14" s="198">
        <v>80104</v>
      </c>
      <c r="D14" s="60" t="s">
        <v>344</v>
      </c>
      <c r="E14" s="203">
        <v>6700</v>
      </c>
    </row>
    <row r="15" spans="1:5" ht="18" customHeight="1">
      <c r="A15" s="45"/>
      <c r="B15" s="198">
        <v>801</v>
      </c>
      <c r="C15" s="198">
        <v>80104</v>
      </c>
      <c r="D15" s="60" t="s">
        <v>380</v>
      </c>
      <c r="E15" s="203">
        <v>7400</v>
      </c>
    </row>
    <row r="16" spans="1:5" ht="18" customHeight="1">
      <c r="A16" s="45"/>
      <c r="B16" s="198">
        <v>801</v>
      </c>
      <c r="C16" s="198">
        <v>80104</v>
      </c>
      <c r="D16" s="60" t="s">
        <v>384</v>
      </c>
      <c r="E16" s="203">
        <v>7200</v>
      </c>
    </row>
    <row r="17" spans="1:5" ht="18" customHeight="1">
      <c r="A17" s="45"/>
      <c r="B17" s="198">
        <v>801</v>
      </c>
      <c r="C17" s="198">
        <v>80104</v>
      </c>
      <c r="D17" s="60" t="s">
        <v>381</v>
      </c>
      <c r="E17" s="203">
        <v>8700</v>
      </c>
    </row>
    <row r="18" spans="1:5" ht="27" customHeight="1">
      <c r="A18" s="383"/>
      <c r="B18" s="384"/>
      <c r="C18" s="385"/>
      <c r="D18" s="307" t="s">
        <v>382</v>
      </c>
      <c r="E18" s="203">
        <f>E14+E15+E16+E17</f>
        <v>30000</v>
      </c>
    </row>
    <row r="19" spans="1:5" ht="27" customHeight="1">
      <c r="A19" s="383" t="s">
        <v>305</v>
      </c>
      <c r="B19" s="384"/>
      <c r="C19" s="385"/>
      <c r="D19" s="60"/>
      <c r="E19" s="306">
        <f>E11+E12+E13+E18</f>
        <v>60603</v>
      </c>
    </row>
    <row r="20" spans="1:5" ht="44.25" customHeight="1">
      <c r="A20" s="386" t="s">
        <v>200</v>
      </c>
      <c r="B20" s="387"/>
      <c r="C20" s="388"/>
      <c r="D20" s="46" t="s">
        <v>81</v>
      </c>
      <c r="E20" s="45"/>
    </row>
    <row r="21" spans="1:5" ht="33.75" customHeight="1">
      <c r="A21" s="267">
        <v>1</v>
      </c>
      <c r="B21" s="268">
        <v>926</v>
      </c>
      <c r="C21" s="268">
        <v>92605</v>
      </c>
      <c r="D21" s="269" t="s">
        <v>303</v>
      </c>
      <c r="E21" s="228">
        <v>184000</v>
      </c>
    </row>
    <row r="22" spans="1:5" ht="26.25" customHeight="1">
      <c r="A22" s="45"/>
      <c r="B22" s="45"/>
      <c r="C22" s="45"/>
      <c r="D22" s="45"/>
      <c r="E22" s="45"/>
    </row>
    <row r="23" spans="1:5" ht="24.75" customHeight="1">
      <c r="A23" s="45"/>
      <c r="B23" s="45"/>
      <c r="C23" s="45"/>
      <c r="D23" s="45"/>
      <c r="E23" s="45"/>
    </row>
    <row r="24" spans="1:5" ht="24.75" customHeight="1">
      <c r="A24" s="45"/>
      <c r="B24" s="45"/>
      <c r="C24" s="45"/>
      <c r="D24" s="45"/>
      <c r="E24" s="45"/>
    </row>
    <row r="25" spans="1:5" ht="23.25" customHeight="1">
      <c r="A25" s="397" t="s">
        <v>305</v>
      </c>
      <c r="B25" s="397"/>
      <c r="C25" s="397"/>
      <c r="D25" s="45"/>
      <c r="E25" s="228">
        <f>SUM(E21:E24)</f>
        <v>184000</v>
      </c>
    </row>
    <row r="26" spans="1:5" ht="32.25" customHeight="1">
      <c r="A26" s="394" t="s">
        <v>2</v>
      </c>
      <c r="B26" s="395"/>
      <c r="C26" s="395"/>
      <c r="D26" s="396"/>
      <c r="E26" s="172">
        <f>E19+E25</f>
        <v>244603</v>
      </c>
    </row>
    <row r="28" ht="12.75">
      <c r="A28" s="9"/>
    </row>
  </sheetData>
  <sheetProtection/>
  <mergeCells count="12">
    <mergeCell ref="A20:C20"/>
    <mergeCell ref="A26:D26"/>
    <mergeCell ref="A19:C19"/>
    <mergeCell ref="A25:C25"/>
    <mergeCell ref="A18:C18"/>
    <mergeCell ref="A10:C10"/>
    <mergeCell ref="A4:E4"/>
    <mergeCell ref="A6:A8"/>
    <mergeCell ref="B6:B8"/>
    <mergeCell ref="C6:C8"/>
    <mergeCell ref="D6:D8"/>
    <mergeCell ref="E6:E8"/>
  </mergeCells>
  <printOptions/>
  <pageMargins left="0.75" right="0.75" top="0.67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spans="1:3" ht="20.25" customHeight="1">
      <c r="A1" s="3" t="s">
        <v>108</v>
      </c>
      <c r="B1" s="399" t="s">
        <v>345</v>
      </c>
      <c r="C1" s="399"/>
    </row>
    <row r="2" spans="2:3" ht="20.25" customHeight="1">
      <c r="B2" s="345" t="s">
        <v>190</v>
      </c>
      <c r="C2" s="345"/>
    </row>
    <row r="4" spans="1:10" ht="19.5" customHeight="1">
      <c r="A4" s="398" t="s">
        <v>103</v>
      </c>
      <c r="B4" s="398"/>
      <c r="C4" s="398"/>
      <c r="D4" s="22"/>
      <c r="E4" s="22"/>
      <c r="F4" s="22"/>
      <c r="G4" s="22"/>
      <c r="H4" s="22"/>
      <c r="I4" s="22"/>
      <c r="J4" s="22"/>
    </row>
    <row r="5" spans="1:7" ht="19.5" customHeight="1">
      <c r="A5" s="398" t="s">
        <v>104</v>
      </c>
      <c r="B5" s="398"/>
      <c r="C5" s="398"/>
      <c r="D5" s="22"/>
      <c r="E5" s="22"/>
      <c r="F5" s="22"/>
      <c r="G5" s="22"/>
    </row>
    <row r="7" ht="12.75">
      <c r="C7" s="20"/>
    </row>
    <row r="8" spans="1:10" ht="19.5" customHeight="1">
      <c r="A8" s="220" t="s">
        <v>35</v>
      </c>
      <c r="B8" s="220" t="s">
        <v>97</v>
      </c>
      <c r="C8" s="220" t="s">
        <v>109</v>
      </c>
      <c r="D8" s="29"/>
      <c r="E8" s="29"/>
      <c r="F8" s="29"/>
      <c r="G8" s="29"/>
      <c r="H8" s="29"/>
      <c r="I8" s="30"/>
      <c r="J8" s="30"/>
    </row>
    <row r="9" spans="1:10" ht="24" customHeight="1">
      <c r="A9" s="44" t="s">
        <v>89</v>
      </c>
      <c r="B9" s="221" t="s">
        <v>100</v>
      </c>
      <c r="C9" s="219">
        <v>13600</v>
      </c>
      <c r="D9" s="29"/>
      <c r="E9" s="29"/>
      <c r="F9" s="29"/>
      <c r="G9" s="29"/>
      <c r="H9" s="29"/>
      <c r="I9" s="30"/>
      <c r="J9" s="30"/>
    </row>
    <row r="10" spans="1:10" ht="19.5" customHeight="1">
      <c r="A10" s="44" t="s">
        <v>90</v>
      </c>
      <c r="B10" s="221" t="s">
        <v>101</v>
      </c>
      <c r="C10" s="219">
        <f>C11</f>
        <v>8000</v>
      </c>
      <c r="D10" s="29"/>
      <c r="E10" s="29"/>
      <c r="F10" s="29"/>
      <c r="G10" s="29"/>
      <c r="H10" s="29"/>
      <c r="I10" s="30"/>
      <c r="J10" s="30"/>
    </row>
    <row r="11" spans="1:10" ht="19.5" customHeight="1">
      <c r="A11" s="33" t="s">
        <v>38</v>
      </c>
      <c r="B11" s="168" t="s">
        <v>386</v>
      </c>
      <c r="C11" s="203">
        <v>8000</v>
      </c>
      <c r="D11" s="29"/>
      <c r="E11" s="29"/>
      <c r="F11" s="29"/>
      <c r="G11" s="29"/>
      <c r="H11" s="29"/>
      <c r="I11" s="30"/>
      <c r="J11" s="30"/>
    </row>
    <row r="12" spans="1:10" ht="19.5" customHeight="1">
      <c r="A12" s="34" t="s">
        <v>40</v>
      </c>
      <c r="B12" s="35"/>
      <c r="C12" s="34"/>
      <c r="D12" s="29"/>
      <c r="E12" s="29"/>
      <c r="F12" s="29"/>
      <c r="G12" s="29"/>
      <c r="H12" s="29"/>
      <c r="I12" s="30"/>
      <c r="J12" s="30"/>
    </row>
    <row r="13" spans="1:10" ht="19.5" customHeight="1">
      <c r="A13" s="36" t="s">
        <v>42</v>
      </c>
      <c r="B13" s="37"/>
      <c r="C13" s="36"/>
      <c r="D13" s="29"/>
      <c r="E13" s="29"/>
      <c r="F13" s="29"/>
      <c r="G13" s="29"/>
      <c r="H13" s="29"/>
      <c r="I13" s="30"/>
      <c r="J13" s="30"/>
    </row>
    <row r="14" spans="1:10" ht="19.5" customHeight="1">
      <c r="A14" s="31" t="s">
        <v>99</v>
      </c>
      <c r="B14" s="32" t="s">
        <v>41</v>
      </c>
      <c r="C14" s="31"/>
      <c r="D14" s="29"/>
      <c r="E14" s="29"/>
      <c r="F14" s="29"/>
      <c r="G14" s="29"/>
      <c r="H14" s="29"/>
      <c r="I14" s="30"/>
      <c r="J14" s="30"/>
    </row>
    <row r="15" spans="1:10" ht="19.5" customHeight="1">
      <c r="A15" s="190" t="s">
        <v>38</v>
      </c>
      <c r="B15" s="226" t="s">
        <v>105</v>
      </c>
      <c r="C15" s="306">
        <f>C16+C18+C19+C20</f>
        <v>20000</v>
      </c>
      <c r="D15" s="29"/>
      <c r="E15" s="29"/>
      <c r="F15" s="29"/>
      <c r="G15" s="29"/>
      <c r="H15" s="29"/>
      <c r="I15" s="30"/>
      <c r="J15" s="30"/>
    </row>
    <row r="16" spans="1:10" ht="15" customHeight="1">
      <c r="A16" s="190"/>
      <c r="B16" s="168" t="s">
        <v>387</v>
      </c>
      <c r="C16" s="203">
        <v>3000</v>
      </c>
      <c r="D16" s="29"/>
      <c r="E16" s="29"/>
      <c r="F16" s="29"/>
      <c r="G16" s="29"/>
      <c r="H16" s="29"/>
      <c r="I16" s="30"/>
      <c r="J16" s="30"/>
    </row>
    <row r="17" spans="1:10" ht="15" customHeight="1">
      <c r="A17" s="190"/>
      <c r="B17" s="168" t="s">
        <v>388</v>
      </c>
      <c r="C17" s="203"/>
      <c r="D17" s="29"/>
      <c r="E17" s="29"/>
      <c r="F17" s="29"/>
      <c r="G17" s="29"/>
      <c r="H17" s="29"/>
      <c r="I17" s="30"/>
      <c r="J17" s="30"/>
    </row>
    <row r="18" spans="1:10" ht="15" customHeight="1">
      <c r="A18" s="190"/>
      <c r="B18" s="168" t="s">
        <v>389</v>
      </c>
      <c r="C18" s="203">
        <v>3000</v>
      </c>
      <c r="D18" s="29"/>
      <c r="E18" s="29"/>
      <c r="F18" s="29"/>
      <c r="G18" s="29"/>
      <c r="H18" s="29"/>
      <c r="I18" s="30"/>
      <c r="J18" s="30"/>
    </row>
    <row r="19" spans="1:10" ht="15" customHeight="1">
      <c r="A19" s="190"/>
      <c r="B19" s="168" t="s">
        <v>391</v>
      </c>
      <c r="C19" s="203">
        <v>2500</v>
      </c>
      <c r="D19" s="29"/>
      <c r="E19" s="29"/>
      <c r="F19" s="29"/>
      <c r="G19" s="29"/>
      <c r="H19" s="29"/>
      <c r="I19" s="30"/>
      <c r="J19" s="30"/>
    </row>
    <row r="20" spans="1:10" ht="15" customHeight="1">
      <c r="A20" s="190"/>
      <c r="B20" s="168" t="s">
        <v>390</v>
      </c>
      <c r="C20" s="203">
        <v>11500</v>
      </c>
      <c r="D20" s="29"/>
      <c r="E20" s="29"/>
      <c r="F20" s="29"/>
      <c r="G20" s="29"/>
      <c r="H20" s="29"/>
      <c r="I20" s="30"/>
      <c r="J20" s="30"/>
    </row>
    <row r="21" spans="1:10" ht="15" customHeight="1">
      <c r="A21" s="190"/>
      <c r="B21" s="168" t="s">
        <v>392</v>
      </c>
      <c r="C21" s="203"/>
      <c r="D21" s="29"/>
      <c r="E21" s="29"/>
      <c r="F21" s="29"/>
      <c r="G21" s="29"/>
      <c r="H21" s="29"/>
      <c r="I21" s="30"/>
      <c r="J21" s="30"/>
    </row>
    <row r="22" spans="1:10" ht="15" customHeight="1">
      <c r="A22" s="190"/>
      <c r="B22" s="168" t="s">
        <v>393</v>
      </c>
      <c r="C22" s="203"/>
      <c r="D22" s="29"/>
      <c r="E22" s="29"/>
      <c r="F22" s="29"/>
      <c r="G22" s="29"/>
      <c r="H22" s="29"/>
      <c r="I22" s="30"/>
      <c r="J22" s="30"/>
    </row>
    <row r="23" spans="1:10" ht="15" customHeight="1">
      <c r="A23" s="190"/>
      <c r="B23" s="168" t="s">
        <v>394</v>
      </c>
      <c r="C23" s="203"/>
      <c r="D23" s="29"/>
      <c r="E23" s="29"/>
      <c r="F23" s="29"/>
      <c r="G23" s="29"/>
      <c r="H23" s="29"/>
      <c r="I23" s="30"/>
      <c r="J23" s="30"/>
    </row>
    <row r="24" spans="1:10" ht="15" customHeight="1">
      <c r="A24" s="190"/>
      <c r="B24" s="168" t="s">
        <v>395</v>
      </c>
      <c r="C24" s="203"/>
      <c r="D24" s="29"/>
      <c r="E24" s="29"/>
      <c r="F24" s="29"/>
      <c r="G24" s="29"/>
      <c r="H24" s="29"/>
      <c r="I24" s="30"/>
      <c r="J24" s="30"/>
    </row>
    <row r="25" spans="1:10" ht="19.5" customHeight="1">
      <c r="A25" s="190" t="s">
        <v>40</v>
      </c>
      <c r="B25" s="168" t="s">
        <v>106</v>
      </c>
      <c r="C25" s="190"/>
      <c r="D25" s="29"/>
      <c r="E25" s="29"/>
      <c r="F25" s="29"/>
      <c r="G25" s="29"/>
      <c r="H25" s="29"/>
      <c r="I25" s="30"/>
      <c r="J25" s="30"/>
    </row>
    <row r="26" spans="1:10" ht="15">
      <c r="A26" s="190"/>
      <c r="B26" s="227"/>
      <c r="C26" s="190"/>
      <c r="D26" s="29"/>
      <c r="E26" s="29"/>
      <c r="F26" s="29"/>
      <c r="G26" s="29"/>
      <c r="H26" s="29"/>
      <c r="I26" s="30"/>
      <c r="J26" s="30"/>
    </row>
    <row r="27" spans="1:10" ht="15" customHeight="1">
      <c r="A27" s="223"/>
      <c r="B27" s="224"/>
      <c r="C27" s="225"/>
      <c r="D27" s="29"/>
      <c r="E27" s="29"/>
      <c r="F27" s="29"/>
      <c r="G27" s="29"/>
      <c r="H27" s="29"/>
      <c r="I27" s="30"/>
      <c r="J27" s="30"/>
    </row>
    <row r="28" spans="1:10" ht="24.75" customHeight="1">
      <c r="A28" s="31" t="s">
        <v>107</v>
      </c>
      <c r="B28" s="32" t="s">
        <v>102</v>
      </c>
      <c r="C28" s="222">
        <f>C9+C10-C15</f>
        <v>1600</v>
      </c>
      <c r="D28" s="29"/>
      <c r="E28" s="29"/>
      <c r="F28" s="29"/>
      <c r="G28" s="29"/>
      <c r="H28" s="29"/>
      <c r="I28" s="30"/>
      <c r="J28" s="30"/>
    </row>
    <row r="29" spans="1:10" ht="15">
      <c r="A29" s="29"/>
      <c r="B29" s="29"/>
      <c r="C29" s="29"/>
      <c r="D29" s="29"/>
      <c r="E29" s="29"/>
      <c r="F29" s="29"/>
      <c r="G29" s="29"/>
      <c r="H29" s="29"/>
      <c r="I29" s="30"/>
      <c r="J29" s="30"/>
    </row>
    <row r="30" spans="1:10" ht="15">
      <c r="A30" s="29"/>
      <c r="B30" s="29"/>
      <c r="C30" s="29"/>
      <c r="D30" s="29"/>
      <c r="E30" s="29"/>
      <c r="F30" s="29"/>
      <c r="G30" s="29"/>
      <c r="H30" s="29"/>
      <c r="I30" s="30"/>
      <c r="J30" s="30"/>
    </row>
    <row r="31" spans="1:10" ht="15">
      <c r="A31" s="29"/>
      <c r="B31" s="29"/>
      <c r="C31" s="29"/>
      <c r="D31" s="29"/>
      <c r="E31" s="29"/>
      <c r="F31" s="29"/>
      <c r="G31" s="29"/>
      <c r="H31" s="29"/>
      <c r="I31" s="30"/>
      <c r="J31" s="30"/>
    </row>
    <row r="32" spans="1:10" ht="15">
      <c r="A32" s="29"/>
      <c r="B32" s="29"/>
      <c r="C32" s="29"/>
      <c r="D32" s="29"/>
      <c r="E32" s="29"/>
      <c r="F32" s="29"/>
      <c r="G32" s="29"/>
      <c r="H32" s="29"/>
      <c r="I32" s="30"/>
      <c r="J32" s="30"/>
    </row>
    <row r="33" spans="1:10" ht="15">
      <c r="A33" s="29"/>
      <c r="B33" s="29"/>
      <c r="C33" s="29"/>
      <c r="D33" s="29"/>
      <c r="E33" s="29"/>
      <c r="F33" s="29"/>
      <c r="G33" s="29"/>
      <c r="H33" s="29"/>
      <c r="I33" s="30"/>
      <c r="J33" s="30"/>
    </row>
    <row r="34" spans="1:10" ht="15">
      <c r="A34" s="29"/>
      <c r="B34" s="29"/>
      <c r="C34" s="29"/>
      <c r="D34" s="29"/>
      <c r="E34" s="29"/>
      <c r="F34" s="29"/>
      <c r="G34" s="29"/>
      <c r="H34" s="29"/>
      <c r="I34" s="30"/>
      <c r="J34" s="30"/>
    </row>
    <row r="35" spans="1:10" ht="1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">
      <c r="A38" s="30"/>
      <c r="B38" s="30"/>
      <c r="C38" s="30"/>
      <c r="D38" s="30"/>
      <c r="E38" s="30"/>
      <c r="F38" s="30"/>
      <c r="G38" s="30"/>
      <c r="H38" s="30"/>
      <c r="I38" s="30"/>
      <c r="J38" s="30"/>
    </row>
  </sheetData>
  <sheetProtection/>
  <mergeCells count="4">
    <mergeCell ref="A4:C4"/>
    <mergeCell ref="A5:C5"/>
    <mergeCell ref="B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7109375" style="3" customWidth="1"/>
    <col min="2" max="2" width="6.57421875" style="3" customWidth="1"/>
    <col min="3" max="3" width="7.00390625" style="3" customWidth="1"/>
    <col min="4" max="4" width="45.7109375" style="3" customWidth="1"/>
    <col min="5" max="5" width="12.00390625" style="3" customWidth="1"/>
    <col min="6" max="6" width="11.57421875" style="3" customWidth="1"/>
    <col min="7" max="7" width="11.421875" style="3" customWidth="1"/>
    <col min="8" max="8" width="9.140625" style="3" customWidth="1"/>
    <col min="9" max="9" width="12.28125" style="3" customWidth="1"/>
    <col min="10" max="10" width="11.57421875" style="3" customWidth="1"/>
    <col min="11" max="11" width="10.8515625" style="3" customWidth="1"/>
    <col min="12" max="16384" width="9.140625" style="3" customWidth="1"/>
  </cols>
  <sheetData>
    <row r="1" spans="7:11" ht="12.75">
      <c r="G1" s="345" t="s">
        <v>346</v>
      </c>
      <c r="H1" s="345"/>
      <c r="I1" s="345"/>
      <c r="J1" s="345"/>
      <c r="K1" s="345"/>
    </row>
    <row r="2" ht="12.75">
      <c r="I2" s="3" t="s">
        <v>189</v>
      </c>
    </row>
    <row r="3" ht="6.75" customHeight="1"/>
    <row r="4" spans="1:11" ht="18">
      <c r="A4" s="368" t="s">
        <v>110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1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0"/>
    </row>
    <row r="6" spans="1:11" s="270" customFormat="1" ht="19.5" customHeight="1">
      <c r="A6" s="361" t="s">
        <v>35</v>
      </c>
      <c r="B6" s="361" t="s">
        <v>0</v>
      </c>
      <c r="C6" s="361" t="s">
        <v>111</v>
      </c>
      <c r="D6" s="364" t="s">
        <v>182</v>
      </c>
      <c r="E6" s="364" t="s">
        <v>112</v>
      </c>
      <c r="F6" s="364" t="s">
        <v>113</v>
      </c>
      <c r="G6" s="364"/>
      <c r="H6" s="364"/>
      <c r="I6" s="364"/>
      <c r="J6" s="364"/>
      <c r="K6" s="401" t="s">
        <v>114</v>
      </c>
    </row>
    <row r="7" spans="1:11" s="270" customFormat="1" ht="19.5" customHeight="1">
      <c r="A7" s="361"/>
      <c r="B7" s="361"/>
      <c r="C7" s="361"/>
      <c r="D7" s="364"/>
      <c r="E7" s="364"/>
      <c r="F7" s="364" t="s">
        <v>115</v>
      </c>
      <c r="G7" s="364" t="s">
        <v>116</v>
      </c>
      <c r="H7" s="364"/>
      <c r="I7" s="364"/>
      <c r="J7" s="364"/>
      <c r="K7" s="402"/>
    </row>
    <row r="8" spans="1:11" s="270" customFormat="1" ht="29.25" customHeight="1">
      <c r="A8" s="361"/>
      <c r="B8" s="361"/>
      <c r="C8" s="361"/>
      <c r="D8" s="364"/>
      <c r="E8" s="364"/>
      <c r="F8" s="364"/>
      <c r="G8" s="364" t="s">
        <v>117</v>
      </c>
      <c r="H8" s="412" t="s">
        <v>118</v>
      </c>
      <c r="I8" s="364" t="s">
        <v>119</v>
      </c>
      <c r="J8" s="412" t="s">
        <v>120</v>
      </c>
      <c r="K8" s="402"/>
    </row>
    <row r="9" spans="1:11" s="270" customFormat="1" ht="19.5" customHeight="1">
      <c r="A9" s="361"/>
      <c r="B9" s="361"/>
      <c r="C9" s="361"/>
      <c r="D9" s="364"/>
      <c r="E9" s="364"/>
      <c r="F9" s="364"/>
      <c r="G9" s="364"/>
      <c r="H9" s="412"/>
      <c r="I9" s="364"/>
      <c r="J9" s="412"/>
      <c r="K9" s="402"/>
    </row>
    <row r="10" spans="1:11" s="270" customFormat="1" ht="9.75" customHeight="1">
      <c r="A10" s="361"/>
      <c r="B10" s="361"/>
      <c r="C10" s="361"/>
      <c r="D10" s="364"/>
      <c r="E10" s="364"/>
      <c r="F10" s="364"/>
      <c r="G10" s="364"/>
      <c r="H10" s="412"/>
      <c r="I10" s="364"/>
      <c r="J10" s="412"/>
      <c r="K10" s="403"/>
    </row>
    <row r="11" spans="1:11" s="230" customFormat="1" ht="13.5" customHeight="1">
      <c r="A11" s="229">
        <v>1</v>
      </c>
      <c r="B11" s="229">
        <v>2</v>
      </c>
      <c r="C11" s="229">
        <v>3</v>
      </c>
      <c r="D11" s="229">
        <v>5</v>
      </c>
      <c r="E11" s="229">
        <v>6</v>
      </c>
      <c r="F11" s="229">
        <v>7</v>
      </c>
      <c r="G11" s="229">
        <v>8</v>
      </c>
      <c r="H11" s="229">
        <v>9</v>
      </c>
      <c r="I11" s="229">
        <v>10</v>
      </c>
      <c r="J11" s="229">
        <v>11</v>
      </c>
      <c r="K11" s="229">
        <v>12</v>
      </c>
    </row>
    <row r="12" spans="1:11" ht="24.75" customHeight="1">
      <c r="A12" s="271">
        <v>1</v>
      </c>
      <c r="B12" s="120" t="s">
        <v>349</v>
      </c>
      <c r="C12" s="120" t="s">
        <v>350</v>
      </c>
      <c r="D12" s="279" t="s">
        <v>351</v>
      </c>
      <c r="E12" s="83">
        <f>F12</f>
        <v>8000</v>
      </c>
      <c r="F12" s="83">
        <f>G12</f>
        <v>8000</v>
      </c>
      <c r="G12" s="83">
        <v>8000</v>
      </c>
      <c r="H12" s="14"/>
      <c r="I12" s="272"/>
      <c r="J12" s="14"/>
      <c r="K12" s="294" t="s">
        <v>347</v>
      </c>
    </row>
    <row r="13" spans="1:11" s="215" customFormat="1" ht="28.5" customHeight="1">
      <c r="A13" s="410" t="s">
        <v>352</v>
      </c>
      <c r="B13" s="411"/>
      <c r="C13" s="411"/>
      <c r="D13" s="411"/>
      <c r="E13" s="82">
        <f>F13</f>
        <v>8000</v>
      </c>
      <c r="F13" s="82">
        <f>SUM(F12)</f>
        <v>8000</v>
      </c>
      <c r="G13" s="82">
        <f>SUM(G12)</f>
        <v>8000</v>
      </c>
      <c r="H13" s="193"/>
      <c r="I13" s="298"/>
      <c r="J13" s="193"/>
      <c r="K13" s="193"/>
    </row>
    <row r="14" spans="1:11" ht="143.25" customHeight="1">
      <c r="A14" s="271">
        <v>2</v>
      </c>
      <c r="B14" s="14">
        <v>600</v>
      </c>
      <c r="C14" s="14">
        <v>60013</v>
      </c>
      <c r="D14" s="274" t="s">
        <v>397</v>
      </c>
      <c r="E14" s="275">
        <f>F14</f>
        <v>500000</v>
      </c>
      <c r="F14" s="275">
        <f>G14</f>
        <v>500000</v>
      </c>
      <c r="G14" s="275">
        <v>500000</v>
      </c>
      <c r="H14" s="14"/>
      <c r="I14" s="276"/>
      <c r="J14" s="14"/>
      <c r="K14" s="295" t="s">
        <v>347</v>
      </c>
    </row>
    <row r="15" spans="1:11" ht="157.5" customHeight="1">
      <c r="A15" s="271">
        <v>3</v>
      </c>
      <c r="B15" s="14"/>
      <c r="C15" s="14">
        <v>60013</v>
      </c>
      <c r="D15" s="93" t="s">
        <v>396</v>
      </c>
      <c r="E15" s="275">
        <f>F15</f>
        <v>65000</v>
      </c>
      <c r="F15" s="275">
        <f>G15</f>
        <v>65000</v>
      </c>
      <c r="G15" s="275">
        <v>65000</v>
      </c>
      <c r="H15" s="14"/>
      <c r="I15" s="276"/>
      <c r="J15" s="14"/>
      <c r="K15" s="295" t="s">
        <v>347</v>
      </c>
    </row>
    <row r="16" spans="1:11" ht="24.75" customHeight="1">
      <c r="A16" s="407" t="s">
        <v>370</v>
      </c>
      <c r="B16" s="408"/>
      <c r="C16" s="408"/>
      <c r="D16" s="409"/>
      <c r="E16" s="275">
        <f>SUM(E14:E15)</f>
        <v>565000</v>
      </c>
      <c r="F16" s="275">
        <f>SUM(F14:F15)</f>
        <v>565000</v>
      </c>
      <c r="G16" s="275">
        <f>SUM(G14:G15)</f>
        <v>565000</v>
      </c>
      <c r="H16" s="14"/>
      <c r="I16" s="276"/>
      <c r="J16" s="14"/>
      <c r="K16" s="295"/>
    </row>
    <row r="17" spans="1:11" ht="89.25" customHeight="1">
      <c r="A17" s="271">
        <v>4</v>
      </c>
      <c r="B17" s="14">
        <v>600</v>
      </c>
      <c r="C17" s="14">
        <v>60016</v>
      </c>
      <c r="D17" s="157" t="s">
        <v>358</v>
      </c>
      <c r="E17" s="275">
        <v>5801916</v>
      </c>
      <c r="F17" s="275">
        <v>5801916</v>
      </c>
      <c r="G17" s="286">
        <v>900000</v>
      </c>
      <c r="H17" s="14"/>
      <c r="I17" s="276"/>
      <c r="J17" s="287" t="s">
        <v>365</v>
      </c>
      <c r="K17" s="295"/>
    </row>
    <row r="18" spans="1:11" ht="17.25" customHeight="1">
      <c r="A18" s="407" t="s">
        <v>368</v>
      </c>
      <c r="B18" s="408"/>
      <c r="C18" s="408"/>
      <c r="D18" s="409"/>
      <c r="E18" s="275">
        <f>F18</f>
        <v>5801916</v>
      </c>
      <c r="F18" s="275">
        <f>G18+J18</f>
        <v>5801916</v>
      </c>
      <c r="G18" s="286">
        <f>SUM(G17)</f>
        <v>900000</v>
      </c>
      <c r="H18" s="14"/>
      <c r="I18" s="276"/>
      <c r="J18" s="287">
        <v>4901916</v>
      </c>
      <c r="K18" s="295"/>
    </row>
    <row r="19" spans="1:11" ht="54" customHeight="1">
      <c r="A19" s="271">
        <v>5</v>
      </c>
      <c r="B19" s="14">
        <v>600</v>
      </c>
      <c r="C19" s="14">
        <v>60016</v>
      </c>
      <c r="D19" s="157" t="s">
        <v>359</v>
      </c>
      <c r="E19" s="275">
        <v>3442121</v>
      </c>
      <c r="F19" s="275">
        <v>3442121</v>
      </c>
      <c r="G19" s="275">
        <v>600000</v>
      </c>
      <c r="H19" s="14"/>
      <c r="I19" s="276"/>
      <c r="J19" s="287" t="s">
        <v>366</v>
      </c>
      <c r="K19" s="295"/>
    </row>
    <row r="20" spans="1:11" ht="17.25" customHeight="1">
      <c r="A20" s="407" t="s">
        <v>367</v>
      </c>
      <c r="B20" s="408"/>
      <c r="C20" s="408"/>
      <c r="D20" s="409"/>
      <c r="E20" s="275">
        <f>F20</f>
        <v>3442121</v>
      </c>
      <c r="F20" s="275">
        <f>G20+J20</f>
        <v>3442121</v>
      </c>
      <c r="G20" s="275">
        <f>SUM(G19)</f>
        <v>600000</v>
      </c>
      <c r="H20" s="14"/>
      <c r="I20" s="276"/>
      <c r="J20" s="275">
        <v>2842121</v>
      </c>
      <c r="K20" s="295"/>
    </row>
    <row r="21" spans="1:11" ht="17.25" customHeight="1">
      <c r="A21" s="407" t="s">
        <v>369</v>
      </c>
      <c r="B21" s="408"/>
      <c r="C21" s="408"/>
      <c r="D21" s="409"/>
      <c r="E21" s="275">
        <f>E18+E20</f>
        <v>9244037</v>
      </c>
      <c r="F21" s="275">
        <f>F18+F20</f>
        <v>9244037</v>
      </c>
      <c r="G21" s="275">
        <f>G18+G20</f>
        <v>1500000</v>
      </c>
      <c r="H21" s="14"/>
      <c r="I21" s="276"/>
      <c r="J21" s="275">
        <f>J18+J20</f>
        <v>7744037</v>
      </c>
      <c r="K21" s="295"/>
    </row>
    <row r="22" spans="1:11" s="215" customFormat="1" ht="24" customHeight="1">
      <c r="A22" s="404" t="s">
        <v>355</v>
      </c>
      <c r="B22" s="405"/>
      <c r="C22" s="405"/>
      <c r="D22" s="406"/>
      <c r="E22" s="296">
        <f>E16+E21</f>
        <v>9809037</v>
      </c>
      <c r="F22" s="296">
        <f>F16+F21</f>
        <v>9809037</v>
      </c>
      <c r="G22" s="296">
        <f>G16+G21</f>
        <v>2065000</v>
      </c>
      <c r="H22" s="193"/>
      <c r="I22" s="297"/>
      <c r="J22" s="296">
        <f>J16+J21</f>
        <v>7744037</v>
      </c>
      <c r="K22" s="193"/>
    </row>
    <row r="23" spans="1:11" ht="24.75" customHeight="1">
      <c r="A23" s="271">
        <v>8</v>
      </c>
      <c r="B23" s="106">
        <v>750</v>
      </c>
      <c r="C23" s="106">
        <v>75023</v>
      </c>
      <c r="D23" s="106" t="s">
        <v>353</v>
      </c>
      <c r="E23" s="83">
        <f>F23</f>
        <v>7000</v>
      </c>
      <c r="F23" s="83">
        <f>G23</f>
        <v>7000</v>
      </c>
      <c r="G23" s="83">
        <v>7000</v>
      </c>
      <c r="H23" s="14"/>
      <c r="I23" s="276"/>
      <c r="J23" s="14"/>
      <c r="K23" s="294" t="s">
        <v>347</v>
      </c>
    </row>
    <row r="24" spans="1:11" s="215" customFormat="1" ht="21" customHeight="1">
      <c r="A24" s="404" t="s">
        <v>356</v>
      </c>
      <c r="B24" s="405"/>
      <c r="C24" s="405"/>
      <c r="D24" s="406"/>
      <c r="E24" s="82">
        <f>SUM(E23)</f>
        <v>7000</v>
      </c>
      <c r="F24" s="82">
        <f>SUM(F23)</f>
        <v>7000</v>
      </c>
      <c r="G24" s="82">
        <f>SUM(G23)</f>
        <v>7000</v>
      </c>
      <c r="H24" s="193"/>
      <c r="I24" s="297"/>
      <c r="J24" s="193"/>
      <c r="K24" s="193"/>
    </row>
    <row r="25" spans="1:11" ht="54.75" customHeight="1">
      <c r="A25" s="271">
        <v>9</v>
      </c>
      <c r="B25" s="14">
        <v>754</v>
      </c>
      <c r="C25" s="14">
        <v>75412</v>
      </c>
      <c r="D25" s="277" t="s">
        <v>354</v>
      </c>
      <c r="E25" s="83">
        <f>F25</f>
        <v>877400</v>
      </c>
      <c r="F25" s="83">
        <v>877400</v>
      </c>
      <c r="G25" s="83">
        <v>131610</v>
      </c>
      <c r="H25" s="14"/>
      <c r="I25" s="278" t="s">
        <v>363</v>
      </c>
      <c r="J25" s="14"/>
      <c r="K25" s="14"/>
    </row>
    <row r="26" spans="1:11" s="214" customFormat="1" ht="32.25" customHeight="1">
      <c r="A26" s="410" t="s">
        <v>357</v>
      </c>
      <c r="B26" s="411"/>
      <c r="C26" s="411"/>
      <c r="D26" s="411"/>
      <c r="E26" s="82">
        <f>E25</f>
        <v>877400</v>
      </c>
      <c r="F26" s="82">
        <f>F25</f>
        <v>877400</v>
      </c>
      <c r="G26" s="82">
        <f>SUM(G25)</f>
        <v>131610</v>
      </c>
      <c r="H26" s="193"/>
      <c r="I26" s="82">
        <v>745790</v>
      </c>
      <c r="J26" s="299"/>
      <c r="K26" s="299"/>
    </row>
    <row r="27" spans="1:11" s="162" customFormat="1" ht="22.5" customHeight="1">
      <c r="A27" s="351" t="s">
        <v>2</v>
      </c>
      <c r="B27" s="400"/>
      <c r="C27" s="400"/>
      <c r="D27" s="352"/>
      <c r="E27" s="275">
        <f>E13+E22+E24+E26</f>
        <v>10701437</v>
      </c>
      <c r="F27" s="282">
        <f>F13+F22+F24+F26</f>
        <v>10701437</v>
      </c>
      <c r="G27" s="283">
        <f>G13+G22+G24+G26</f>
        <v>2211610</v>
      </c>
      <c r="H27" s="106"/>
      <c r="I27" s="275">
        <f>I26</f>
        <v>745790</v>
      </c>
      <c r="J27" s="275">
        <f>J22</f>
        <v>7744037</v>
      </c>
      <c r="K27" s="281" t="s">
        <v>98</v>
      </c>
    </row>
  </sheetData>
  <sheetProtection/>
  <mergeCells count="24">
    <mergeCell ref="G8:G10"/>
    <mergeCell ref="H8:H10"/>
    <mergeCell ref="G7:J7"/>
    <mergeCell ref="J8:J10"/>
    <mergeCell ref="A26:D26"/>
    <mergeCell ref="A4:K4"/>
    <mergeCell ref="A6:A10"/>
    <mergeCell ref="B6:B10"/>
    <mergeCell ref="C6:C10"/>
    <mergeCell ref="D6:D10"/>
    <mergeCell ref="E6:E10"/>
    <mergeCell ref="F6:J6"/>
    <mergeCell ref="I8:I10"/>
    <mergeCell ref="F7:F10"/>
    <mergeCell ref="A27:D27"/>
    <mergeCell ref="K6:K10"/>
    <mergeCell ref="A22:D22"/>
    <mergeCell ref="G1:K1"/>
    <mergeCell ref="A20:D20"/>
    <mergeCell ref="A16:D16"/>
    <mergeCell ref="A18:D18"/>
    <mergeCell ref="A21:D21"/>
    <mergeCell ref="A13:D13"/>
    <mergeCell ref="A24:D24"/>
  </mergeCells>
  <printOptions/>
  <pageMargins left="0.44" right="0.25" top="0.46" bottom="0.19" header="0.29" footer="0.26"/>
  <pageSetup horizontalDpi="600" verticalDpi="600" orientation="landscape" paperSize="9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B1">
      <selection activeCell="O17" sqref="O17"/>
    </sheetView>
  </sheetViews>
  <sheetFormatPr defaultColWidth="9.140625" defaultRowHeight="12.75"/>
  <cols>
    <col min="1" max="1" width="4.7109375" style="3" hidden="1" customWidth="1"/>
    <col min="2" max="2" width="5.7109375" style="3" customWidth="1"/>
    <col min="3" max="3" width="5.8515625" style="3" customWidth="1"/>
    <col min="4" max="4" width="6.8515625" style="3" customWidth="1"/>
    <col min="5" max="5" width="23.28125" style="3" customWidth="1"/>
    <col min="6" max="6" width="9.57421875" style="3" customWidth="1"/>
    <col min="7" max="7" width="10.8515625" style="3" customWidth="1"/>
    <col min="8" max="8" width="11.140625" style="3" customWidth="1"/>
    <col min="9" max="9" width="11.57421875" style="3" customWidth="1"/>
    <col min="10" max="10" width="9.7109375" style="3" customWidth="1"/>
    <col min="11" max="11" width="6.8515625" style="3" customWidth="1"/>
    <col min="12" max="12" width="9.7109375" style="3" customWidth="1"/>
    <col min="13" max="13" width="9.28125" style="3" customWidth="1"/>
    <col min="14" max="14" width="10.28125" style="3" customWidth="1"/>
    <col min="15" max="15" width="9.7109375" style="3" customWidth="1"/>
    <col min="16" max="16" width="6.57421875" style="3" customWidth="1"/>
    <col min="17" max="16384" width="9.140625" style="3" customWidth="1"/>
  </cols>
  <sheetData>
    <row r="1" spans="9:16" ht="12.75">
      <c r="I1" s="345" t="s">
        <v>361</v>
      </c>
      <c r="J1" s="345"/>
      <c r="K1" s="345"/>
      <c r="L1" s="345"/>
      <c r="M1" s="345"/>
      <c r="N1" s="345"/>
      <c r="O1" s="345"/>
      <c r="P1" s="345"/>
    </row>
    <row r="2" ht="12.75">
      <c r="N2" s="3" t="s">
        <v>183</v>
      </c>
    </row>
    <row r="3" ht="6" customHeight="1"/>
    <row r="4" spans="1:16" ht="18">
      <c r="A4" s="368" t="s">
        <v>125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</row>
    <row r="5" spans="1:16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0"/>
    </row>
    <row r="6" spans="1:16" s="270" customFormat="1" ht="19.5" customHeight="1">
      <c r="A6" s="361" t="s">
        <v>35</v>
      </c>
      <c r="B6" s="361" t="s">
        <v>364</v>
      </c>
      <c r="C6" s="361" t="s">
        <v>0</v>
      </c>
      <c r="D6" s="361" t="s">
        <v>111</v>
      </c>
      <c r="E6" s="364" t="s">
        <v>126</v>
      </c>
      <c r="F6" s="380" t="s">
        <v>127</v>
      </c>
      <c r="G6" s="364" t="s">
        <v>112</v>
      </c>
      <c r="H6" s="380" t="s">
        <v>121</v>
      </c>
      <c r="I6" s="364" t="s">
        <v>113</v>
      </c>
      <c r="J6" s="364"/>
      <c r="K6" s="364"/>
      <c r="L6" s="364"/>
      <c r="M6" s="364"/>
      <c r="N6" s="364"/>
      <c r="O6" s="364"/>
      <c r="P6" s="413" t="s">
        <v>114</v>
      </c>
    </row>
    <row r="7" spans="1:16" s="270" customFormat="1" ht="19.5" customHeight="1">
      <c r="A7" s="361"/>
      <c r="B7" s="361"/>
      <c r="C7" s="361"/>
      <c r="D7" s="361"/>
      <c r="E7" s="364"/>
      <c r="F7" s="381"/>
      <c r="G7" s="364"/>
      <c r="H7" s="381"/>
      <c r="I7" s="364" t="s">
        <v>128</v>
      </c>
      <c r="J7" s="364" t="s">
        <v>116</v>
      </c>
      <c r="K7" s="364"/>
      <c r="L7" s="364"/>
      <c r="M7" s="364"/>
      <c r="N7" s="364" t="s">
        <v>123</v>
      </c>
      <c r="O7" s="364" t="s">
        <v>130</v>
      </c>
      <c r="P7" s="414"/>
    </row>
    <row r="8" spans="1:16" s="270" customFormat="1" ht="29.25" customHeight="1">
      <c r="A8" s="361"/>
      <c r="B8" s="361"/>
      <c r="C8" s="361"/>
      <c r="D8" s="361"/>
      <c r="E8" s="364"/>
      <c r="F8" s="381"/>
      <c r="G8" s="364"/>
      <c r="H8" s="381"/>
      <c r="I8" s="364"/>
      <c r="J8" s="364" t="s">
        <v>117</v>
      </c>
      <c r="K8" s="418" t="s">
        <v>129</v>
      </c>
      <c r="L8" s="364" t="s">
        <v>124</v>
      </c>
      <c r="M8" s="416" t="s">
        <v>120</v>
      </c>
      <c r="N8" s="364"/>
      <c r="O8" s="364"/>
      <c r="P8" s="414"/>
    </row>
    <row r="9" spans="1:16" s="270" customFormat="1" ht="19.5" customHeight="1">
      <c r="A9" s="361"/>
      <c r="B9" s="361"/>
      <c r="C9" s="361"/>
      <c r="D9" s="361"/>
      <c r="E9" s="364"/>
      <c r="F9" s="381"/>
      <c r="G9" s="364"/>
      <c r="H9" s="381"/>
      <c r="I9" s="364"/>
      <c r="J9" s="364"/>
      <c r="K9" s="418"/>
      <c r="L9" s="364"/>
      <c r="M9" s="416"/>
      <c r="N9" s="364"/>
      <c r="O9" s="364"/>
      <c r="P9" s="414"/>
    </row>
    <row r="10" spans="1:16" s="270" customFormat="1" ht="21" customHeight="1">
      <c r="A10" s="361"/>
      <c r="B10" s="361"/>
      <c r="C10" s="361"/>
      <c r="D10" s="361"/>
      <c r="E10" s="364"/>
      <c r="F10" s="382"/>
      <c r="G10" s="364"/>
      <c r="H10" s="382"/>
      <c r="I10" s="364"/>
      <c r="J10" s="364"/>
      <c r="K10" s="418"/>
      <c r="L10" s="364"/>
      <c r="M10" s="416"/>
      <c r="N10" s="364"/>
      <c r="O10" s="364"/>
      <c r="P10" s="415"/>
    </row>
    <row r="11" spans="1:16" s="230" customFormat="1" ht="15" customHeight="1">
      <c r="A11" s="229">
        <v>1</v>
      </c>
      <c r="B11" s="229">
        <v>1</v>
      </c>
      <c r="C11" s="229">
        <v>2</v>
      </c>
      <c r="D11" s="229">
        <v>3</v>
      </c>
      <c r="E11" s="229">
        <v>4</v>
      </c>
      <c r="F11" s="229">
        <v>5</v>
      </c>
      <c r="G11" s="229">
        <v>6</v>
      </c>
      <c r="H11" s="229">
        <v>7</v>
      </c>
      <c r="I11" s="229">
        <v>8</v>
      </c>
      <c r="J11" s="229">
        <v>9</v>
      </c>
      <c r="K11" s="229">
        <v>10</v>
      </c>
      <c r="L11" s="229">
        <v>11</v>
      </c>
      <c r="M11" s="229">
        <v>12</v>
      </c>
      <c r="N11" s="229">
        <v>13</v>
      </c>
      <c r="O11" s="229">
        <v>14</v>
      </c>
      <c r="P11" s="229">
        <v>15</v>
      </c>
    </row>
    <row r="12" spans="1:16" ht="152.25" customHeight="1">
      <c r="A12" s="301"/>
      <c r="B12" s="301">
        <v>1</v>
      </c>
      <c r="C12" s="120" t="s">
        <v>201</v>
      </c>
      <c r="D12" s="120" t="s">
        <v>238</v>
      </c>
      <c r="E12" s="300" t="s">
        <v>375</v>
      </c>
      <c r="F12" s="284" t="s">
        <v>373</v>
      </c>
      <c r="G12" s="286">
        <v>5550000</v>
      </c>
      <c r="H12" s="285"/>
      <c r="I12" s="286">
        <v>350000</v>
      </c>
      <c r="J12" s="286">
        <v>200000</v>
      </c>
      <c r="K12" s="285"/>
      <c r="L12" s="284" t="s">
        <v>376</v>
      </c>
      <c r="M12" s="308"/>
      <c r="N12" s="308" t="s">
        <v>371</v>
      </c>
      <c r="O12" s="308" t="s">
        <v>372</v>
      </c>
      <c r="P12" s="309" t="s">
        <v>347</v>
      </c>
    </row>
    <row r="13" spans="1:16" ht="21.75" customHeight="1">
      <c r="A13" s="419" t="s">
        <v>348</v>
      </c>
      <c r="B13" s="419"/>
      <c r="C13" s="419"/>
      <c r="D13" s="419"/>
      <c r="E13" s="419"/>
      <c r="F13" s="14"/>
      <c r="G13" s="275">
        <f>SUM(G12)</f>
        <v>5550000</v>
      </c>
      <c r="H13" s="14"/>
      <c r="I13" s="275">
        <f>J13+L13</f>
        <v>350000</v>
      </c>
      <c r="J13" s="283">
        <f>SUM(J12)</f>
        <v>200000</v>
      </c>
      <c r="K13" s="14"/>
      <c r="L13" s="275">
        <v>150000</v>
      </c>
      <c r="M13" s="290"/>
      <c r="N13" s="288">
        <v>1000000</v>
      </c>
      <c r="O13" s="288">
        <v>2000000</v>
      </c>
      <c r="P13" s="14"/>
    </row>
    <row r="14" spans="1:16" ht="243" customHeight="1">
      <c r="A14" s="271"/>
      <c r="B14" s="271"/>
      <c r="C14" s="271">
        <v>900</v>
      </c>
      <c r="D14" s="271">
        <v>90015</v>
      </c>
      <c r="E14" s="277" t="s">
        <v>377</v>
      </c>
      <c r="F14" s="289" t="s">
        <v>378</v>
      </c>
      <c r="G14" s="280"/>
      <c r="H14" s="14"/>
      <c r="I14" s="275">
        <f>J14</f>
        <v>730000</v>
      </c>
      <c r="J14" s="275">
        <v>730000</v>
      </c>
      <c r="K14" s="14"/>
      <c r="L14" s="289"/>
      <c r="M14" s="287"/>
      <c r="N14" s="287">
        <v>100000</v>
      </c>
      <c r="O14" s="287">
        <v>100000</v>
      </c>
      <c r="P14" s="310" t="s">
        <v>347</v>
      </c>
    </row>
    <row r="15" spans="1:16" ht="24.75" customHeight="1">
      <c r="A15" s="420" t="s">
        <v>360</v>
      </c>
      <c r="B15" s="420"/>
      <c r="C15" s="420"/>
      <c r="D15" s="420"/>
      <c r="E15" s="420"/>
      <c r="F15" s="14"/>
      <c r="G15" s="280"/>
      <c r="H15" s="14"/>
      <c r="I15" s="280">
        <f>SUM(I14)</f>
        <v>730000</v>
      </c>
      <c r="J15" s="283">
        <f>SUM(J14)</f>
        <v>730000</v>
      </c>
      <c r="K15" s="14"/>
      <c r="L15" s="289"/>
      <c r="M15" s="290"/>
      <c r="N15" s="288">
        <f>SUM(N14)</f>
        <v>100000</v>
      </c>
      <c r="O15" s="280">
        <f>SUM(O14)</f>
        <v>100000</v>
      </c>
      <c r="P15" s="14"/>
    </row>
    <row r="16" spans="1:16" s="218" customFormat="1" ht="22.5" customHeight="1">
      <c r="A16" s="417" t="s">
        <v>2</v>
      </c>
      <c r="B16" s="417"/>
      <c r="C16" s="417"/>
      <c r="D16" s="417"/>
      <c r="E16" s="417"/>
      <c r="F16" s="291"/>
      <c r="G16" s="292">
        <f>G13+G15</f>
        <v>5550000</v>
      </c>
      <c r="H16" s="273"/>
      <c r="I16" s="293">
        <f>I13+I15</f>
        <v>1080000</v>
      </c>
      <c r="J16" s="283">
        <f>J13+J15</f>
        <v>930000</v>
      </c>
      <c r="K16" s="273"/>
      <c r="L16" s="273"/>
      <c r="M16" s="292">
        <f>M13+M15</f>
        <v>0</v>
      </c>
      <c r="N16" s="292">
        <f>N13+N15</f>
        <v>1100000</v>
      </c>
      <c r="O16" s="292">
        <f>O13+O15</f>
        <v>2100000</v>
      </c>
      <c r="P16" s="205" t="s">
        <v>98</v>
      </c>
    </row>
  </sheetData>
  <sheetProtection/>
  <mergeCells count="23">
    <mergeCell ref="A15:E15"/>
    <mergeCell ref="B6:B10"/>
    <mergeCell ref="N7:N10"/>
    <mergeCell ref="M8:M10"/>
    <mergeCell ref="A16:E16"/>
    <mergeCell ref="F6:F10"/>
    <mergeCell ref="I7:I10"/>
    <mergeCell ref="J7:M7"/>
    <mergeCell ref="J8:J10"/>
    <mergeCell ref="K8:K10"/>
    <mergeCell ref="L8:L10"/>
    <mergeCell ref="H6:H10"/>
    <mergeCell ref="A13:E13"/>
    <mergeCell ref="I1:P1"/>
    <mergeCell ref="A4:P4"/>
    <mergeCell ref="A6:A10"/>
    <mergeCell ref="C6:C10"/>
    <mergeCell ref="D6:D10"/>
    <mergeCell ref="E6:E10"/>
    <mergeCell ref="G6:G10"/>
    <mergeCell ref="P6:P10"/>
    <mergeCell ref="I6:O6"/>
    <mergeCell ref="O7:O10"/>
  </mergeCells>
  <printOptions horizontalCentered="1"/>
  <pageMargins left="0.35433070866141736" right="0.3937007874015748" top="0.73" bottom="0.5118110236220472" header="0.3937007874015748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46" sqref="C45:C46"/>
    </sheetView>
  </sheetViews>
  <sheetFormatPr defaultColWidth="10.28125" defaultRowHeight="12.75"/>
  <cols>
    <col min="1" max="1" width="3.57421875" style="38" bestFit="1" customWidth="1"/>
    <col min="2" max="2" width="16.57421875" style="38" customWidth="1"/>
    <col min="3" max="3" width="9.00390625" style="38" customWidth="1"/>
    <col min="4" max="4" width="14.00390625" style="38" customWidth="1"/>
    <col min="5" max="5" width="10.28125" style="38" customWidth="1"/>
    <col min="6" max="6" width="9.140625" style="38" customWidth="1"/>
    <col min="7" max="7" width="9.00390625" style="38" customWidth="1"/>
    <col min="8" max="8" width="9.8515625" style="38" customWidth="1"/>
    <col min="9" max="9" width="8.7109375" style="38" customWidth="1"/>
    <col min="10" max="10" width="7.7109375" style="38" customWidth="1"/>
    <col min="11" max="11" width="6.8515625" style="38" customWidth="1"/>
    <col min="12" max="12" width="8.421875" style="38" customWidth="1"/>
    <col min="13" max="13" width="11.7109375" style="38" customWidth="1"/>
    <col min="14" max="14" width="11.421875" style="38" customWidth="1"/>
    <col min="15" max="15" width="7.57421875" style="38" customWidth="1"/>
    <col min="16" max="16" width="6.57421875" style="38" customWidth="1"/>
    <col min="17" max="17" width="8.7109375" style="38" customWidth="1"/>
    <col min="18" max="16384" width="10.28125" style="38" customWidth="1"/>
  </cols>
  <sheetData>
    <row r="1" spans="11:17" ht="12.75">
      <c r="K1" s="421" t="s">
        <v>362</v>
      </c>
      <c r="L1" s="421"/>
      <c r="M1" s="421"/>
      <c r="N1" s="421"/>
      <c r="O1" s="421"/>
      <c r="P1" s="421"/>
      <c r="Q1" s="421"/>
    </row>
    <row r="2" spans="11:17" ht="12.75" customHeight="1">
      <c r="K2" s="421" t="s">
        <v>188</v>
      </c>
      <c r="L2" s="421"/>
      <c r="M2" s="421"/>
      <c r="N2" s="421"/>
      <c r="O2" s="421"/>
      <c r="P2" s="421"/>
      <c r="Q2" s="421"/>
    </row>
    <row r="4" spans="1:17" ht="12.75">
      <c r="A4" s="431" t="s">
        <v>165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</row>
    <row r="6" spans="1:17" s="246" customFormat="1" ht="11.25">
      <c r="A6" s="432" t="s">
        <v>35</v>
      </c>
      <c r="B6" s="432" t="s">
        <v>131</v>
      </c>
      <c r="C6" s="433" t="s">
        <v>132</v>
      </c>
      <c r="D6" s="433" t="s">
        <v>133</v>
      </c>
      <c r="E6" s="433" t="s">
        <v>134</v>
      </c>
      <c r="F6" s="432" t="s">
        <v>11</v>
      </c>
      <c r="G6" s="432"/>
      <c r="H6" s="432" t="s">
        <v>113</v>
      </c>
      <c r="I6" s="432"/>
      <c r="J6" s="432"/>
      <c r="K6" s="432"/>
      <c r="L6" s="432"/>
      <c r="M6" s="432"/>
      <c r="N6" s="432"/>
      <c r="O6" s="432"/>
      <c r="P6" s="432"/>
      <c r="Q6" s="432"/>
    </row>
    <row r="7" spans="1:17" s="246" customFormat="1" ht="11.25">
      <c r="A7" s="432"/>
      <c r="B7" s="432"/>
      <c r="C7" s="433"/>
      <c r="D7" s="433"/>
      <c r="E7" s="433"/>
      <c r="F7" s="433" t="s">
        <v>135</v>
      </c>
      <c r="G7" s="433" t="s">
        <v>136</v>
      </c>
      <c r="H7" s="432" t="s">
        <v>122</v>
      </c>
      <c r="I7" s="432"/>
      <c r="J7" s="432"/>
      <c r="K7" s="432"/>
      <c r="L7" s="432"/>
      <c r="M7" s="432"/>
      <c r="N7" s="432"/>
      <c r="O7" s="432"/>
      <c r="P7" s="432"/>
      <c r="Q7" s="432"/>
    </row>
    <row r="8" spans="1:17" s="246" customFormat="1" ht="11.25">
      <c r="A8" s="432"/>
      <c r="B8" s="432"/>
      <c r="C8" s="433"/>
      <c r="D8" s="433"/>
      <c r="E8" s="433"/>
      <c r="F8" s="433"/>
      <c r="G8" s="433"/>
      <c r="H8" s="433" t="s">
        <v>137</v>
      </c>
      <c r="I8" s="432" t="s">
        <v>80</v>
      </c>
      <c r="J8" s="432"/>
      <c r="K8" s="432"/>
      <c r="L8" s="432"/>
      <c r="M8" s="432"/>
      <c r="N8" s="432"/>
      <c r="O8" s="432"/>
      <c r="P8" s="432"/>
      <c r="Q8" s="432"/>
    </row>
    <row r="9" spans="1:17" s="246" customFormat="1" ht="14.25" customHeight="1">
      <c r="A9" s="432"/>
      <c r="B9" s="432"/>
      <c r="C9" s="433"/>
      <c r="D9" s="433"/>
      <c r="E9" s="433"/>
      <c r="F9" s="433"/>
      <c r="G9" s="433"/>
      <c r="H9" s="433"/>
      <c r="I9" s="432" t="s">
        <v>138</v>
      </c>
      <c r="J9" s="432"/>
      <c r="K9" s="432"/>
      <c r="L9" s="432"/>
      <c r="M9" s="432" t="s">
        <v>139</v>
      </c>
      <c r="N9" s="432"/>
      <c r="O9" s="432"/>
      <c r="P9" s="432"/>
      <c r="Q9" s="432"/>
    </row>
    <row r="10" spans="1:17" s="246" customFormat="1" ht="12.75" customHeight="1">
      <c r="A10" s="432"/>
      <c r="B10" s="432"/>
      <c r="C10" s="433"/>
      <c r="D10" s="433"/>
      <c r="E10" s="433"/>
      <c r="F10" s="433"/>
      <c r="G10" s="433"/>
      <c r="H10" s="433"/>
      <c r="I10" s="433" t="s">
        <v>140</v>
      </c>
      <c r="J10" s="432" t="s">
        <v>141</v>
      </c>
      <c r="K10" s="432"/>
      <c r="L10" s="432"/>
      <c r="M10" s="433" t="s">
        <v>142</v>
      </c>
      <c r="N10" s="433" t="s">
        <v>141</v>
      </c>
      <c r="O10" s="433"/>
      <c r="P10" s="433"/>
      <c r="Q10" s="433"/>
    </row>
    <row r="11" spans="1:17" s="246" customFormat="1" ht="44.25" customHeight="1">
      <c r="A11" s="432"/>
      <c r="B11" s="432"/>
      <c r="C11" s="433"/>
      <c r="D11" s="433"/>
      <c r="E11" s="433"/>
      <c r="F11" s="433"/>
      <c r="G11" s="433"/>
      <c r="H11" s="433"/>
      <c r="I11" s="433"/>
      <c r="J11" s="245" t="s">
        <v>143</v>
      </c>
      <c r="K11" s="245" t="s">
        <v>144</v>
      </c>
      <c r="L11" s="245" t="s">
        <v>145</v>
      </c>
      <c r="M11" s="433"/>
      <c r="N11" s="245" t="s">
        <v>146</v>
      </c>
      <c r="O11" s="245" t="s">
        <v>147</v>
      </c>
      <c r="P11" s="245" t="s">
        <v>144</v>
      </c>
      <c r="Q11" s="245" t="s">
        <v>148</v>
      </c>
    </row>
    <row r="12" spans="1:17" s="248" customFormat="1" ht="14.25" customHeight="1">
      <c r="A12" s="247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7</v>
      </c>
      <c r="H12" s="247">
        <v>8</v>
      </c>
      <c r="I12" s="247">
        <v>9</v>
      </c>
      <c r="J12" s="247">
        <v>10</v>
      </c>
      <c r="K12" s="247">
        <v>11</v>
      </c>
      <c r="L12" s="247">
        <v>12</v>
      </c>
      <c r="M12" s="247">
        <v>13</v>
      </c>
      <c r="N12" s="247">
        <v>14</v>
      </c>
      <c r="O12" s="247">
        <v>15</v>
      </c>
      <c r="P12" s="247">
        <v>16</v>
      </c>
      <c r="Q12" s="247">
        <v>17</v>
      </c>
    </row>
    <row r="13" spans="1:17" s="39" customFormat="1" ht="24" customHeight="1">
      <c r="A13" s="249">
        <v>1</v>
      </c>
      <c r="B13" s="250" t="s">
        <v>149</v>
      </c>
      <c r="C13" s="434" t="s">
        <v>98</v>
      </c>
      <c r="D13" s="435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</row>
    <row r="14" spans="1:17" ht="14.25" customHeight="1">
      <c r="A14" s="424" t="s">
        <v>150</v>
      </c>
      <c r="B14" s="252" t="s">
        <v>151</v>
      </c>
      <c r="C14" s="436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8"/>
    </row>
    <row r="15" spans="1:17" ht="12">
      <c r="A15" s="424"/>
      <c r="B15" s="252" t="s">
        <v>152</v>
      </c>
      <c r="C15" s="436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8"/>
    </row>
    <row r="16" spans="1:17" ht="12">
      <c r="A16" s="424"/>
      <c r="B16" s="252" t="s">
        <v>153</v>
      </c>
      <c r="C16" s="436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8"/>
    </row>
    <row r="17" spans="1:17" ht="12">
      <c r="A17" s="424"/>
      <c r="B17" s="252" t="s">
        <v>154</v>
      </c>
      <c r="C17" s="436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8"/>
    </row>
    <row r="18" spans="1:17" ht="12">
      <c r="A18" s="424"/>
      <c r="B18" s="252" t="s">
        <v>155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ht="12">
      <c r="A19" s="424"/>
      <c r="B19" s="252" t="s">
        <v>162</v>
      </c>
      <c r="C19" s="253"/>
      <c r="D19" s="253"/>
      <c r="E19" s="252"/>
      <c r="F19" s="252"/>
      <c r="G19" s="252"/>
      <c r="H19" s="253"/>
      <c r="I19" s="253"/>
      <c r="J19" s="253"/>
      <c r="K19" s="253"/>
      <c r="L19" s="253"/>
      <c r="M19" s="253"/>
      <c r="N19" s="253"/>
      <c r="O19" s="253"/>
      <c r="P19" s="253"/>
      <c r="Q19" s="253"/>
    </row>
    <row r="20" spans="1:17" ht="12">
      <c r="A20" s="424"/>
      <c r="B20" s="252" t="s">
        <v>123</v>
      </c>
      <c r="C20" s="253"/>
      <c r="D20" s="253"/>
      <c r="E20" s="252"/>
      <c r="F20" s="252"/>
      <c r="G20" s="252"/>
      <c r="H20" s="253"/>
      <c r="I20" s="253"/>
      <c r="J20" s="253"/>
      <c r="K20" s="253"/>
      <c r="L20" s="253"/>
      <c r="M20" s="253"/>
      <c r="N20" s="253"/>
      <c r="O20" s="253"/>
      <c r="P20" s="253"/>
      <c r="Q20" s="253"/>
    </row>
    <row r="21" spans="1:17" ht="12">
      <c r="A21" s="424"/>
      <c r="B21" s="252" t="s">
        <v>130</v>
      </c>
      <c r="C21" s="253"/>
      <c r="D21" s="253"/>
      <c r="E21" s="252"/>
      <c r="F21" s="252"/>
      <c r="G21" s="252"/>
      <c r="H21" s="253"/>
      <c r="I21" s="253"/>
      <c r="J21" s="253"/>
      <c r="K21" s="253"/>
      <c r="L21" s="253"/>
      <c r="M21" s="253"/>
      <c r="N21" s="253"/>
      <c r="O21" s="253"/>
      <c r="P21" s="253"/>
      <c r="Q21" s="253"/>
    </row>
    <row r="22" spans="1:17" ht="12">
      <c r="A22" s="424"/>
      <c r="B22" s="252" t="s">
        <v>163</v>
      </c>
      <c r="C22" s="253"/>
      <c r="D22" s="253"/>
      <c r="E22" s="252"/>
      <c r="F22" s="252"/>
      <c r="G22" s="252"/>
      <c r="H22" s="253"/>
      <c r="I22" s="253"/>
      <c r="J22" s="253"/>
      <c r="K22" s="253"/>
      <c r="L22" s="253"/>
      <c r="M22" s="253"/>
      <c r="N22" s="253"/>
      <c r="O22" s="253"/>
      <c r="P22" s="253"/>
      <c r="Q22" s="253"/>
    </row>
    <row r="23" spans="1:17" s="39" customFormat="1" ht="25.5" customHeight="1">
      <c r="A23" s="254">
        <v>2</v>
      </c>
      <c r="B23" s="250" t="s">
        <v>158</v>
      </c>
      <c r="C23" s="422" t="s">
        <v>98</v>
      </c>
      <c r="D23" s="423"/>
      <c r="E23" s="255">
        <f>E29</f>
        <v>61016</v>
      </c>
      <c r="F23" s="255">
        <f aca="true" t="shared" si="0" ref="F23:Q23">F29</f>
        <v>9152.4</v>
      </c>
      <c r="G23" s="255">
        <f t="shared" si="0"/>
        <v>51863.6</v>
      </c>
      <c r="H23" s="255">
        <f t="shared" si="0"/>
        <v>61016</v>
      </c>
      <c r="I23" s="255">
        <f t="shared" si="0"/>
        <v>9152.4</v>
      </c>
      <c r="J23" s="255">
        <f t="shared" si="0"/>
        <v>0</v>
      </c>
      <c r="K23" s="255">
        <f t="shared" si="0"/>
        <v>0</v>
      </c>
      <c r="L23" s="255">
        <f t="shared" si="0"/>
        <v>9152.4</v>
      </c>
      <c r="M23" s="255">
        <f t="shared" si="0"/>
        <v>51863.6</v>
      </c>
      <c r="N23" s="255">
        <f t="shared" si="0"/>
        <v>51863.6</v>
      </c>
      <c r="O23" s="255">
        <f t="shared" si="0"/>
        <v>0</v>
      </c>
      <c r="P23" s="255">
        <f t="shared" si="0"/>
        <v>0</v>
      </c>
      <c r="Q23" s="255">
        <f t="shared" si="0"/>
        <v>0</v>
      </c>
    </row>
    <row r="24" spans="1:17" ht="14.25" customHeight="1">
      <c r="A24" s="424" t="s">
        <v>159</v>
      </c>
      <c r="B24" s="252" t="s">
        <v>151</v>
      </c>
      <c r="C24" s="425" t="s">
        <v>374</v>
      </c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7"/>
    </row>
    <row r="25" spans="1:17" ht="13.5" customHeight="1">
      <c r="A25" s="424"/>
      <c r="B25" s="252" t="s">
        <v>152</v>
      </c>
      <c r="C25" s="428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30"/>
    </row>
    <row r="26" spans="1:17" ht="15.75" customHeight="1">
      <c r="A26" s="424"/>
      <c r="B26" s="252" t="s">
        <v>153</v>
      </c>
      <c r="C26" s="428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30"/>
    </row>
    <row r="27" spans="1:17" ht="26.25" customHeight="1">
      <c r="A27" s="424"/>
      <c r="B27" s="252" t="s">
        <v>154</v>
      </c>
      <c r="C27" s="428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30"/>
    </row>
    <row r="28" spans="1:17" ht="21" customHeight="1">
      <c r="A28" s="424"/>
      <c r="B28" s="252" t="s">
        <v>155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</row>
    <row r="29" spans="1:17" ht="15.75" customHeight="1">
      <c r="A29" s="424"/>
      <c r="B29" s="252" t="s">
        <v>162</v>
      </c>
      <c r="C29" s="257"/>
      <c r="D29" s="257"/>
      <c r="E29" s="258">
        <f>F29+G29</f>
        <v>61016</v>
      </c>
      <c r="F29" s="258">
        <f>I29</f>
        <v>9152.4</v>
      </c>
      <c r="G29" s="259">
        <f>M29</f>
        <v>51863.6</v>
      </c>
      <c r="H29" s="260">
        <f>I29+M29</f>
        <v>61016</v>
      </c>
      <c r="I29" s="260">
        <f>J29+K29+L29</f>
        <v>9152.4</v>
      </c>
      <c r="J29" s="257"/>
      <c r="K29" s="257"/>
      <c r="L29" s="261">
        <f>L34</f>
        <v>9152.4</v>
      </c>
      <c r="M29" s="262">
        <f>N29+O29+P29+Q29</f>
        <v>51863.6</v>
      </c>
      <c r="N29" s="263">
        <f>N30+N31+N32+N33+N34+N35</f>
        <v>51863.6</v>
      </c>
      <c r="O29" s="257"/>
      <c r="P29" s="257"/>
      <c r="Q29" s="257"/>
    </row>
    <row r="30" spans="1:17" ht="15.75" customHeight="1">
      <c r="A30" s="424"/>
      <c r="B30" s="252"/>
      <c r="C30" s="264"/>
      <c r="D30" s="264" t="s">
        <v>334</v>
      </c>
      <c r="E30" s="258">
        <f aca="true" t="shared" si="1" ref="E30:E35">F30+G30</f>
        <v>514</v>
      </c>
      <c r="F30" s="258">
        <f aca="true" t="shared" si="2" ref="F30:F35">I30</f>
        <v>0</v>
      </c>
      <c r="G30" s="259">
        <f aca="true" t="shared" si="3" ref="G30:G35">M30</f>
        <v>514</v>
      </c>
      <c r="H30" s="260">
        <f aca="true" t="shared" si="4" ref="H30:H35">I30+M30</f>
        <v>514</v>
      </c>
      <c r="I30" s="260">
        <f aca="true" t="shared" si="5" ref="I30:I35">J30+K30+L30</f>
        <v>0</v>
      </c>
      <c r="J30" s="257"/>
      <c r="K30" s="257"/>
      <c r="L30" s="264"/>
      <c r="M30" s="262">
        <f aca="true" t="shared" si="6" ref="M30:M35">N30+O30+P30+Q30</f>
        <v>514</v>
      </c>
      <c r="N30" s="265">
        <v>514</v>
      </c>
      <c r="O30" s="257"/>
      <c r="P30" s="257"/>
      <c r="Q30" s="257"/>
    </row>
    <row r="31" spans="1:17" ht="15" customHeight="1">
      <c r="A31" s="424"/>
      <c r="B31" s="252"/>
      <c r="C31" s="264"/>
      <c r="D31" s="264" t="s">
        <v>335</v>
      </c>
      <c r="E31" s="258">
        <f t="shared" si="1"/>
        <v>84</v>
      </c>
      <c r="F31" s="258">
        <f t="shared" si="2"/>
        <v>0</v>
      </c>
      <c r="G31" s="259">
        <f t="shared" si="3"/>
        <v>84</v>
      </c>
      <c r="H31" s="260">
        <f t="shared" si="4"/>
        <v>84</v>
      </c>
      <c r="I31" s="260">
        <f t="shared" si="5"/>
        <v>0</v>
      </c>
      <c r="J31" s="257"/>
      <c r="K31" s="257"/>
      <c r="L31" s="264"/>
      <c r="M31" s="262">
        <f t="shared" si="6"/>
        <v>84</v>
      </c>
      <c r="N31" s="265">
        <v>84</v>
      </c>
      <c r="O31" s="257"/>
      <c r="P31" s="257"/>
      <c r="Q31" s="257"/>
    </row>
    <row r="32" spans="1:17" ht="15.75" customHeight="1">
      <c r="A32" s="424"/>
      <c r="B32" s="252"/>
      <c r="C32" s="264"/>
      <c r="D32" s="264" t="s">
        <v>336</v>
      </c>
      <c r="E32" s="258">
        <f t="shared" si="1"/>
        <v>37022</v>
      </c>
      <c r="F32" s="258">
        <f t="shared" si="2"/>
        <v>0</v>
      </c>
      <c r="G32" s="259">
        <f t="shared" si="3"/>
        <v>37022</v>
      </c>
      <c r="H32" s="260">
        <f t="shared" si="4"/>
        <v>37022</v>
      </c>
      <c r="I32" s="260">
        <f t="shared" si="5"/>
        <v>0</v>
      </c>
      <c r="J32" s="257"/>
      <c r="K32" s="257"/>
      <c r="L32" s="264"/>
      <c r="M32" s="262">
        <f t="shared" si="6"/>
        <v>37022</v>
      </c>
      <c r="N32" s="265">
        <v>37022</v>
      </c>
      <c r="O32" s="257"/>
      <c r="P32" s="257"/>
      <c r="Q32" s="257"/>
    </row>
    <row r="33" spans="1:17" ht="14.25" customHeight="1">
      <c r="A33" s="424"/>
      <c r="B33" s="252"/>
      <c r="C33" s="264"/>
      <c r="D33" s="264" t="s">
        <v>337</v>
      </c>
      <c r="E33" s="258">
        <f t="shared" si="1"/>
        <v>4243.6</v>
      </c>
      <c r="F33" s="258">
        <f t="shared" si="2"/>
        <v>0</v>
      </c>
      <c r="G33" s="259">
        <f t="shared" si="3"/>
        <v>4243.6</v>
      </c>
      <c r="H33" s="260">
        <f t="shared" si="4"/>
        <v>4243.6</v>
      </c>
      <c r="I33" s="260">
        <f t="shared" si="5"/>
        <v>0</v>
      </c>
      <c r="J33" s="257"/>
      <c r="K33" s="257"/>
      <c r="L33" s="264"/>
      <c r="M33" s="261">
        <f t="shared" si="6"/>
        <v>4243.6</v>
      </c>
      <c r="N33" s="261">
        <v>4243.6</v>
      </c>
      <c r="O33" s="257"/>
      <c r="P33" s="257"/>
      <c r="Q33" s="257"/>
    </row>
    <row r="34" spans="1:17" ht="14.25" customHeight="1">
      <c r="A34" s="424"/>
      <c r="B34" s="252"/>
      <c r="C34" s="264"/>
      <c r="D34" s="264" t="s">
        <v>338</v>
      </c>
      <c r="E34" s="258">
        <f t="shared" si="1"/>
        <v>9152.4</v>
      </c>
      <c r="F34" s="258">
        <f t="shared" si="2"/>
        <v>9152.4</v>
      </c>
      <c r="G34" s="259">
        <f t="shared" si="3"/>
        <v>0</v>
      </c>
      <c r="H34" s="260">
        <f t="shared" si="4"/>
        <v>9152.4</v>
      </c>
      <c r="I34" s="260">
        <f t="shared" si="5"/>
        <v>9152.4</v>
      </c>
      <c r="J34" s="257"/>
      <c r="K34" s="257"/>
      <c r="L34" s="261">
        <v>9152.4</v>
      </c>
      <c r="M34" s="262">
        <f t="shared" si="6"/>
        <v>0</v>
      </c>
      <c r="N34" s="261"/>
      <c r="O34" s="257"/>
      <c r="P34" s="257"/>
      <c r="Q34" s="257"/>
    </row>
    <row r="35" spans="1:17" ht="16.5" customHeight="1">
      <c r="A35" s="424"/>
      <c r="B35" s="252"/>
      <c r="C35" s="264"/>
      <c r="D35" s="264" t="s">
        <v>339</v>
      </c>
      <c r="E35" s="258">
        <f t="shared" si="1"/>
        <v>10000</v>
      </c>
      <c r="F35" s="258">
        <f t="shared" si="2"/>
        <v>0</v>
      </c>
      <c r="G35" s="259">
        <f t="shared" si="3"/>
        <v>10000</v>
      </c>
      <c r="H35" s="260">
        <f t="shared" si="4"/>
        <v>10000</v>
      </c>
      <c r="I35" s="260">
        <f t="shared" si="5"/>
        <v>0</v>
      </c>
      <c r="J35" s="257"/>
      <c r="K35" s="257"/>
      <c r="L35" s="264"/>
      <c r="M35" s="262">
        <f t="shared" si="6"/>
        <v>10000</v>
      </c>
      <c r="N35" s="265">
        <v>10000</v>
      </c>
      <c r="O35" s="257"/>
      <c r="P35" s="257"/>
      <c r="Q35" s="257"/>
    </row>
    <row r="36" spans="1:17" ht="12">
      <c r="A36" s="424"/>
      <c r="B36" s="252" t="s">
        <v>123</v>
      </c>
      <c r="C36" s="257"/>
      <c r="D36" s="257"/>
      <c r="E36" s="256"/>
      <c r="F36" s="256"/>
      <c r="G36" s="256"/>
      <c r="H36" s="257"/>
      <c r="I36" s="257"/>
      <c r="J36" s="257"/>
      <c r="K36" s="257"/>
      <c r="L36" s="257"/>
      <c r="M36" s="257"/>
      <c r="N36" s="257"/>
      <c r="O36" s="257"/>
      <c r="P36" s="257"/>
      <c r="Q36" s="257"/>
    </row>
    <row r="37" spans="1:17" ht="12">
      <c r="A37" s="424"/>
      <c r="B37" s="252" t="s">
        <v>130</v>
      </c>
      <c r="C37" s="257"/>
      <c r="D37" s="257"/>
      <c r="E37" s="256"/>
      <c r="F37" s="256"/>
      <c r="G37" s="256"/>
      <c r="H37" s="257"/>
      <c r="I37" s="257"/>
      <c r="J37" s="257"/>
      <c r="K37" s="257"/>
      <c r="L37" s="257"/>
      <c r="M37" s="257"/>
      <c r="N37" s="257"/>
      <c r="O37" s="257"/>
      <c r="P37" s="257"/>
      <c r="Q37" s="257"/>
    </row>
    <row r="38" spans="1:17" ht="12">
      <c r="A38" s="424"/>
      <c r="B38" s="252" t="s">
        <v>164</v>
      </c>
      <c r="C38" s="257"/>
      <c r="D38" s="257"/>
      <c r="E38" s="256"/>
      <c r="F38" s="256"/>
      <c r="G38" s="256"/>
      <c r="H38" s="257"/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s="39" customFormat="1" ht="18.75" customHeight="1">
      <c r="A39" s="439" t="s">
        <v>161</v>
      </c>
      <c r="B39" s="439"/>
      <c r="C39" s="440" t="s">
        <v>98</v>
      </c>
      <c r="D39" s="441"/>
      <c r="E39" s="266">
        <f>E23</f>
        <v>61016</v>
      </c>
      <c r="F39" s="266">
        <f aca="true" t="shared" si="7" ref="F39:Q39">F23</f>
        <v>9152.4</v>
      </c>
      <c r="G39" s="266">
        <f t="shared" si="7"/>
        <v>51863.6</v>
      </c>
      <c r="H39" s="266">
        <f t="shared" si="7"/>
        <v>61016</v>
      </c>
      <c r="I39" s="266">
        <f t="shared" si="7"/>
        <v>9152.4</v>
      </c>
      <c r="J39" s="266">
        <f t="shared" si="7"/>
        <v>0</v>
      </c>
      <c r="K39" s="266">
        <f t="shared" si="7"/>
        <v>0</v>
      </c>
      <c r="L39" s="266">
        <f t="shared" si="7"/>
        <v>9152.4</v>
      </c>
      <c r="M39" s="266">
        <f t="shared" si="7"/>
        <v>51863.6</v>
      </c>
      <c r="N39" s="266">
        <f t="shared" si="7"/>
        <v>51863.6</v>
      </c>
      <c r="O39" s="266">
        <f t="shared" si="7"/>
        <v>0</v>
      </c>
      <c r="P39" s="266">
        <f t="shared" si="7"/>
        <v>0</v>
      </c>
      <c r="Q39" s="266">
        <f t="shared" si="7"/>
        <v>0</v>
      </c>
    </row>
    <row r="41" spans="1:5" ht="11.25">
      <c r="A41" s="40"/>
      <c r="B41" s="40"/>
      <c r="C41" s="40"/>
      <c r="D41" s="40"/>
      <c r="E41" s="40"/>
    </row>
  </sheetData>
  <sheetProtection/>
  <mergeCells count="29">
    <mergeCell ref="C13:D13"/>
    <mergeCell ref="A14:A22"/>
    <mergeCell ref="C14:Q17"/>
    <mergeCell ref="A39:B39"/>
    <mergeCell ref="C39:D39"/>
    <mergeCell ref="I10:I11"/>
    <mergeCell ref="J10:L10"/>
    <mergeCell ref="M10:M11"/>
    <mergeCell ref="N10:Q10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K1:Q1"/>
    <mergeCell ref="K2:Q2"/>
    <mergeCell ref="C23:D23"/>
    <mergeCell ref="A24:A38"/>
    <mergeCell ref="C24:Q27"/>
    <mergeCell ref="A4:Q4"/>
    <mergeCell ref="A6:A11"/>
    <mergeCell ref="B6:B11"/>
    <mergeCell ref="C6:C11"/>
    <mergeCell ref="D6:D11"/>
  </mergeCells>
  <printOptions/>
  <pageMargins left="0.4" right="0.37" top="0.46" bottom="0.57" header="0.3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B32" sqref="B32"/>
    </sheetView>
  </sheetViews>
  <sheetFormatPr defaultColWidth="9.140625" defaultRowHeight="12.75"/>
  <cols>
    <col min="1" max="1" width="4.7109375" style="7" customWidth="1"/>
    <col min="2" max="2" width="63.140625" style="7" customWidth="1"/>
    <col min="3" max="3" width="12.8515625" style="7" customWidth="1"/>
    <col min="4" max="4" width="12.140625" style="7" customWidth="1"/>
    <col min="5" max="5" width="10.140625" style="7" bestFit="1" customWidth="1"/>
    <col min="6" max="6" width="9.8515625" style="7" customWidth="1"/>
    <col min="7" max="9" width="10.140625" style="7" bestFit="1" customWidth="1"/>
    <col min="10" max="16384" width="9.140625" style="7" customWidth="1"/>
  </cols>
  <sheetData>
    <row r="1" spans="1:9" s="231" customFormat="1" ht="15.75">
      <c r="A1" s="443" t="s">
        <v>180</v>
      </c>
      <c r="B1" s="443"/>
      <c r="C1" s="443"/>
      <c r="D1" s="443"/>
      <c r="E1" s="443"/>
      <c r="F1" s="443"/>
      <c r="G1" s="443"/>
      <c r="H1" s="443"/>
      <c r="I1" s="443"/>
    </row>
    <row r="2" ht="12.75">
      <c r="I2" s="232" t="s">
        <v>308</v>
      </c>
    </row>
    <row r="3" spans="1:9" s="233" customFormat="1" ht="12.75">
      <c r="A3" s="444" t="s">
        <v>35</v>
      </c>
      <c r="B3" s="444" t="s">
        <v>97</v>
      </c>
      <c r="C3" s="444" t="s">
        <v>181</v>
      </c>
      <c r="D3" s="444" t="s">
        <v>166</v>
      </c>
      <c r="E3" s="444"/>
      <c r="F3" s="444"/>
      <c r="G3" s="444"/>
      <c r="H3" s="444"/>
      <c r="I3" s="444"/>
    </row>
    <row r="4" spans="1:9" s="236" customFormat="1" ht="33" customHeight="1">
      <c r="A4" s="444"/>
      <c r="B4" s="444"/>
      <c r="C4" s="444"/>
      <c r="D4" s="234" t="s">
        <v>383</v>
      </c>
      <c r="E4" s="235">
        <v>2010</v>
      </c>
      <c r="F4" s="235">
        <v>2011</v>
      </c>
      <c r="G4" s="235">
        <v>2012</v>
      </c>
      <c r="H4" s="235">
        <v>2013</v>
      </c>
      <c r="I4" s="235">
        <v>2014</v>
      </c>
    </row>
    <row r="5" spans="1:9" s="236" customFormat="1" ht="15" customHeight="1">
      <c r="A5" s="237" t="s">
        <v>38</v>
      </c>
      <c r="B5" s="41" t="s">
        <v>309</v>
      </c>
      <c r="C5" s="238">
        <f>C6+C10+C15</f>
        <v>15473146</v>
      </c>
      <c r="D5" s="238">
        <f>D6</f>
        <v>35774</v>
      </c>
      <c r="E5" s="238">
        <f>E6+E10+E15</f>
        <v>14652500</v>
      </c>
      <c r="F5" s="238">
        <f>F6+F10+F15</f>
        <v>13706950</v>
      </c>
      <c r="G5" s="238">
        <f>G6+G10+G15</f>
        <v>12392950</v>
      </c>
      <c r="H5" s="238">
        <f>H6+H10+H15</f>
        <v>11158950</v>
      </c>
      <c r="I5" s="238">
        <f>I6+I10+I15</f>
        <v>9724950</v>
      </c>
    </row>
    <row r="6" spans="1:9" s="236" customFormat="1" ht="25.5">
      <c r="A6" s="235" t="s">
        <v>150</v>
      </c>
      <c r="B6" s="41" t="s">
        <v>310</v>
      </c>
      <c r="C6" s="238">
        <f>C7+C8+C9</f>
        <v>11323146</v>
      </c>
      <c r="D6" s="238">
        <f>D8</f>
        <v>35774</v>
      </c>
      <c r="E6" s="238">
        <f>E7+E8+E9</f>
        <v>14652500</v>
      </c>
      <c r="F6" s="238">
        <f>F7+F8+F9</f>
        <v>13706950</v>
      </c>
      <c r="G6" s="238">
        <f>G7+G8+G9</f>
        <v>12392950</v>
      </c>
      <c r="H6" s="238">
        <f>H7+H8+H9</f>
        <v>11158950</v>
      </c>
      <c r="I6" s="238">
        <f>I7+I8+I9</f>
        <v>9724950</v>
      </c>
    </row>
    <row r="7" spans="1:9" s="8" customFormat="1" ht="12.75">
      <c r="A7" s="239" t="s">
        <v>167</v>
      </c>
      <c r="B7" s="43" t="s">
        <v>311</v>
      </c>
      <c r="C7" s="240">
        <v>753450</v>
      </c>
      <c r="D7" s="240"/>
      <c r="E7" s="240">
        <v>743700</v>
      </c>
      <c r="F7" s="240">
        <v>566950</v>
      </c>
      <c r="G7" s="240">
        <v>432950</v>
      </c>
      <c r="H7" s="240">
        <v>298950</v>
      </c>
      <c r="I7" s="240">
        <v>164950</v>
      </c>
    </row>
    <row r="8" spans="1:9" s="8" customFormat="1" ht="12.75">
      <c r="A8" s="239" t="s">
        <v>168</v>
      </c>
      <c r="B8" s="43" t="s">
        <v>312</v>
      </c>
      <c r="C8" s="240">
        <v>149696</v>
      </c>
      <c r="D8" s="240">
        <v>35774</v>
      </c>
      <c r="E8" s="240">
        <v>88800</v>
      </c>
      <c r="F8" s="240">
        <v>0</v>
      </c>
      <c r="G8" s="240">
        <v>0</v>
      </c>
      <c r="H8" s="240">
        <v>0</v>
      </c>
      <c r="I8" s="240">
        <v>0</v>
      </c>
    </row>
    <row r="9" spans="1:9" s="8" customFormat="1" ht="12.75">
      <c r="A9" s="239" t="s">
        <v>169</v>
      </c>
      <c r="B9" s="43" t="s">
        <v>313</v>
      </c>
      <c r="C9" s="240">
        <v>10420000</v>
      </c>
      <c r="D9" s="240"/>
      <c r="E9" s="240">
        <v>13820000</v>
      </c>
      <c r="F9" s="240">
        <v>13140000</v>
      </c>
      <c r="G9" s="240">
        <v>11960000</v>
      </c>
      <c r="H9" s="240">
        <v>10860000</v>
      </c>
      <c r="I9" s="240">
        <v>9560000</v>
      </c>
    </row>
    <row r="10" spans="1:9" s="236" customFormat="1" ht="25.5">
      <c r="A10" s="235" t="s">
        <v>156</v>
      </c>
      <c r="B10" s="41" t="s">
        <v>314</v>
      </c>
      <c r="C10" s="238">
        <f>C11+C12+C13+C14</f>
        <v>4150000</v>
      </c>
      <c r="D10" s="238"/>
      <c r="E10" s="238">
        <f>E11+E12+E14</f>
        <v>0</v>
      </c>
      <c r="F10" s="238">
        <f>F11+F12+F14</f>
        <v>0</v>
      </c>
      <c r="G10" s="238">
        <f>G11+G12+G14</f>
        <v>0</v>
      </c>
      <c r="H10" s="238">
        <f>H11+H12+H14</f>
        <v>0</v>
      </c>
      <c r="I10" s="238">
        <f>I11+I12+I14</f>
        <v>0</v>
      </c>
    </row>
    <row r="11" spans="1:9" s="8" customFormat="1" ht="12.75">
      <c r="A11" s="239" t="s">
        <v>167</v>
      </c>
      <c r="B11" s="43" t="s">
        <v>315</v>
      </c>
      <c r="C11" s="240">
        <v>150000</v>
      </c>
      <c r="D11" s="240"/>
      <c r="E11" s="240">
        <v>0</v>
      </c>
      <c r="F11" s="240"/>
      <c r="G11" s="240"/>
      <c r="H11" s="240"/>
      <c r="I11" s="240"/>
    </row>
    <row r="12" spans="1:9" s="8" customFormat="1" ht="12.75">
      <c r="A12" s="239" t="s">
        <v>168</v>
      </c>
      <c r="B12" s="43" t="s">
        <v>316</v>
      </c>
      <c r="C12" s="240">
        <v>0</v>
      </c>
      <c r="D12" s="240"/>
      <c r="E12" s="240"/>
      <c r="F12" s="240"/>
      <c r="G12" s="240"/>
      <c r="H12" s="240"/>
      <c r="I12" s="240"/>
    </row>
    <row r="13" spans="1:9" s="8" customFormat="1" ht="12.75">
      <c r="A13" s="239"/>
      <c r="B13" s="43" t="s">
        <v>170</v>
      </c>
      <c r="C13" s="240">
        <v>0</v>
      </c>
      <c r="D13" s="240"/>
      <c r="E13" s="240"/>
      <c r="F13" s="240"/>
      <c r="G13" s="240"/>
      <c r="H13" s="240"/>
      <c r="I13" s="240"/>
    </row>
    <row r="14" spans="1:9" s="8" customFormat="1" ht="12.75">
      <c r="A14" s="239" t="s">
        <v>169</v>
      </c>
      <c r="B14" s="43" t="s">
        <v>317</v>
      </c>
      <c r="C14" s="240">
        <v>4000000</v>
      </c>
      <c r="D14" s="240"/>
      <c r="E14" s="240">
        <v>0</v>
      </c>
      <c r="F14" s="240"/>
      <c r="G14" s="240"/>
      <c r="H14" s="240"/>
      <c r="I14" s="240"/>
    </row>
    <row r="15" spans="1:9" s="236" customFormat="1" ht="25.5">
      <c r="A15" s="235" t="s">
        <v>157</v>
      </c>
      <c r="B15" s="41" t="s">
        <v>318</v>
      </c>
      <c r="C15" s="238"/>
      <c r="D15" s="238"/>
      <c r="E15" s="238">
        <f>E16+E17</f>
        <v>0</v>
      </c>
      <c r="F15" s="238">
        <f>F16+F17</f>
        <v>0</v>
      </c>
      <c r="G15" s="238">
        <f>G16+G17</f>
        <v>0</v>
      </c>
      <c r="H15" s="238">
        <f>H16+H17</f>
        <v>0</v>
      </c>
      <c r="I15" s="238">
        <f>I16+I17</f>
        <v>0</v>
      </c>
    </row>
    <row r="16" spans="1:9" s="8" customFormat="1" ht="12.75">
      <c r="A16" s="239" t="s">
        <v>167</v>
      </c>
      <c r="B16" s="43" t="s">
        <v>319</v>
      </c>
      <c r="C16" s="240">
        <v>0</v>
      </c>
      <c r="D16" s="240"/>
      <c r="E16" s="240">
        <v>0</v>
      </c>
      <c r="F16" s="240"/>
      <c r="G16" s="240"/>
      <c r="H16" s="240"/>
      <c r="I16" s="240"/>
    </row>
    <row r="17" spans="1:9" s="8" customFormat="1" ht="12.75">
      <c r="A17" s="239" t="s">
        <v>168</v>
      </c>
      <c r="B17" s="43" t="s">
        <v>320</v>
      </c>
      <c r="C17" s="240">
        <v>0</v>
      </c>
      <c r="D17" s="240"/>
      <c r="E17" s="240">
        <v>0</v>
      </c>
      <c r="F17" s="240"/>
      <c r="G17" s="240"/>
      <c r="H17" s="240"/>
      <c r="I17" s="240"/>
    </row>
    <row r="18" spans="1:9" s="236" customFormat="1" ht="12.75">
      <c r="A18" s="237" t="s">
        <v>40</v>
      </c>
      <c r="B18" s="41" t="s">
        <v>321</v>
      </c>
      <c r="C18" s="238">
        <f>C19+C24</f>
        <v>1421220</v>
      </c>
      <c r="D18" s="238">
        <f>D19</f>
        <v>0</v>
      </c>
      <c r="E18" s="238">
        <f>E19+E23+E24</f>
        <v>1744109</v>
      </c>
      <c r="F18" s="238">
        <f>F19+F23+F24</f>
        <v>2052227</v>
      </c>
      <c r="G18" s="238">
        <f>G19+G23+G24</f>
        <v>1909296</v>
      </c>
      <c r="H18" s="238">
        <f>H19+H23+H24</f>
        <v>2029036</v>
      </c>
      <c r="I18" s="238">
        <f>I19+I23+I24</f>
        <v>1940596</v>
      </c>
    </row>
    <row r="19" spans="1:9" s="236" customFormat="1" ht="25.5">
      <c r="A19" s="235" t="s">
        <v>159</v>
      </c>
      <c r="B19" s="41" t="s">
        <v>322</v>
      </c>
      <c r="C19" s="238">
        <f>C20+C21+C22</f>
        <v>856420</v>
      </c>
      <c r="D19" s="238">
        <f>D20</f>
        <v>0</v>
      </c>
      <c r="E19" s="238">
        <f>E20+E21+E22</f>
        <v>945550</v>
      </c>
      <c r="F19" s="238">
        <f>F20+F21+F22</f>
        <v>1314000</v>
      </c>
      <c r="G19" s="238">
        <f>G20+G21+G22</f>
        <v>1234000</v>
      </c>
      <c r="H19" s="238">
        <f>H20+H21+H22</f>
        <v>1434000</v>
      </c>
      <c r="I19" s="238">
        <f>I20+I21+I22</f>
        <v>1419950</v>
      </c>
    </row>
    <row r="20" spans="1:9" s="8" customFormat="1" ht="12.75">
      <c r="A20" s="239" t="s">
        <v>167</v>
      </c>
      <c r="B20" s="43" t="s">
        <v>323</v>
      </c>
      <c r="C20" s="240">
        <v>256420</v>
      </c>
      <c r="D20" s="240">
        <v>0</v>
      </c>
      <c r="E20" s="240">
        <v>265550</v>
      </c>
      <c r="F20" s="240">
        <v>134000</v>
      </c>
      <c r="G20" s="240">
        <v>134000</v>
      </c>
      <c r="H20" s="240">
        <v>134000</v>
      </c>
      <c r="I20" s="240">
        <v>139950</v>
      </c>
    </row>
    <row r="21" spans="1:9" s="8" customFormat="1" ht="12.75">
      <c r="A21" s="239" t="s">
        <v>168</v>
      </c>
      <c r="B21" s="43" t="s">
        <v>324</v>
      </c>
      <c r="C21" s="240">
        <v>600000</v>
      </c>
      <c r="D21" s="240"/>
      <c r="E21" s="240">
        <v>680000</v>
      </c>
      <c r="F21" s="240">
        <v>1180000</v>
      </c>
      <c r="G21" s="240">
        <v>1100000</v>
      </c>
      <c r="H21" s="240">
        <v>1300000</v>
      </c>
      <c r="I21" s="240">
        <v>1280000</v>
      </c>
    </row>
    <row r="22" spans="1:9" s="8" customFormat="1" ht="12.75">
      <c r="A22" s="239" t="s">
        <v>169</v>
      </c>
      <c r="B22" s="43" t="s">
        <v>325</v>
      </c>
      <c r="C22" s="240"/>
      <c r="D22" s="240"/>
      <c r="E22" s="240"/>
      <c r="F22" s="240"/>
      <c r="G22" s="240"/>
      <c r="H22" s="240"/>
      <c r="I22" s="240"/>
    </row>
    <row r="23" spans="1:9" s="236" customFormat="1" ht="25.5">
      <c r="A23" s="235" t="s">
        <v>160</v>
      </c>
      <c r="B23" s="41" t="s">
        <v>326</v>
      </c>
      <c r="C23" s="238"/>
      <c r="D23" s="238"/>
      <c r="E23" s="238"/>
      <c r="F23" s="238"/>
      <c r="G23" s="238"/>
      <c r="H23" s="238"/>
      <c r="I23" s="238"/>
    </row>
    <row r="24" spans="1:9" s="236" customFormat="1" ht="12.75">
      <c r="A24" s="235" t="s">
        <v>171</v>
      </c>
      <c r="B24" s="41" t="s">
        <v>172</v>
      </c>
      <c r="C24" s="238">
        <v>564800</v>
      </c>
      <c r="D24" s="238"/>
      <c r="E24" s="238">
        <v>798559</v>
      </c>
      <c r="F24" s="238">
        <v>738227</v>
      </c>
      <c r="G24" s="238">
        <v>675296</v>
      </c>
      <c r="H24" s="238">
        <v>595036</v>
      </c>
      <c r="I24" s="238">
        <v>520646</v>
      </c>
    </row>
    <row r="25" spans="1:9" s="236" customFormat="1" ht="12.75">
      <c r="A25" s="237" t="s">
        <v>42</v>
      </c>
      <c r="B25" s="41" t="s">
        <v>173</v>
      </c>
      <c r="C25" s="238">
        <v>26988219</v>
      </c>
      <c r="D25" s="238"/>
      <c r="E25" s="238">
        <v>25798832</v>
      </c>
      <c r="F25" s="238">
        <v>27329212</v>
      </c>
      <c r="G25" s="238">
        <v>27314760</v>
      </c>
      <c r="H25" s="238">
        <v>27948742</v>
      </c>
      <c r="I25" s="238">
        <v>28194976</v>
      </c>
    </row>
    <row r="26" spans="1:9" s="236" customFormat="1" ht="12.75">
      <c r="A26" s="237" t="s">
        <v>49</v>
      </c>
      <c r="B26" s="41" t="s">
        <v>174</v>
      </c>
      <c r="C26" s="238">
        <v>33988199</v>
      </c>
      <c r="D26" s="238"/>
      <c r="E26" s="238">
        <v>28123282</v>
      </c>
      <c r="F26" s="238">
        <v>26015212</v>
      </c>
      <c r="G26" s="238">
        <v>26080760</v>
      </c>
      <c r="H26" s="238">
        <v>26514742</v>
      </c>
      <c r="I26" s="238">
        <v>26775026</v>
      </c>
    </row>
    <row r="27" spans="1:9" s="236" customFormat="1" ht="12.75">
      <c r="A27" s="237" t="s">
        <v>52</v>
      </c>
      <c r="B27" s="41" t="s">
        <v>175</v>
      </c>
      <c r="C27" s="238">
        <f>C25-C26</f>
        <v>-6999980</v>
      </c>
      <c r="D27" s="238"/>
      <c r="E27" s="238">
        <f>E25-E26</f>
        <v>-2324450</v>
      </c>
      <c r="F27" s="238">
        <f>F25-F26</f>
        <v>1314000</v>
      </c>
      <c r="G27" s="238">
        <f>G25-G26</f>
        <v>1234000</v>
      </c>
      <c r="H27" s="238">
        <f>H25-H26</f>
        <v>1434000</v>
      </c>
      <c r="I27" s="238">
        <f>I25-I26</f>
        <v>1419950</v>
      </c>
    </row>
    <row r="28" spans="1:9" s="1" customFormat="1" ht="12.75">
      <c r="A28" s="237" t="s">
        <v>55</v>
      </c>
      <c r="B28" s="241" t="s">
        <v>327</v>
      </c>
      <c r="C28" s="242"/>
      <c r="D28" s="242"/>
      <c r="E28" s="242"/>
      <c r="F28" s="242"/>
      <c r="G28" s="242"/>
      <c r="H28" s="242"/>
      <c r="I28" s="242"/>
    </row>
    <row r="29" spans="1:9" s="1" customFormat="1" ht="12.75">
      <c r="A29" s="243" t="s">
        <v>176</v>
      </c>
      <c r="B29" s="241" t="s">
        <v>328</v>
      </c>
      <c r="C29" s="244">
        <f>(C5-C19)/C25*100</f>
        <v>54.159653884533846</v>
      </c>
      <c r="D29" s="242"/>
      <c r="E29" s="244">
        <f>(E5-E19)/E25*100</f>
        <v>53.13011844877319</v>
      </c>
      <c r="F29" s="244">
        <f>(F5-F19)/F25*100</f>
        <v>45.346898403071414</v>
      </c>
      <c r="G29" s="244">
        <f>(G5-G19)/G25*100</f>
        <v>40.853187068090655</v>
      </c>
      <c r="H29" s="244">
        <f>(H5-H19)/H25*100</f>
        <v>34.795662717126945</v>
      </c>
      <c r="I29" s="244">
        <f>(I5-I19)/I25*100</f>
        <v>29.4556023030486</v>
      </c>
    </row>
    <row r="30" spans="1:9" s="1" customFormat="1" ht="25.5">
      <c r="A30" s="243" t="s">
        <v>177</v>
      </c>
      <c r="B30" s="42" t="s">
        <v>329</v>
      </c>
      <c r="C30" s="244">
        <v>54.16</v>
      </c>
      <c r="D30" s="242"/>
      <c r="E30" s="244">
        <v>53.13</v>
      </c>
      <c r="F30" s="244">
        <v>45.35</v>
      </c>
      <c r="G30" s="244">
        <v>40.85</v>
      </c>
      <c r="H30" s="244">
        <v>34.8</v>
      </c>
      <c r="I30" s="244">
        <v>29.46</v>
      </c>
    </row>
    <row r="31" spans="1:9" s="1" customFormat="1" ht="12.75">
      <c r="A31" s="243" t="s">
        <v>178</v>
      </c>
      <c r="B31" s="241" t="s">
        <v>330</v>
      </c>
      <c r="C31" s="244">
        <f>C18/C25*100</f>
        <v>5.2660755420726355</v>
      </c>
      <c r="D31" s="242"/>
      <c r="E31" s="244">
        <f>E18/E25*100</f>
        <v>6.760418456153364</v>
      </c>
      <c r="F31" s="244">
        <f>F18/F25*100</f>
        <v>7.509279813849005</v>
      </c>
      <c r="G31" s="244">
        <f>G18/G25*100</f>
        <v>6.989979044296929</v>
      </c>
      <c r="H31" s="244">
        <f>H18/H25*100</f>
        <v>7.259847330516702</v>
      </c>
      <c r="I31" s="244">
        <f>I18/I25*100</f>
        <v>6.882772306669104</v>
      </c>
    </row>
    <row r="32" spans="1:9" s="1" customFormat="1" ht="25.5">
      <c r="A32" s="311" t="s">
        <v>179</v>
      </c>
      <c r="B32" s="42" t="s">
        <v>331</v>
      </c>
      <c r="C32" s="244">
        <v>5.27</v>
      </c>
      <c r="D32" s="242"/>
      <c r="E32" s="244">
        <v>6.76</v>
      </c>
      <c r="F32" s="244">
        <v>7.51</v>
      </c>
      <c r="G32" s="244">
        <v>6.99</v>
      </c>
      <c r="H32" s="244">
        <v>7.26</v>
      </c>
      <c r="I32" s="244">
        <v>6.88</v>
      </c>
    </row>
    <row r="33" spans="1:2" ht="18" customHeight="1">
      <c r="A33" s="312"/>
      <c r="B33" s="313" t="s">
        <v>332</v>
      </c>
    </row>
    <row r="34" spans="1:9" ht="25.5">
      <c r="A34" s="312"/>
      <c r="B34" s="314" t="s">
        <v>333</v>
      </c>
      <c r="F34" s="442"/>
      <c r="G34" s="442"/>
      <c r="H34" s="442"/>
      <c r="I34" s="442"/>
    </row>
    <row r="35" spans="6:9" ht="22.5" customHeight="1">
      <c r="F35" s="442"/>
      <c r="G35" s="442"/>
      <c r="H35" s="442"/>
      <c r="I35" s="442"/>
    </row>
  </sheetData>
  <sheetProtection/>
  <mergeCells count="7">
    <mergeCell ref="F34:I34"/>
    <mergeCell ref="F35:I35"/>
    <mergeCell ref="A1:I1"/>
    <mergeCell ref="A3:A4"/>
    <mergeCell ref="B3:B4"/>
    <mergeCell ref="C3:C4"/>
    <mergeCell ref="D3:I3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49">
      <selection activeCell="E63" sqref="E6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69.00390625" style="0" customWidth="1"/>
    <col min="4" max="4" width="19.140625" style="0" customWidth="1"/>
    <col min="5" max="5" width="15.8515625" style="0" customWidth="1"/>
    <col min="6" max="6" width="16.28125" style="0" customWidth="1"/>
  </cols>
  <sheetData>
    <row r="1" spans="3:4" ht="12.75">
      <c r="C1" s="16"/>
      <c r="D1" s="7" t="s">
        <v>31</v>
      </c>
    </row>
    <row r="2" spans="3:4" ht="18">
      <c r="C2" s="12" t="s">
        <v>29</v>
      </c>
      <c r="D2" t="s">
        <v>187</v>
      </c>
    </row>
    <row r="3" ht="6.75" customHeight="1">
      <c r="C3" s="12"/>
    </row>
    <row r="4" ht="12.75">
      <c r="C4" t="s">
        <v>30</v>
      </c>
    </row>
    <row r="5" spans="1:6" s="47" customFormat="1" ht="15" customHeight="1">
      <c r="A5" s="333" t="s">
        <v>0</v>
      </c>
      <c r="B5" s="333" t="s">
        <v>7</v>
      </c>
      <c r="C5" s="333" t="s">
        <v>10</v>
      </c>
      <c r="D5" s="323" t="s">
        <v>8</v>
      </c>
      <c r="E5" s="323"/>
      <c r="F5" s="324"/>
    </row>
    <row r="6" spans="1:6" s="47" customFormat="1" ht="15" customHeight="1">
      <c r="A6" s="322"/>
      <c r="B6" s="322"/>
      <c r="C6" s="322"/>
      <c r="D6" s="325" t="s">
        <v>2</v>
      </c>
      <c r="E6" s="318" t="s">
        <v>237</v>
      </c>
      <c r="F6" s="336"/>
    </row>
    <row r="7" spans="1:6" s="47" customFormat="1" ht="18.75" customHeight="1">
      <c r="A7" s="48"/>
      <c r="B7" s="48"/>
      <c r="C7" s="50"/>
      <c r="D7" s="317"/>
      <c r="E7" s="51" t="s">
        <v>3</v>
      </c>
      <c r="F7" s="87" t="s">
        <v>9</v>
      </c>
    </row>
    <row r="8" spans="1:6" s="11" customFormat="1" ht="15.75" customHeight="1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</row>
    <row r="9" spans="1:6" ht="20.25" customHeight="1">
      <c r="A9" s="56" t="s">
        <v>201</v>
      </c>
      <c r="B9" s="15"/>
      <c r="C9" s="57" t="s">
        <v>202</v>
      </c>
      <c r="D9" s="82">
        <f>D10+D11</f>
        <v>701500</v>
      </c>
      <c r="E9" s="82">
        <f>E10+E11</f>
        <v>1500</v>
      </c>
      <c r="F9" s="82">
        <f>F10+F11</f>
        <v>700000</v>
      </c>
    </row>
    <row r="10" spans="1:6" ht="19.5" customHeight="1">
      <c r="A10" s="89"/>
      <c r="B10" s="90" t="s">
        <v>238</v>
      </c>
      <c r="C10" s="61" t="s">
        <v>239</v>
      </c>
      <c r="D10" s="83">
        <f>E10+F10</f>
        <v>700000</v>
      </c>
      <c r="E10" s="83"/>
      <c r="F10" s="83">
        <v>700000</v>
      </c>
    </row>
    <row r="11" spans="1:6" ht="19.5" customHeight="1">
      <c r="A11" s="89"/>
      <c r="B11" s="91" t="s">
        <v>240</v>
      </c>
      <c r="C11" s="61" t="s">
        <v>241</v>
      </c>
      <c r="D11" s="83">
        <f>E11+F11</f>
        <v>1500</v>
      </c>
      <c r="E11" s="83">
        <v>1500</v>
      </c>
      <c r="F11" s="83"/>
    </row>
    <row r="12" spans="1:6" ht="19.5" customHeight="1">
      <c r="A12" s="64">
        <v>150</v>
      </c>
      <c r="B12" s="92"/>
      <c r="C12" s="57" t="s">
        <v>242</v>
      </c>
      <c r="D12" s="82">
        <f>E12+F12</f>
        <v>14220</v>
      </c>
      <c r="E12" s="82"/>
      <c r="F12" s="82">
        <f>F13</f>
        <v>14220</v>
      </c>
    </row>
    <row r="13" spans="1:6" ht="19.5" customHeight="1">
      <c r="A13" s="89"/>
      <c r="B13" s="92" t="s">
        <v>243</v>
      </c>
      <c r="C13" s="60" t="s">
        <v>244</v>
      </c>
      <c r="D13" s="83">
        <f>E13+F13</f>
        <v>14220</v>
      </c>
      <c r="E13" s="83"/>
      <c r="F13" s="83">
        <f>F14</f>
        <v>14220</v>
      </c>
    </row>
    <row r="14" spans="1:6" ht="43.5" customHeight="1">
      <c r="A14" s="89"/>
      <c r="B14" s="92"/>
      <c r="C14" s="93" t="s">
        <v>245</v>
      </c>
      <c r="D14" s="83">
        <f>E14+F14</f>
        <v>14220</v>
      </c>
      <c r="E14" s="83"/>
      <c r="F14" s="83">
        <v>14220</v>
      </c>
    </row>
    <row r="15" spans="1:6" ht="27.75" customHeight="1">
      <c r="A15" s="94">
        <v>400</v>
      </c>
      <c r="B15" s="95"/>
      <c r="C15" s="59" t="s">
        <v>205</v>
      </c>
      <c r="D15" s="82">
        <f>D16</f>
        <v>324897</v>
      </c>
      <c r="E15" s="82">
        <f>E16</f>
        <v>316897</v>
      </c>
      <c r="F15" s="82">
        <f>F16</f>
        <v>8000</v>
      </c>
    </row>
    <row r="16" spans="1:6" ht="19.5" customHeight="1">
      <c r="A16" s="96"/>
      <c r="B16" s="95">
        <v>4002</v>
      </c>
      <c r="C16" s="97" t="s">
        <v>246</v>
      </c>
      <c r="D16" s="83">
        <f aca="true" t="shared" si="0" ref="D16:D24">E16+F16</f>
        <v>324897</v>
      </c>
      <c r="E16" s="83">
        <v>316897</v>
      </c>
      <c r="F16" s="83">
        <v>8000</v>
      </c>
    </row>
    <row r="17" spans="1:6" s="75" customFormat="1" ht="19.5" customHeight="1">
      <c r="A17" s="98">
        <v>600</v>
      </c>
      <c r="B17" s="99"/>
      <c r="C17" s="100" t="s">
        <v>247</v>
      </c>
      <c r="D17" s="82">
        <f>D18+D19+D20</f>
        <v>2639300</v>
      </c>
      <c r="E17" s="82">
        <f>E18+E19+E20</f>
        <v>474300</v>
      </c>
      <c r="F17" s="82">
        <f>F18+F19+F20</f>
        <v>2165000</v>
      </c>
    </row>
    <row r="18" spans="1:6" ht="19.5" customHeight="1">
      <c r="A18" s="96"/>
      <c r="B18" s="95">
        <v>60013</v>
      </c>
      <c r="C18" s="60" t="s">
        <v>248</v>
      </c>
      <c r="D18" s="83">
        <f t="shared" si="0"/>
        <v>569000</v>
      </c>
      <c r="E18" s="83">
        <v>4000</v>
      </c>
      <c r="F18" s="83">
        <v>565000</v>
      </c>
    </row>
    <row r="19" spans="1:6" ht="19.5" customHeight="1">
      <c r="A19" s="96"/>
      <c r="B19" s="95">
        <v>60014</v>
      </c>
      <c r="C19" s="60" t="s">
        <v>249</v>
      </c>
      <c r="D19" s="83">
        <f t="shared" si="0"/>
        <v>104500</v>
      </c>
      <c r="E19" s="83">
        <v>4500</v>
      </c>
      <c r="F19" s="83">
        <v>100000</v>
      </c>
    </row>
    <row r="20" spans="1:6" ht="19.5" customHeight="1">
      <c r="A20" s="96"/>
      <c r="B20" s="95">
        <v>60016</v>
      </c>
      <c r="C20" s="60" t="s">
        <v>250</v>
      </c>
      <c r="D20" s="83">
        <f t="shared" si="0"/>
        <v>1965800</v>
      </c>
      <c r="E20" s="83">
        <v>465800</v>
      </c>
      <c r="F20" s="83">
        <v>1500000</v>
      </c>
    </row>
    <row r="21" spans="1:6" ht="19.5" customHeight="1">
      <c r="A21" s="94">
        <v>700</v>
      </c>
      <c r="B21" s="95"/>
      <c r="C21" s="57" t="s">
        <v>208</v>
      </c>
      <c r="D21" s="82">
        <f>D22</f>
        <v>270000</v>
      </c>
      <c r="E21" s="82">
        <f>E22</f>
        <v>270000</v>
      </c>
      <c r="F21" s="82">
        <f>F22</f>
        <v>0</v>
      </c>
    </row>
    <row r="22" spans="1:6" ht="19.5" customHeight="1">
      <c r="A22" s="101"/>
      <c r="B22" s="101">
        <v>70005</v>
      </c>
      <c r="C22" s="61" t="s">
        <v>251</v>
      </c>
      <c r="D22" s="83">
        <f t="shared" si="0"/>
        <v>270000</v>
      </c>
      <c r="E22" s="83">
        <v>270000</v>
      </c>
      <c r="F22" s="83"/>
    </row>
    <row r="23" spans="1:6" s="75" customFormat="1" ht="19.5" customHeight="1">
      <c r="A23" s="102">
        <v>710</v>
      </c>
      <c r="B23" s="103"/>
      <c r="C23" s="104" t="s">
        <v>252</v>
      </c>
      <c r="D23" s="82">
        <f>D24</f>
        <v>121620</v>
      </c>
      <c r="E23" s="82">
        <f>E24</f>
        <v>121620</v>
      </c>
      <c r="F23" s="82">
        <f>F24</f>
        <v>0</v>
      </c>
    </row>
    <row r="24" spans="1:6" ht="19.5" customHeight="1">
      <c r="A24" s="101"/>
      <c r="B24" s="101">
        <v>71004</v>
      </c>
      <c r="C24" s="61" t="s">
        <v>253</v>
      </c>
      <c r="D24" s="83">
        <f t="shared" si="0"/>
        <v>121620</v>
      </c>
      <c r="E24" s="83">
        <v>121620</v>
      </c>
      <c r="F24" s="83"/>
    </row>
    <row r="25" spans="1:6" ht="19.5" customHeight="1">
      <c r="A25" s="105">
        <v>750</v>
      </c>
      <c r="B25" s="101"/>
      <c r="C25" s="62" t="s">
        <v>211</v>
      </c>
      <c r="D25" s="82">
        <f>D26+D27+D28+D29+D30</f>
        <v>4175224</v>
      </c>
      <c r="E25" s="82">
        <f>E26+E27+E28+E29+E30</f>
        <v>4154004</v>
      </c>
      <c r="F25" s="82">
        <f>F26+F27+F28+F29+F30</f>
        <v>21220</v>
      </c>
    </row>
    <row r="26" spans="1:6" ht="19.5" customHeight="1">
      <c r="A26" s="101"/>
      <c r="B26" s="101">
        <v>75011</v>
      </c>
      <c r="C26" s="58" t="s">
        <v>254</v>
      </c>
      <c r="D26" s="83">
        <f>E26</f>
        <v>79083</v>
      </c>
      <c r="E26" s="83">
        <v>79083</v>
      </c>
      <c r="F26" s="83"/>
    </row>
    <row r="27" spans="1:6" ht="19.5" customHeight="1">
      <c r="A27" s="101"/>
      <c r="B27" s="101">
        <v>75022</v>
      </c>
      <c r="C27" s="106" t="s">
        <v>255</v>
      </c>
      <c r="D27" s="83">
        <f>E27</f>
        <v>123300</v>
      </c>
      <c r="E27" s="83">
        <v>123300</v>
      </c>
      <c r="F27" s="83"/>
    </row>
    <row r="28" spans="1:6" ht="19.5" customHeight="1">
      <c r="A28" s="101"/>
      <c r="B28" s="101">
        <v>75023</v>
      </c>
      <c r="C28" s="106" t="s">
        <v>256</v>
      </c>
      <c r="D28" s="83">
        <f>E28+F28</f>
        <v>3911621</v>
      </c>
      <c r="E28" s="83">
        <v>3904621</v>
      </c>
      <c r="F28" s="83">
        <v>7000</v>
      </c>
    </row>
    <row r="29" spans="1:6" ht="19.5" customHeight="1">
      <c r="A29" s="101"/>
      <c r="B29" s="101">
        <v>75075</v>
      </c>
      <c r="C29" s="106" t="s">
        <v>257</v>
      </c>
      <c r="D29" s="83">
        <f>E29</f>
        <v>33000</v>
      </c>
      <c r="E29" s="83">
        <v>33000</v>
      </c>
      <c r="F29" s="83"/>
    </row>
    <row r="30" spans="1:6" ht="19.5" customHeight="1">
      <c r="A30" s="101"/>
      <c r="B30" s="101">
        <v>75095</v>
      </c>
      <c r="C30" s="106" t="s">
        <v>258</v>
      </c>
      <c r="D30" s="83">
        <f>E30+F30</f>
        <v>28220</v>
      </c>
      <c r="E30" s="83">
        <v>14000</v>
      </c>
      <c r="F30" s="83">
        <v>14220</v>
      </c>
    </row>
    <row r="31" spans="1:6" ht="29.25" customHeight="1">
      <c r="A31" s="105">
        <v>751</v>
      </c>
      <c r="B31" s="101"/>
      <c r="C31" s="65" t="s">
        <v>214</v>
      </c>
      <c r="D31" s="82">
        <f>D32</f>
        <v>1800</v>
      </c>
      <c r="E31" s="82">
        <f>E32</f>
        <v>1800</v>
      </c>
      <c r="F31" s="82">
        <f>F32</f>
        <v>0</v>
      </c>
    </row>
    <row r="32" spans="1:6" ht="20.25" customHeight="1">
      <c r="A32" s="101"/>
      <c r="B32" s="101">
        <v>75101</v>
      </c>
      <c r="C32" s="58" t="s">
        <v>259</v>
      </c>
      <c r="D32" s="83">
        <f>E32</f>
        <v>1800</v>
      </c>
      <c r="E32" s="83">
        <v>1800</v>
      </c>
      <c r="F32" s="83"/>
    </row>
    <row r="33" spans="1:6" s="75" customFormat="1" ht="21.75" customHeight="1">
      <c r="A33" s="107">
        <v>754</v>
      </c>
      <c r="B33" s="107"/>
      <c r="C33" s="108" t="s">
        <v>215</v>
      </c>
      <c r="D33" s="82">
        <f>D34+D35+D36</f>
        <v>247973</v>
      </c>
      <c r="E33" s="82">
        <f>E34+E35+E36</f>
        <v>114200</v>
      </c>
      <c r="F33" s="82">
        <f>F34+F35+F36</f>
        <v>133773</v>
      </c>
    </row>
    <row r="34" spans="1:6" ht="19.5" customHeight="1">
      <c r="A34" s="101"/>
      <c r="B34" s="101">
        <v>75404</v>
      </c>
      <c r="C34" s="106" t="s">
        <v>260</v>
      </c>
      <c r="D34" s="83">
        <f>E34</f>
        <v>15400</v>
      </c>
      <c r="E34" s="83">
        <v>15400</v>
      </c>
      <c r="F34" s="83"/>
    </row>
    <row r="35" spans="1:6" ht="19.5" customHeight="1">
      <c r="A35" s="101"/>
      <c r="B35" s="101">
        <v>75412</v>
      </c>
      <c r="C35" s="60" t="s">
        <v>261</v>
      </c>
      <c r="D35" s="83">
        <f>E35+F35</f>
        <v>232273</v>
      </c>
      <c r="E35" s="83">
        <v>98500</v>
      </c>
      <c r="F35" s="83">
        <v>133773</v>
      </c>
    </row>
    <row r="36" spans="1:6" ht="19.5" customHeight="1">
      <c r="A36" s="101"/>
      <c r="B36" s="101">
        <v>75414</v>
      </c>
      <c r="C36" s="60" t="s">
        <v>262</v>
      </c>
      <c r="D36" s="83">
        <f>E36</f>
        <v>300</v>
      </c>
      <c r="E36" s="83">
        <v>300</v>
      </c>
      <c r="F36" s="83"/>
    </row>
    <row r="37" spans="1:6" ht="45" customHeight="1">
      <c r="A37" s="109">
        <v>756</v>
      </c>
      <c r="B37" s="101"/>
      <c r="C37" s="65" t="s">
        <v>216</v>
      </c>
      <c r="D37" s="82">
        <f>D38</f>
        <v>102000</v>
      </c>
      <c r="E37" s="82">
        <f>E38</f>
        <v>102000</v>
      </c>
      <c r="F37" s="82">
        <f>F38</f>
        <v>0</v>
      </c>
    </row>
    <row r="38" spans="1:6" ht="21" customHeight="1">
      <c r="A38" s="101"/>
      <c r="B38" s="110">
        <v>75647</v>
      </c>
      <c r="C38" s="58" t="s">
        <v>263</v>
      </c>
      <c r="D38" s="83">
        <f>E38+F38</f>
        <v>102000</v>
      </c>
      <c r="E38" s="83">
        <v>102000</v>
      </c>
      <c r="F38" s="83"/>
    </row>
    <row r="39" spans="1:6" s="75" customFormat="1" ht="19.5" customHeight="1">
      <c r="A39" s="107">
        <v>757</v>
      </c>
      <c r="B39" s="107"/>
      <c r="C39" s="100" t="s">
        <v>264</v>
      </c>
      <c r="D39" s="82">
        <f>D40</f>
        <v>798559</v>
      </c>
      <c r="E39" s="82">
        <f>E40</f>
        <v>798559</v>
      </c>
      <c r="F39" s="82">
        <f>F40</f>
        <v>0</v>
      </c>
    </row>
    <row r="40" spans="1:6" ht="19.5" customHeight="1">
      <c r="A40" s="101"/>
      <c r="B40" s="101">
        <v>75702</v>
      </c>
      <c r="C40" s="58" t="s">
        <v>265</v>
      </c>
      <c r="D40" s="83">
        <f>E40</f>
        <v>798559</v>
      </c>
      <c r="E40" s="83">
        <v>798559</v>
      </c>
      <c r="F40" s="83"/>
    </row>
    <row r="41" spans="1:6" s="75" customFormat="1" ht="19.5" customHeight="1">
      <c r="A41" s="107">
        <v>758</v>
      </c>
      <c r="B41" s="107"/>
      <c r="C41" s="100" t="s">
        <v>266</v>
      </c>
      <c r="D41" s="82">
        <f>D42+D43</f>
        <v>154000</v>
      </c>
      <c r="E41" s="82">
        <f>E42+E43</f>
        <v>154000</v>
      </c>
      <c r="F41" s="82">
        <f>F42+F43</f>
        <v>0</v>
      </c>
    </row>
    <row r="42" spans="1:6" ht="19.5" customHeight="1">
      <c r="A42" s="101"/>
      <c r="B42" s="101">
        <v>75814</v>
      </c>
      <c r="C42" s="60" t="s">
        <v>267</v>
      </c>
      <c r="D42" s="83">
        <f>E42</f>
        <v>44000</v>
      </c>
      <c r="E42" s="83">
        <v>44000</v>
      </c>
      <c r="F42" s="83"/>
    </row>
    <row r="43" spans="1:6" ht="19.5" customHeight="1">
      <c r="A43" s="101"/>
      <c r="B43" s="101">
        <v>75818</v>
      </c>
      <c r="C43" s="60" t="s">
        <v>268</v>
      </c>
      <c r="D43" s="83">
        <f>E43</f>
        <v>110000</v>
      </c>
      <c r="E43" s="83">
        <v>110000</v>
      </c>
      <c r="F43" s="83"/>
    </row>
    <row r="44" spans="1:6" s="75" customFormat="1" ht="19.5" customHeight="1">
      <c r="A44" s="107">
        <v>801</v>
      </c>
      <c r="B44" s="107"/>
      <c r="C44" s="100" t="s">
        <v>232</v>
      </c>
      <c r="D44" s="82">
        <f>D45+D46+D47+D48+D49+D50+D51</f>
        <v>11620047</v>
      </c>
      <c r="E44" s="82">
        <f>E45+E46+E47+E48+E49+E50+E51</f>
        <v>11620047</v>
      </c>
      <c r="F44" s="82">
        <f>F45+F46+F47+F48+F49+F50+F51</f>
        <v>0</v>
      </c>
    </row>
    <row r="45" spans="1:6" ht="19.5" customHeight="1">
      <c r="A45" s="101"/>
      <c r="B45" s="101">
        <v>80101</v>
      </c>
      <c r="C45" s="60" t="s">
        <v>269</v>
      </c>
      <c r="D45" s="83">
        <f aca="true" t="shared" si="1" ref="D45:D51">E45</f>
        <v>5430442</v>
      </c>
      <c r="E45" s="83">
        <v>5430442</v>
      </c>
      <c r="F45" s="83"/>
    </row>
    <row r="46" spans="1:6" ht="19.5" customHeight="1">
      <c r="A46" s="101"/>
      <c r="B46" s="101">
        <v>80103</v>
      </c>
      <c r="C46" s="58" t="s">
        <v>270</v>
      </c>
      <c r="D46" s="83">
        <f t="shared" si="1"/>
        <v>403296</v>
      </c>
      <c r="E46" s="83">
        <v>403296</v>
      </c>
      <c r="F46" s="83"/>
    </row>
    <row r="47" spans="1:6" ht="19.5" customHeight="1">
      <c r="A47" s="101"/>
      <c r="B47" s="101">
        <v>80104</v>
      </c>
      <c r="C47" s="60" t="s">
        <v>271</v>
      </c>
      <c r="D47" s="83">
        <f t="shared" si="1"/>
        <v>1080649</v>
      </c>
      <c r="E47" s="83">
        <v>1080649</v>
      </c>
      <c r="F47" s="83"/>
    </row>
    <row r="48" spans="1:6" ht="19.5" customHeight="1">
      <c r="A48" s="101"/>
      <c r="B48" s="101">
        <v>80110</v>
      </c>
      <c r="C48" s="106" t="s">
        <v>272</v>
      </c>
      <c r="D48" s="83">
        <f t="shared" si="1"/>
        <v>4049124</v>
      </c>
      <c r="E48" s="83">
        <v>4049124</v>
      </c>
      <c r="F48" s="83"/>
    </row>
    <row r="49" spans="1:6" ht="19.5" customHeight="1">
      <c r="A49" s="101"/>
      <c r="B49" s="101">
        <v>80113</v>
      </c>
      <c r="C49" s="60" t="s">
        <v>273</v>
      </c>
      <c r="D49" s="83">
        <f t="shared" si="1"/>
        <v>498067</v>
      </c>
      <c r="E49" s="83">
        <v>498067</v>
      </c>
      <c r="F49" s="83"/>
    </row>
    <row r="50" spans="1:6" ht="19.5" customHeight="1">
      <c r="A50" s="101"/>
      <c r="B50" s="101">
        <v>80146</v>
      </c>
      <c r="C50" s="93" t="s">
        <v>274</v>
      </c>
      <c r="D50" s="83">
        <f t="shared" si="1"/>
        <v>40458</v>
      </c>
      <c r="E50" s="83">
        <v>40458</v>
      </c>
      <c r="F50" s="83"/>
    </row>
    <row r="51" spans="1:6" ht="19.5" customHeight="1">
      <c r="A51" s="101"/>
      <c r="B51" s="101">
        <v>80195</v>
      </c>
      <c r="C51" s="106" t="s">
        <v>258</v>
      </c>
      <c r="D51" s="83">
        <f t="shared" si="1"/>
        <v>118011</v>
      </c>
      <c r="E51" s="83">
        <v>118011</v>
      </c>
      <c r="F51" s="83"/>
    </row>
    <row r="52" spans="1:6" s="75" customFormat="1" ht="19.5" customHeight="1">
      <c r="A52" s="107">
        <v>851</v>
      </c>
      <c r="B52" s="107"/>
      <c r="C52" s="100" t="s">
        <v>275</v>
      </c>
      <c r="D52" s="82">
        <f>D53+D54</f>
        <v>65000</v>
      </c>
      <c r="E52" s="82">
        <f>E53+E54</f>
        <v>65000</v>
      </c>
      <c r="F52" s="82">
        <f>F53+F54</f>
        <v>0</v>
      </c>
    </row>
    <row r="53" spans="1:6" ht="19.5" customHeight="1">
      <c r="A53" s="101"/>
      <c r="B53" s="101">
        <v>85153</v>
      </c>
      <c r="C53" s="111" t="s">
        <v>276</v>
      </c>
      <c r="D53" s="83">
        <f>E53</f>
        <v>10600</v>
      </c>
      <c r="E53" s="83">
        <v>10600</v>
      </c>
      <c r="F53" s="83"/>
    </row>
    <row r="54" spans="1:6" ht="19.5" customHeight="1">
      <c r="A54" s="101"/>
      <c r="B54" s="101">
        <v>85154</v>
      </c>
      <c r="C54" s="60" t="s">
        <v>277</v>
      </c>
      <c r="D54" s="83">
        <f>E54</f>
        <v>54400</v>
      </c>
      <c r="E54" s="83">
        <v>54400</v>
      </c>
      <c r="F54" s="83"/>
    </row>
    <row r="55" spans="1:6" s="75" customFormat="1" ht="19.5" customHeight="1">
      <c r="A55" s="107">
        <v>852</v>
      </c>
      <c r="B55" s="107"/>
      <c r="C55" s="100" t="s">
        <v>235</v>
      </c>
      <c r="D55" s="82">
        <f>D56+D57+D58+D59+D60+D61+D62+D63</f>
        <v>4597442</v>
      </c>
      <c r="E55" s="82">
        <f>E56+E57+E58+E59+E60+E61+E62+E63</f>
        <v>4597442</v>
      </c>
      <c r="F55" s="82">
        <f>F56+F57+F58+F59+F60+F61+F62+F63</f>
        <v>0</v>
      </c>
    </row>
    <row r="56" spans="1:6" ht="19.5" customHeight="1">
      <c r="A56" s="101"/>
      <c r="B56" s="101">
        <v>85202</v>
      </c>
      <c r="C56" s="60" t="s">
        <v>278</v>
      </c>
      <c r="D56" s="83">
        <f>E56+F56</f>
        <v>235200</v>
      </c>
      <c r="E56" s="83">
        <v>235200</v>
      </c>
      <c r="F56" s="83"/>
    </row>
    <row r="57" spans="1:6" ht="28.5" customHeight="1">
      <c r="A57" s="101"/>
      <c r="B57" s="101">
        <v>85212</v>
      </c>
      <c r="C57" s="58" t="s">
        <v>279</v>
      </c>
      <c r="D57" s="83">
        <f aca="true" t="shared" si="2" ref="D57:D63">E57+F57</f>
        <v>2668000</v>
      </c>
      <c r="E57" s="83">
        <v>2668000</v>
      </c>
      <c r="F57" s="83"/>
    </row>
    <row r="58" spans="1:6" ht="44.25" customHeight="1">
      <c r="A58" s="101"/>
      <c r="B58" s="110">
        <v>85213</v>
      </c>
      <c r="C58" s="58" t="s">
        <v>280</v>
      </c>
      <c r="D58" s="83">
        <f t="shared" si="2"/>
        <v>24000</v>
      </c>
      <c r="E58" s="83">
        <v>24000</v>
      </c>
      <c r="F58" s="83"/>
    </row>
    <row r="59" spans="1:6" ht="26.25" customHeight="1">
      <c r="A59" s="101"/>
      <c r="B59" s="110">
        <v>85214</v>
      </c>
      <c r="C59" s="58" t="s">
        <v>281</v>
      </c>
      <c r="D59" s="83">
        <f t="shared" si="2"/>
        <v>388900</v>
      </c>
      <c r="E59" s="83">
        <v>388900</v>
      </c>
      <c r="F59" s="83"/>
    </row>
    <row r="60" spans="1:6" ht="19.5" customHeight="1">
      <c r="A60" s="101"/>
      <c r="B60" s="101">
        <v>85216</v>
      </c>
      <c r="C60" s="60" t="s">
        <v>282</v>
      </c>
      <c r="D60" s="83">
        <f t="shared" si="2"/>
        <v>175000</v>
      </c>
      <c r="E60" s="83">
        <v>175000</v>
      </c>
      <c r="F60" s="83"/>
    </row>
    <row r="61" spans="1:6" ht="19.5" customHeight="1">
      <c r="A61" s="101"/>
      <c r="B61" s="101">
        <v>85219</v>
      </c>
      <c r="C61" s="60" t="s">
        <v>283</v>
      </c>
      <c r="D61" s="83">
        <f t="shared" si="2"/>
        <v>703032</v>
      </c>
      <c r="E61" s="83">
        <v>703032</v>
      </c>
      <c r="F61" s="83"/>
    </row>
    <row r="62" spans="1:6" ht="19.5" customHeight="1">
      <c r="A62" s="101"/>
      <c r="B62" s="101">
        <v>85228</v>
      </c>
      <c r="C62" s="58" t="s">
        <v>284</v>
      </c>
      <c r="D62" s="83">
        <f t="shared" si="2"/>
        <v>323310</v>
      </c>
      <c r="E62" s="83">
        <v>323310</v>
      </c>
      <c r="F62" s="83"/>
    </row>
    <row r="63" spans="1:6" ht="19.5" customHeight="1">
      <c r="A63" s="101"/>
      <c r="B63" s="101">
        <v>85295</v>
      </c>
      <c r="C63" s="60" t="s">
        <v>258</v>
      </c>
      <c r="D63" s="83">
        <f t="shared" si="2"/>
        <v>80000</v>
      </c>
      <c r="E63" s="83">
        <v>80000</v>
      </c>
      <c r="F63" s="83"/>
    </row>
    <row r="64" spans="1:6" s="75" customFormat="1" ht="19.5" customHeight="1">
      <c r="A64" s="107">
        <v>854</v>
      </c>
      <c r="B64" s="107"/>
      <c r="C64" s="100" t="s">
        <v>285</v>
      </c>
      <c r="D64" s="82">
        <f>D65+D66+D67</f>
        <v>288252</v>
      </c>
      <c r="E64" s="82">
        <f>E65+E66+E67</f>
        <v>288252</v>
      </c>
      <c r="F64" s="82"/>
    </row>
    <row r="65" spans="1:6" ht="19.5" customHeight="1">
      <c r="A65" s="101"/>
      <c r="B65" s="101">
        <v>85401</v>
      </c>
      <c r="C65" s="60" t="s">
        <v>286</v>
      </c>
      <c r="D65" s="83">
        <f>E65</f>
        <v>269687</v>
      </c>
      <c r="E65" s="83">
        <v>269687</v>
      </c>
      <c r="F65" s="83"/>
    </row>
    <row r="66" spans="1:6" ht="19.5" customHeight="1">
      <c r="A66" s="101"/>
      <c r="B66" s="101">
        <v>85415</v>
      </c>
      <c r="C66" s="61" t="s">
        <v>287</v>
      </c>
      <c r="D66" s="83">
        <f>E66</f>
        <v>18000</v>
      </c>
      <c r="E66" s="83">
        <v>18000</v>
      </c>
      <c r="F66" s="83"/>
    </row>
    <row r="67" spans="1:6" ht="19.5" customHeight="1">
      <c r="A67" s="101"/>
      <c r="B67" s="101">
        <v>85446</v>
      </c>
      <c r="C67" s="93" t="s">
        <v>274</v>
      </c>
      <c r="D67" s="83">
        <f>E67</f>
        <v>565</v>
      </c>
      <c r="E67" s="83">
        <v>565</v>
      </c>
      <c r="F67" s="83"/>
    </row>
    <row r="68" spans="1:6" s="75" customFormat="1" ht="19.5" customHeight="1">
      <c r="A68" s="107">
        <v>900</v>
      </c>
      <c r="B68" s="107"/>
      <c r="C68" s="112" t="s">
        <v>288</v>
      </c>
      <c r="D68" s="82">
        <f>D69+D70+D71</f>
        <v>1454643</v>
      </c>
      <c r="E68" s="82">
        <f>E69+E70+E71</f>
        <v>724643</v>
      </c>
      <c r="F68" s="82">
        <f>F69+F70+F71</f>
        <v>730000</v>
      </c>
    </row>
    <row r="69" spans="1:6" ht="19.5" customHeight="1">
      <c r="A69" s="101"/>
      <c r="B69" s="101">
        <v>90003</v>
      </c>
      <c r="C69" s="60" t="s">
        <v>289</v>
      </c>
      <c r="D69" s="83">
        <f>E69+F69</f>
        <v>94437</v>
      </c>
      <c r="E69" s="83">
        <v>94437</v>
      </c>
      <c r="F69" s="83"/>
    </row>
    <row r="70" spans="1:6" ht="19.5" customHeight="1">
      <c r="A70" s="101"/>
      <c r="B70" s="101">
        <v>90015</v>
      </c>
      <c r="C70" s="60" t="s">
        <v>290</v>
      </c>
      <c r="D70" s="83">
        <f>E70+F70</f>
        <v>1326000</v>
      </c>
      <c r="E70" s="83">
        <v>596000</v>
      </c>
      <c r="F70" s="83">
        <v>730000</v>
      </c>
    </row>
    <row r="71" spans="1:6" ht="19.5" customHeight="1">
      <c r="A71" s="101"/>
      <c r="B71" s="101">
        <v>90095</v>
      </c>
      <c r="C71" s="106" t="s">
        <v>258</v>
      </c>
      <c r="D71" s="83">
        <f>E71+F71</f>
        <v>34206</v>
      </c>
      <c r="E71" s="83">
        <v>34206</v>
      </c>
      <c r="F71" s="83"/>
    </row>
    <row r="72" spans="1:6" s="75" customFormat="1" ht="19.5" customHeight="1">
      <c r="A72" s="107">
        <v>921</v>
      </c>
      <c r="B72" s="107"/>
      <c r="C72" s="113" t="s">
        <v>291</v>
      </c>
      <c r="D72" s="82">
        <f>D73+D74</f>
        <v>359805</v>
      </c>
      <c r="E72" s="82">
        <f>E73+E74</f>
        <v>359805</v>
      </c>
      <c r="F72" s="82">
        <f>F73+F74</f>
        <v>0</v>
      </c>
    </row>
    <row r="73" spans="1:6" ht="19.5" customHeight="1">
      <c r="A73" s="101"/>
      <c r="B73" s="101">
        <v>92116</v>
      </c>
      <c r="C73" s="60" t="s">
        <v>292</v>
      </c>
      <c r="D73" s="83">
        <f>E73+F73</f>
        <v>292805</v>
      </c>
      <c r="E73" s="83">
        <v>292805</v>
      </c>
      <c r="F73" s="83"/>
    </row>
    <row r="74" spans="1:6" ht="19.5" customHeight="1">
      <c r="A74" s="101"/>
      <c r="B74" s="101">
        <v>92195</v>
      </c>
      <c r="C74" s="106" t="s">
        <v>258</v>
      </c>
      <c r="D74" s="83">
        <f>E74+F74</f>
        <v>67000</v>
      </c>
      <c r="E74" s="83">
        <v>67000</v>
      </c>
      <c r="F74" s="83"/>
    </row>
    <row r="75" spans="1:6" s="75" customFormat="1" ht="19.5" customHeight="1">
      <c r="A75" s="107">
        <v>926</v>
      </c>
      <c r="B75" s="107"/>
      <c r="C75" s="57" t="s">
        <v>293</v>
      </c>
      <c r="D75" s="82">
        <f>D76</f>
        <v>187000</v>
      </c>
      <c r="E75" s="82">
        <f>E76</f>
        <v>187000</v>
      </c>
      <c r="F75" s="82"/>
    </row>
    <row r="76" spans="1:6" ht="19.5" customHeight="1">
      <c r="A76" s="101"/>
      <c r="B76" s="101">
        <v>92605</v>
      </c>
      <c r="C76" s="58" t="s">
        <v>294</v>
      </c>
      <c r="D76" s="83">
        <f>E76+F76</f>
        <v>187000</v>
      </c>
      <c r="E76" s="83">
        <v>187000</v>
      </c>
      <c r="F76" s="83"/>
    </row>
    <row r="77" spans="1:6" s="79" customFormat="1" ht="24" customHeight="1">
      <c r="A77" s="319" t="s">
        <v>28</v>
      </c>
      <c r="B77" s="320"/>
      <c r="C77" s="321"/>
      <c r="D77" s="82">
        <f>D9+D12+D15+D17+D21+D23+D25+D31+D33+D37+D39+D41+D44+D52+D55+D64+D68+D72+D75</f>
        <v>28123282</v>
      </c>
      <c r="E77" s="82">
        <f>E9+E12+E15+E17+E21+E23+E25+E31+E33+E37+E39+E41+E44+E52+E55+E64+E68+E72+E75</f>
        <v>24351069</v>
      </c>
      <c r="F77" s="82">
        <f>F9+F12+F15+F17+F21+F23+F25+F31+F33+F37+F39+F41+F44+F52+F55+F64+F68+F72+F75</f>
        <v>3772213</v>
      </c>
    </row>
    <row r="78" ht="12.75">
      <c r="C78" s="3"/>
    </row>
    <row r="79" spans="1:3" ht="12.75">
      <c r="A79" s="5"/>
      <c r="B79" s="5"/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</sheetData>
  <sheetProtection/>
  <mergeCells count="7">
    <mergeCell ref="A77:C77"/>
    <mergeCell ref="D5:F5"/>
    <mergeCell ref="D6:D7"/>
    <mergeCell ref="E6:F6"/>
    <mergeCell ref="B5:B6"/>
    <mergeCell ref="A5:A6"/>
    <mergeCell ref="C5:C6"/>
  </mergeCells>
  <printOptions/>
  <pageMargins left="0.75" right="0.25" top="0.52" bottom="0.35" header="0.33" footer="0.29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67">
      <selection activeCell="H72" sqref="H72"/>
    </sheetView>
  </sheetViews>
  <sheetFormatPr defaultColWidth="9.140625" defaultRowHeight="12" customHeight="1"/>
  <cols>
    <col min="1" max="1" width="5.7109375" style="132" customWidth="1"/>
    <col min="2" max="2" width="8.7109375" style="132" customWidth="1"/>
    <col min="3" max="3" width="27.421875" style="132" customWidth="1"/>
    <col min="4" max="4" width="11.57421875" style="132" customWidth="1"/>
    <col min="5" max="5" width="12.7109375" style="132" customWidth="1"/>
    <col min="6" max="6" width="11.57421875" style="132" customWidth="1"/>
    <col min="7" max="7" width="12.8515625" style="132" customWidth="1"/>
    <col min="8" max="8" width="10.8515625" style="132" customWidth="1"/>
    <col min="9" max="9" width="11.28125" style="131" customWidth="1"/>
    <col min="10" max="10" width="12.421875" style="131" customWidth="1"/>
    <col min="11" max="11" width="9.28125" style="131" customWidth="1"/>
    <col min="12" max="16384" width="9.140625" style="131" customWidth="1"/>
  </cols>
  <sheetData>
    <row r="1" spans="1:9" ht="12" customHeight="1">
      <c r="A1" s="17"/>
      <c r="B1" s="130"/>
      <c r="C1" s="130"/>
      <c r="D1" s="130"/>
      <c r="E1" s="130"/>
      <c r="F1" s="130"/>
      <c r="G1" s="5"/>
      <c r="H1" s="130"/>
      <c r="I1" s="131" t="s">
        <v>34</v>
      </c>
    </row>
    <row r="2" spans="1:9" ht="12" customHeight="1">
      <c r="A2" s="17"/>
      <c r="B2" s="130"/>
      <c r="C2" s="130"/>
      <c r="D2" s="130"/>
      <c r="E2" s="130"/>
      <c r="F2" s="130"/>
      <c r="G2" s="5"/>
      <c r="H2" s="130"/>
      <c r="I2" s="131" t="s">
        <v>194</v>
      </c>
    </row>
    <row r="3" spans="1:6" ht="12" customHeight="1">
      <c r="A3" s="4"/>
      <c r="B3" s="4"/>
      <c r="C3" s="4"/>
      <c r="D3" s="4"/>
      <c r="E3" s="4"/>
      <c r="F3" s="4"/>
    </row>
    <row r="4" spans="1:8" ht="12" customHeight="1">
      <c r="A4" s="4"/>
      <c r="B4" s="4"/>
      <c r="C4" s="4"/>
      <c r="D4" s="4"/>
      <c r="E4" s="10" t="s">
        <v>21</v>
      </c>
      <c r="G4" s="5"/>
      <c r="H4" s="6"/>
    </row>
    <row r="5" spans="1:12" s="53" customFormat="1" ht="12" customHeight="1">
      <c r="A5" s="340" t="s">
        <v>0</v>
      </c>
      <c r="B5" s="340" t="s">
        <v>7</v>
      </c>
      <c r="C5" s="340" t="s">
        <v>10</v>
      </c>
      <c r="D5" s="340" t="s">
        <v>2</v>
      </c>
      <c r="E5" s="340" t="s">
        <v>14</v>
      </c>
      <c r="F5" s="342" t="s">
        <v>11</v>
      </c>
      <c r="G5" s="343"/>
      <c r="H5" s="340" t="s">
        <v>15</v>
      </c>
      <c r="I5" s="340" t="s">
        <v>16</v>
      </c>
      <c r="J5" s="340" t="s">
        <v>18</v>
      </c>
      <c r="K5" s="340" t="s">
        <v>19</v>
      </c>
      <c r="L5" s="340" t="s">
        <v>20</v>
      </c>
    </row>
    <row r="6" spans="1:12" s="53" customFormat="1" ht="81" customHeight="1">
      <c r="A6" s="341"/>
      <c r="B6" s="341"/>
      <c r="C6" s="341"/>
      <c r="D6" s="341"/>
      <c r="E6" s="341"/>
      <c r="F6" s="115" t="s">
        <v>22</v>
      </c>
      <c r="G6" s="115" t="s">
        <v>17</v>
      </c>
      <c r="H6" s="341"/>
      <c r="I6" s="341"/>
      <c r="J6" s="341"/>
      <c r="K6" s="341"/>
      <c r="L6" s="341"/>
    </row>
    <row r="7" spans="1:12" s="7" customFormat="1" ht="15" customHeight="1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6">
        <v>12</v>
      </c>
    </row>
    <row r="8" spans="1:12" s="7" customFormat="1" ht="21" customHeight="1">
      <c r="A8" s="133" t="s">
        <v>201</v>
      </c>
      <c r="B8" s="134"/>
      <c r="C8" s="78" t="s">
        <v>202</v>
      </c>
      <c r="D8" s="82">
        <f>D9</f>
        <v>1500</v>
      </c>
      <c r="E8" s="82">
        <f aca="true" t="shared" si="0" ref="E8:L8">E9</f>
        <v>0</v>
      </c>
      <c r="F8" s="82">
        <f t="shared" si="0"/>
        <v>0</v>
      </c>
      <c r="G8" s="82">
        <f t="shared" si="0"/>
        <v>0</v>
      </c>
      <c r="H8" s="82">
        <f t="shared" si="0"/>
        <v>1500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</row>
    <row r="9" spans="1:12" s="7" customFormat="1" ht="17.25" customHeight="1">
      <c r="A9" s="136"/>
      <c r="B9" s="137" t="s">
        <v>240</v>
      </c>
      <c r="C9" s="138" t="s">
        <v>241</v>
      </c>
      <c r="D9" s="83">
        <f>E9+H9+I9+J9+K9+L9</f>
        <v>1500</v>
      </c>
      <c r="E9" s="83">
        <f>F9+G9</f>
        <v>0</v>
      </c>
      <c r="F9" s="83"/>
      <c r="G9" s="83">
        <v>0</v>
      </c>
      <c r="H9" s="83">
        <v>1500</v>
      </c>
      <c r="I9" s="83"/>
      <c r="J9" s="83"/>
      <c r="K9" s="83"/>
      <c r="L9" s="83"/>
    </row>
    <row r="10" spans="1:12" s="7" customFormat="1" ht="33.75" customHeight="1">
      <c r="A10" s="139">
        <v>400</v>
      </c>
      <c r="B10" s="140"/>
      <c r="C10" s="141" t="s">
        <v>205</v>
      </c>
      <c r="D10" s="82">
        <f>D11</f>
        <v>316897</v>
      </c>
      <c r="E10" s="82">
        <f aca="true" t="shared" si="1" ref="E10:L10">E11</f>
        <v>316897</v>
      </c>
      <c r="F10" s="82">
        <f t="shared" si="1"/>
        <v>4000</v>
      </c>
      <c r="G10" s="82">
        <f t="shared" si="1"/>
        <v>312897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</row>
    <row r="11" spans="1:12" s="7" customFormat="1" ht="18.75" customHeight="1">
      <c r="A11" s="136"/>
      <c r="B11" s="140">
        <v>4002</v>
      </c>
      <c r="C11" s="142" t="s">
        <v>246</v>
      </c>
      <c r="D11" s="83">
        <f aca="true" t="shared" si="2" ref="D11:D71">E11+H11+I11+J11+K11+L11</f>
        <v>316897</v>
      </c>
      <c r="E11" s="83">
        <f aca="true" t="shared" si="3" ref="E11:E71">F11+G11</f>
        <v>316897</v>
      </c>
      <c r="F11" s="83">
        <v>4000</v>
      </c>
      <c r="G11" s="83">
        <v>312897</v>
      </c>
      <c r="H11" s="83"/>
      <c r="I11" s="83"/>
      <c r="J11" s="83"/>
      <c r="K11" s="83"/>
      <c r="L11" s="83"/>
    </row>
    <row r="12" spans="1:12" s="7" customFormat="1" ht="21" customHeight="1">
      <c r="A12" s="143">
        <v>600</v>
      </c>
      <c r="B12" s="144"/>
      <c r="C12" s="145" t="s">
        <v>247</v>
      </c>
      <c r="D12" s="82">
        <f>D13+D14+D15</f>
        <v>474300</v>
      </c>
      <c r="E12" s="82">
        <f aca="true" t="shared" si="4" ref="E12:L12">E13+E14+E15</f>
        <v>474300</v>
      </c>
      <c r="F12" s="82">
        <f t="shared" si="4"/>
        <v>10800</v>
      </c>
      <c r="G12" s="82">
        <f t="shared" si="4"/>
        <v>463500</v>
      </c>
      <c r="H12" s="82">
        <f t="shared" si="4"/>
        <v>0</v>
      </c>
      <c r="I12" s="82">
        <f t="shared" si="4"/>
        <v>0</v>
      </c>
      <c r="J12" s="82">
        <f t="shared" si="4"/>
        <v>0</v>
      </c>
      <c r="K12" s="82">
        <f t="shared" si="4"/>
        <v>0</v>
      </c>
      <c r="L12" s="82">
        <f t="shared" si="4"/>
        <v>0</v>
      </c>
    </row>
    <row r="13" spans="1:12" s="7" customFormat="1" ht="21" customHeight="1">
      <c r="A13" s="136"/>
      <c r="B13" s="140">
        <v>60013</v>
      </c>
      <c r="C13" s="45" t="s">
        <v>248</v>
      </c>
      <c r="D13" s="83">
        <f t="shared" si="2"/>
        <v>4000</v>
      </c>
      <c r="E13" s="83">
        <f t="shared" si="3"/>
        <v>4000</v>
      </c>
      <c r="F13" s="83"/>
      <c r="G13" s="83">
        <v>4000</v>
      </c>
      <c r="H13" s="83"/>
      <c r="I13" s="83"/>
      <c r="J13" s="83"/>
      <c r="K13" s="83"/>
      <c r="L13" s="83"/>
    </row>
    <row r="14" spans="1:12" s="7" customFormat="1" ht="21" customHeight="1">
      <c r="A14" s="136"/>
      <c r="B14" s="140">
        <v>60014</v>
      </c>
      <c r="C14" s="45" t="s">
        <v>249</v>
      </c>
      <c r="D14" s="83">
        <f t="shared" si="2"/>
        <v>4500</v>
      </c>
      <c r="E14" s="83">
        <f t="shared" si="3"/>
        <v>4500</v>
      </c>
      <c r="F14" s="83"/>
      <c r="G14" s="83">
        <v>4500</v>
      </c>
      <c r="H14" s="83"/>
      <c r="I14" s="83"/>
      <c r="J14" s="83"/>
      <c r="K14" s="83"/>
      <c r="L14" s="83"/>
    </row>
    <row r="15" spans="1:12" s="7" customFormat="1" ht="21" customHeight="1">
      <c r="A15" s="136"/>
      <c r="B15" s="140">
        <v>60016</v>
      </c>
      <c r="C15" s="45" t="s">
        <v>250</v>
      </c>
      <c r="D15" s="83">
        <f t="shared" si="2"/>
        <v>465800</v>
      </c>
      <c r="E15" s="83">
        <f t="shared" si="3"/>
        <v>465800</v>
      </c>
      <c r="F15" s="83">
        <v>10800</v>
      </c>
      <c r="G15" s="83">
        <v>455000</v>
      </c>
      <c r="H15" s="83"/>
      <c r="I15" s="83"/>
      <c r="J15" s="83"/>
      <c r="K15" s="83"/>
      <c r="L15" s="83"/>
    </row>
    <row r="16" spans="1:12" s="7" customFormat="1" ht="21" customHeight="1">
      <c r="A16" s="139">
        <v>700</v>
      </c>
      <c r="B16" s="140"/>
      <c r="C16" s="78" t="s">
        <v>208</v>
      </c>
      <c r="D16" s="82">
        <f>D17</f>
        <v>270000</v>
      </c>
      <c r="E16" s="82">
        <f aca="true" t="shared" si="5" ref="E16:L16">E17</f>
        <v>270000</v>
      </c>
      <c r="F16" s="82">
        <f t="shared" si="5"/>
        <v>5000</v>
      </c>
      <c r="G16" s="82">
        <f t="shared" si="5"/>
        <v>265000</v>
      </c>
      <c r="H16" s="82">
        <f t="shared" si="5"/>
        <v>0</v>
      </c>
      <c r="I16" s="82">
        <f t="shared" si="5"/>
        <v>0</v>
      </c>
      <c r="J16" s="82">
        <f t="shared" si="5"/>
        <v>0</v>
      </c>
      <c r="K16" s="82">
        <f t="shared" si="5"/>
        <v>0</v>
      </c>
      <c r="L16" s="82">
        <f t="shared" si="5"/>
        <v>0</v>
      </c>
    </row>
    <row r="17" spans="1:12" s="7" customFormat="1" ht="26.25" customHeight="1">
      <c r="A17" s="146"/>
      <c r="B17" s="146">
        <v>70005</v>
      </c>
      <c r="C17" s="138" t="s">
        <v>251</v>
      </c>
      <c r="D17" s="83">
        <f t="shared" si="2"/>
        <v>270000</v>
      </c>
      <c r="E17" s="83">
        <f t="shared" si="3"/>
        <v>270000</v>
      </c>
      <c r="F17" s="83">
        <v>5000</v>
      </c>
      <c r="G17" s="83">
        <v>265000</v>
      </c>
      <c r="H17" s="83"/>
      <c r="I17" s="83"/>
      <c r="J17" s="83"/>
      <c r="K17" s="83"/>
      <c r="L17" s="83"/>
    </row>
    <row r="18" spans="1:12" s="7" customFormat="1" ht="21" customHeight="1">
      <c r="A18" s="147">
        <v>710</v>
      </c>
      <c r="B18" s="148"/>
      <c r="C18" s="149" t="s">
        <v>252</v>
      </c>
      <c r="D18" s="82">
        <f>D19</f>
        <v>121620</v>
      </c>
      <c r="E18" s="82">
        <f aca="true" t="shared" si="6" ref="E18:L18">E19</f>
        <v>121620</v>
      </c>
      <c r="F18" s="82">
        <f t="shared" si="6"/>
        <v>7000</v>
      </c>
      <c r="G18" s="82">
        <f t="shared" si="6"/>
        <v>114620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</row>
    <row r="19" spans="1:12" s="7" customFormat="1" ht="25.5" customHeight="1">
      <c r="A19" s="146"/>
      <c r="B19" s="146">
        <v>71004</v>
      </c>
      <c r="C19" s="138" t="s">
        <v>253</v>
      </c>
      <c r="D19" s="83">
        <f t="shared" si="2"/>
        <v>121620</v>
      </c>
      <c r="E19" s="83">
        <f t="shared" si="3"/>
        <v>121620</v>
      </c>
      <c r="F19" s="83">
        <v>7000</v>
      </c>
      <c r="G19" s="83">
        <v>114620</v>
      </c>
      <c r="H19" s="83"/>
      <c r="I19" s="83"/>
      <c r="J19" s="83"/>
      <c r="K19" s="83"/>
      <c r="L19" s="83"/>
    </row>
    <row r="20" spans="1:12" s="7" customFormat="1" ht="21" customHeight="1">
      <c r="A20" s="150">
        <v>750</v>
      </c>
      <c r="B20" s="146"/>
      <c r="C20" s="149" t="s">
        <v>211</v>
      </c>
      <c r="D20" s="82">
        <f>D21+D22+D23+D24+D25</f>
        <v>4154004</v>
      </c>
      <c r="E20" s="82">
        <f aca="true" t="shared" si="7" ref="E20:L20">E21+E22+E23+E24+E25</f>
        <v>4036704</v>
      </c>
      <c r="F20" s="82">
        <f t="shared" si="7"/>
        <v>3312189</v>
      </c>
      <c r="G20" s="82">
        <f t="shared" si="7"/>
        <v>724515</v>
      </c>
      <c r="H20" s="82">
        <f t="shared" si="7"/>
        <v>0</v>
      </c>
      <c r="I20" s="82">
        <f t="shared" si="7"/>
        <v>117300</v>
      </c>
      <c r="J20" s="82">
        <f t="shared" si="7"/>
        <v>0</v>
      </c>
      <c r="K20" s="82">
        <f t="shared" si="7"/>
        <v>0</v>
      </c>
      <c r="L20" s="82">
        <f t="shared" si="7"/>
        <v>0</v>
      </c>
    </row>
    <row r="21" spans="1:12" s="7" customFormat="1" ht="21" customHeight="1">
      <c r="A21" s="146"/>
      <c r="B21" s="146">
        <v>75011</v>
      </c>
      <c r="C21" s="151" t="s">
        <v>254</v>
      </c>
      <c r="D21" s="83">
        <f t="shared" si="2"/>
        <v>79083</v>
      </c>
      <c r="E21" s="83">
        <f t="shared" si="3"/>
        <v>79083</v>
      </c>
      <c r="F21" s="83">
        <v>76525</v>
      </c>
      <c r="G21" s="83">
        <v>2558</v>
      </c>
      <c r="H21" s="83"/>
      <c r="I21" s="83"/>
      <c r="J21" s="83"/>
      <c r="K21" s="83"/>
      <c r="L21" s="83"/>
    </row>
    <row r="22" spans="1:12" s="7" customFormat="1" ht="21" customHeight="1">
      <c r="A22" s="146"/>
      <c r="B22" s="146">
        <v>75022</v>
      </c>
      <c r="C22" s="151" t="s">
        <v>255</v>
      </c>
      <c r="D22" s="83">
        <f t="shared" si="2"/>
        <v>123300</v>
      </c>
      <c r="E22" s="83">
        <f t="shared" si="3"/>
        <v>6000</v>
      </c>
      <c r="F22" s="83"/>
      <c r="G22" s="83">
        <v>6000</v>
      </c>
      <c r="H22" s="83"/>
      <c r="I22" s="83">
        <v>117300</v>
      </c>
      <c r="J22" s="83"/>
      <c r="K22" s="83"/>
      <c r="L22" s="83"/>
    </row>
    <row r="23" spans="1:12" s="7" customFormat="1" ht="21" customHeight="1">
      <c r="A23" s="146"/>
      <c r="B23" s="146">
        <v>75023</v>
      </c>
      <c r="C23" s="151" t="s">
        <v>256</v>
      </c>
      <c r="D23" s="83">
        <f t="shared" si="2"/>
        <v>3904621</v>
      </c>
      <c r="E23" s="83">
        <f t="shared" si="3"/>
        <v>3904621</v>
      </c>
      <c r="F23" s="83">
        <v>3217664</v>
      </c>
      <c r="G23" s="83">
        <v>686957</v>
      </c>
      <c r="H23" s="83"/>
      <c r="I23" s="83"/>
      <c r="J23" s="83"/>
      <c r="K23" s="83"/>
      <c r="L23" s="83"/>
    </row>
    <row r="24" spans="1:12" s="7" customFormat="1" ht="27" customHeight="1">
      <c r="A24" s="146"/>
      <c r="B24" s="146">
        <v>75075</v>
      </c>
      <c r="C24" s="138" t="s">
        <v>257</v>
      </c>
      <c r="D24" s="83">
        <f t="shared" si="2"/>
        <v>33000</v>
      </c>
      <c r="E24" s="83">
        <f t="shared" si="3"/>
        <v>33000</v>
      </c>
      <c r="F24" s="83">
        <v>18000</v>
      </c>
      <c r="G24" s="83">
        <v>15000</v>
      </c>
      <c r="H24" s="83"/>
      <c r="I24" s="83"/>
      <c r="J24" s="83"/>
      <c r="K24" s="83"/>
      <c r="L24" s="83"/>
    </row>
    <row r="25" spans="1:12" s="7" customFormat="1" ht="17.25" customHeight="1">
      <c r="A25" s="146"/>
      <c r="B25" s="146">
        <v>75095</v>
      </c>
      <c r="C25" s="151" t="s">
        <v>258</v>
      </c>
      <c r="D25" s="83">
        <f t="shared" si="2"/>
        <v>14000</v>
      </c>
      <c r="E25" s="83">
        <f t="shared" si="3"/>
        <v>14000</v>
      </c>
      <c r="F25" s="83"/>
      <c r="G25" s="83">
        <v>14000</v>
      </c>
      <c r="H25" s="83"/>
      <c r="I25" s="83"/>
      <c r="J25" s="83"/>
      <c r="K25" s="83"/>
      <c r="L25" s="83"/>
    </row>
    <row r="26" spans="1:12" s="7" customFormat="1" ht="52.5" customHeight="1">
      <c r="A26" s="127">
        <v>751</v>
      </c>
      <c r="B26" s="146"/>
      <c r="C26" s="152" t="s">
        <v>214</v>
      </c>
      <c r="D26" s="82">
        <f t="shared" si="2"/>
        <v>1800</v>
      </c>
      <c r="E26" s="82">
        <f t="shared" si="3"/>
        <v>1800</v>
      </c>
      <c r="F26" s="82"/>
      <c r="G26" s="82">
        <f>G27</f>
        <v>1800</v>
      </c>
      <c r="H26" s="82"/>
      <c r="I26" s="82"/>
      <c r="J26" s="82"/>
      <c r="K26" s="82"/>
      <c r="L26" s="82"/>
    </row>
    <row r="27" spans="1:12" s="7" customFormat="1" ht="37.5" customHeight="1">
      <c r="A27" s="146"/>
      <c r="B27" s="146">
        <v>75101</v>
      </c>
      <c r="C27" s="153" t="s">
        <v>259</v>
      </c>
      <c r="D27" s="83">
        <f t="shared" si="2"/>
        <v>1800</v>
      </c>
      <c r="E27" s="83">
        <f t="shared" si="3"/>
        <v>1800</v>
      </c>
      <c r="F27" s="83"/>
      <c r="G27" s="83">
        <v>1800</v>
      </c>
      <c r="H27" s="83"/>
      <c r="I27" s="83"/>
      <c r="J27" s="83"/>
      <c r="K27" s="83"/>
      <c r="L27" s="83"/>
    </row>
    <row r="28" spans="1:12" s="7" customFormat="1" ht="29.25" customHeight="1">
      <c r="A28" s="127">
        <v>754</v>
      </c>
      <c r="B28" s="154"/>
      <c r="C28" s="155" t="s">
        <v>215</v>
      </c>
      <c r="D28" s="82">
        <f>D29+D30+D31</f>
        <v>114200</v>
      </c>
      <c r="E28" s="82">
        <f aca="true" t="shared" si="8" ref="E28:L28">E29+E30+E31</f>
        <v>92300</v>
      </c>
      <c r="F28" s="82">
        <f t="shared" si="8"/>
        <v>9450</v>
      </c>
      <c r="G28" s="82">
        <f t="shared" si="8"/>
        <v>82850</v>
      </c>
      <c r="H28" s="82">
        <f t="shared" si="8"/>
        <v>15400</v>
      </c>
      <c r="I28" s="82">
        <f t="shared" si="8"/>
        <v>6500</v>
      </c>
      <c r="J28" s="82">
        <f t="shared" si="8"/>
        <v>0</v>
      </c>
      <c r="K28" s="82">
        <f t="shared" si="8"/>
        <v>0</v>
      </c>
      <c r="L28" s="82">
        <f t="shared" si="8"/>
        <v>0</v>
      </c>
    </row>
    <row r="29" spans="1:12" s="7" customFormat="1" ht="17.25" customHeight="1">
      <c r="A29" s="146"/>
      <c r="B29" s="146">
        <v>75404</v>
      </c>
      <c r="C29" s="151" t="s">
        <v>260</v>
      </c>
      <c r="D29" s="83">
        <f t="shared" si="2"/>
        <v>15400</v>
      </c>
      <c r="E29" s="83">
        <f t="shared" si="3"/>
        <v>0</v>
      </c>
      <c r="F29" s="83"/>
      <c r="G29" s="83">
        <v>0</v>
      </c>
      <c r="H29" s="83">
        <v>15400</v>
      </c>
      <c r="I29" s="83"/>
      <c r="J29" s="83"/>
      <c r="K29" s="83"/>
      <c r="L29" s="83"/>
    </row>
    <row r="30" spans="1:12" s="7" customFormat="1" ht="18" customHeight="1">
      <c r="A30" s="146"/>
      <c r="B30" s="146">
        <v>75412</v>
      </c>
      <c r="C30" s="45" t="s">
        <v>261</v>
      </c>
      <c r="D30" s="83">
        <f t="shared" si="2"/>
        <v>98500</v>
      </c>
      <c r="E30" s="83">
        <f t="shared" si="3"/>
        <v>92000</v>
      </c>
      <c r="F30" s="83">
        <v>9450</v>
      </c>
      <c r="G30" s="83">
        <v>82550</v>
      </c>
      <c r="H30" s="83"/>
      <c r="I30" s="83">
        <v>6500</v>
      </c>
      <c r="J30" s="83"/>
      <c r="K30" s="83"/>
      <c r="L30" s="83"/>
    </row>
    <row r="31" spans="1:12" s="7" customFormat="1" ht="18.75" customHeight="1">
      <c r="A31" s="146"/>
      <c r="B31" s="146">
        <v>75414</v>
      </c>
      <c r="C31" s="45" t="s">
        <v>262</v>
      </c>
      <c r="D31" s="83">
        <f t="shared" si="2"/>
        <v>300</v>
      </c>
      <c r="E31" s="83">
        <f t="shared" si="3"/>
        <v>300</v>
      </c>
      <c r="F31" s="83"/>
      <c r="G31" s="83">
        <v>300</v>
      </c>
      <c r="H31" s="83"/>
      <c r="I31" s="83"/>
      <c r="J31" s="83"/>
      <c r="K31" s="83"/>
      <c r="L31" s="83"/>
    </row>
    <row r="32" spans="1:12" s="7" customFormat="1" ht="51" customHeight="1">
      <c r="A32" s="127">
        <v>756</v>
      </c>
      <c r="B32" s="146"/>
      <c r="C32" s="152" t="s">
        <v>216</v>
      </c>
      <c r="D32" s="82">
        <f>D33</f>
        <v>102000</v>
      </c>
      <c r="E32" s="82">
        <f aca="true" t="shared" si="9" ref="E32:L32">E33</f>
        <v>102000</v>
      </c>
      <c r="F32" s="82">
        <f t="shared" si="9"/>
        <v>63000</v>
      </c>
      <c r="G32" s="82">
        <f t="shared" si="9"/>
        <v>39000</v>
      </c>
      <c r="H32" s="82">
        <f t="shared" si="9"/>
        <v>0</v>
      </c>
      <c r="I32" s="82">
        <f t="shared" si="9"/>
        <v>0</v>
      </c>
      <c r="J32" s="82">
        <f t="shared" si="9"/>
        <v>0</v>
      </c>
      <c r="K32" s="82">
        <f t="shared" si="9"/>
        <v>0</v>
      </c>
      <c r="L32" s="82">
        <f t="shared" si="9"/>
        <v>0</v>
      </c>
    </row>
    <row r="33" spans="1:12" s="7" customFormat="1" ht="36" customHeight="1">
      <c r="A33" s="146"/>
      <c r="B33" s="156">
        <v>75647</v>
      </c>
      <c r="C33" s="153" t="s">
        <v>263</v>
      </c>
      <c r="D33" s="83">
        <f t="shared" si="2"/>
        <v>102000</v>
      </c>
      <c r="E33" s="83">
        <f t="shared" si="3"/>
        <v>102000</v>
      </c>
      <c r="F33" s="83">
        <v>63000</v>
      </c>
      <c r="G33" s="83">
        <v>39000</v>
      </c>
      <c r="H33" s="83"/>
      <c r="I33" s="83"/>
      <c r="J33" s="83"/>
      <c r="K33" s="83"/>
      <c r="L33" s="83"/>
    </row>
    <row r="34" spans="1:12" s="7" customFormat="1" ht="22.5" customHeight="1">
      <c r="A34" s="154">
        <v>757</v>
      </c>
      <c r="B34" s="154"/>
      <c r="C34" s="145" t="s">
        <v>264</v>
      </c>
      <c r="D34" s="82">
        <f>D35</f>
        <v>798559</v>
      </c>
      <c r="E34" s="82">
        <f aca="true" t="shared" si="10" ref="E34:L34">E35</f>
        <v>0</v>
      </c>
      <c r="F34" s="82">
        <f t="shared" si="10"/>
        <v>0</v>
      </c>
      <c r="G34" s="82">
        <f t="shared" si="10"/>
        <v>0</v>
      </c>
      <c r="H34" s="82">
        <f t="shared" si="10"/>
        <v>0</v>
      </c>
      <c r="I34" s="82">
        <f t="shared" si="10"/>
        <v>0</v>
      </c>
      <c r="J34" s="82">
        <f t="shared" si="10"/>
        <v>0</v>
      </c>
      <c r="K34" s="82">
        <f t="shared" si="10"/>
        <v>0</v>
      </c>
      <c r="L34" s="82">
        <f t="shared" si="10"/>
        <v>798559</v>
      </c>
    </row>
    <row r="35" spans="1:12" s="7" customFormat="1" ht="36.75" customHeight="1">
      <c r="A35" s="146"/>
      <c r="B35" s="146">
        <v>75702</v>
      </c>
      <c r="C35" s="153" t="s">
        <v>265</v>
      </c>
      <c r="D35" s="83">
        <f t="shared" si="2"/>
        <v>798559</v>
      </c>
      <c r="E35" s="83">
        <f t="shared" si="3"/>
        <v>0</v>
      </c>
      <c r="F35" s="83"/>
      <c r="G35" s="83"/>
      <c r="H35" s="83"/>
      <c r="I35" s="83"/>
      <c r="J35" s="83"/>
      <c r="K35" s="83"/>
      <c r="L35" s="83">
        <v>798559</v>
      </c>
    </row>
    <row r="36" spans="1:12" s="7" customFormat="1" ht="22.5" customHeight="1">
      <c r="A36" s="154">
        <v>758</v>
      </c>
      <c r="B36" s="154"/>
      <c r="C36" s="145" t="s">
        <v>266</v>
      </c>
      <c r="D36" s="82">
        <f>D37+D38</f>
        <v>154000</v>
      </c>
      <c r="E36" s="82">
        <f aca="true" t="shared" si="11" ref="E36:L36">E37+E38</f>
        <v>154000</v>
      </c>
      <c r="F36" s="82">
        <f t="shared" si="11"/>
        <v>0</v>
      </c>
      <c r="G36" s="82">
        <f t="shared" si="11"/>
        <v>154000</v>
      </c>
      <c r="H36" s="82">
        <f t="shared" si="11"/>
        <v>0</v>
      </c>
      <c r="I36" s="82">
        <f t="shared" si="11"/>
        <v>0</v>
      </c>
      <c r="J36" s="82">
        <f t="shared" si="11"/>
        <v>0</v>
      </c>
      <c r="K36" s="82">
        <f t="shared" si="11"/>
        <v>0</v>
      </c>
      <c r="L36" s="82">
        <f t="shared" si="11"/>
        <v>0</v>
      </c>
    </row>
    <row r="37" spans="1:12" s="7" customFormat="1" ht="17.25" customHeight="1">
      <c r="A37" s="146"/>
      <c r="B37" s="146">
        <v>75814</v>
      </c>
      <c r="C37" s="45" t="s">
        <v>267</v>
      </c>
      <c r="D37" s="83">
        <f t="shared" si="2"/>
        <v>44000</v>
      </c>
      <c r="E37" s="83">
        <f t="shared" si="3"/>
        <v>44000</v>
      </c>
      <c r="F37" s="83"/>
      <c r="G37" s="83">
        <v>44000</v>
      </c>
      <c r="H37" s="83"/>
      <c r="I37" s="83"/>
      <c r="J37" s="83"/>
      <c r="K37" s="83"/>
      <c r="L37" s="118"/>
    </row>
    <row r="38" spans="1:12" s="7" customFormat="1" ht="17.25" customHeight="1">
      <c r="A38" s="146"/>
      <c r="B38" s="146">
        <v>75818</v>
      </c>
      <c r="C38" s="45" t="s">
        <v>268</v>
      </c>
      <c r="D38" s="83">
        <v>110000</v>
      </c>
      <c r="E38" s="83">
        <f t="shared" si="3"/>
        <v>110000</v>
      </c>
      <c r="F38" s="83"/>
      <c r="G38" s="83">
        <v>110000</v>
      </c>
      <c r="H38" s="83"/>
      <c r="I38" s="83"/>
      <c r="J38" s="83"/>
      <c r="K38" s="83"/>
      <c r="L38" s="118"/>
    </row>
    <row r="39" spans="1:12" s="7" customFormat="1" ht="21" customHeight="1">
      <c r="A39" s="154">
        <v>801</v>
      </c>
      <c r="B39" s="154"/>
      <c r="C39" s="145" t="s">
        <v>232</v>
      </c>
      <c r="D39" s="82">
        <f>D40+D41+D42+D43+D44+D45+D46</f>
        <v>11620047</v>
      </c>
      <c r="E39" s="82">
        <f aca="true" t="shared" si="12" ref="E39:L39">E40+E41+E42+E43+E44+E45+E46</f>
        <v>10752819</v>
      </c>
      <c r="F39" s="82">
        <f t="shared" si="12"/>
        <v>8849420</v>
      </c>
      <c r="G39" s="82">
        <f t="shared" si="12"/>
        <v>1903399</v>
      </c>
      <c r="H39" s="82">
        <f t="shared" si="12"/>
        <v>257000</v>
      </c>
      <c r="I39" s="82">
        <f t="shared" si="12"/>
        <v>549212</v>
      </c>
      <c r="J39" s="82">
        <f t="shared" si="12"/>
        <v>61016</v>
      </c>
      <c r="K39" s="82">
        <f t="shared" si="12"/>
        <v>0</v>
      </c>
      <c r="L39" s="82">
        <f t="shared" si="12"/>
        <v>0</v>
      </c>
    </row>
    <row r="40" spans="1:12" s="7" customFormat="1" ht="17.25" customHeight="1">
      <c r="A40" s="146"/>
      <c r="B40" s="146">
        <v>80101</v>
      </c>
      <c r="C40" s="45" t="s">
        <v>269</v>
      </c>
      <c r="D40" s="83">
        <f t="shared" si="2"/>
        <v>5430442</v>
      </c>
      <c r="E40" s="83">
        <f t="shared" si="3"/>
        <v>5160448</v>
      </c>
      <c r="F40" s="83">
        <v>4348846</v>
      </c>
      <c r="G40" s="83">
        <v>811602</v>
      </c>
      <c r="H40" s="83"/>
      <c r="I40" s="83">
        <v>269994</v>
      </c>
      <c r="J40" s="83"/>
      <c r="K40" s="83"/>
      <c r="L40" s="118"/>
    </row>
    <row r="41" spans="1:12" s="7" customFormat="1" ht="26.25" customHeight="1">
      <c r="A41" s="146"/>
      <c r="B41" s="146">
        <v>80103</v>
      </c>
      <c r="C41" s="153" t="s">
        <v>270</v>
      </c>
      <c r="D41" s="83">
        <f t="shared" si="2"/>
        <v>403296</v>
      </c>
      <c r="E41" s="83">
        <f t="shared" si="3"/>
        <v>379661</v>
      </c>
      <c r="F41" s="83">
        <v>347967</v>
      </c>
      <c r="G41" s="83">
        <v>31694</v>
      </c>
      <c r="H41" s="83"/>
      <c r="I41" s="83">
        <v>23635</v>
      </c>
      <c r="J41" s="83"/>
      <c r="K41" s="83"/>
      <c r="L41" s="118"/>
    </row>
    <row r="42" spans="1:12" s="7" customFormat="1" ht="17.25" customHeight="1">
      <c r="A42" s="146"/>
      <c r="B42" s="146">
        <v>80104</v>
      </c>
      <c r="C42" s="45" t="s">
        <v>271</v>
      </c>
      <c r="D42" s="83">
        <f t="shared" si="2"/>
        <v>1080649</v>
      </c>
      <c r="E42" s="83">
        <f t="shared" si="3"/>
        <v>795046</v>
      </c>
      <c r="F42" s="83">
        <v>606290</v>
      </c>
      <c r="G42" s="83">
        <v>188756</v>
      </c>
      <c r="H42" s="83">
        <v>257000</v>
      </c>
      <c r="I42" s="83">
        <v>28603</v>
      </c>
      <c r="J42" s="83"/>
      <c r="K42" s="83"/>
      <c r="L42" s="118"/>
    </row>
    <row r="43" spans="1:12" s="7" customFormat="1" ht="17.25" customHeight="1">
      <c r="A43" s="146"/>
      <c r="B43" s="146">
        <v>80110</v>
      </c>
      <c r="C43" s="151" t="s">
        <v>272</v>
      </c>
      <c r="D43" s="83">
        <f t="shared" si="2"/>
        <v>4049124</v>
      </c>
      <c r="E43" s="83">
        <f t="shared" si="3"/>
        <v>3822144</v>
      </c>
      <c r="F43" s="83">
        <v>3313050</v>
      </c>
      <c r="G43" s="83">
        <v>509094</v>
      </c>
      <c r="H43" s="83"/>
      <c r="I43" s="83">
        <v>226980</v>
      </c>
      <c r="J43" s="83"/>
      <c r="K43" s="83"/>
      <c r="L43" s="118"/>
    </row>
    <row r="44" spans="1:12" s="7" customFormat="1" ht="17.25" customHeight="1">
      <c r="A44" s="146"/>
      <c r="B44" s="146">
        <v>80113</v>
      </c>
      <c r="C44" s="45" t="s">
        <v>273</v>
      </c>
      <c r="D44" s="83">
        <f t="shared" si="2"/>
        <v>498067</v>
      </c>
      <c r="E44" s="83">
        <f t="shared" si="3"/>
        <v>498067</v>
      </c>
      <c r="F44" s="83">
        <v>233267</v>
      </c>
      <c r="G44" s="83">
        <v>264800</v>
      </c>
      <c r="H44" s="83"/>
      <c r="I44" s="83"/>
      <c r="J44" s="83"/>
      <c r="K44" s="83"/>
      <c r="L44" s="118"/>
    </row>
    <row r="45" spans="1:12" s="7" customFormat="1" ht="27" customHeight="1">
      <c r="A45" s="146"/>
      <c r="B45" s="146">
        <v>80146</v>
      </c>
      <c r="C45" s="157" t="s">
        <v>274</v>
      </c>
      <c r="D45" s="83">
        <f t="shared" si="2"/>
        <v>40458</v>
      </c>
      <c r="E45" s="83">
        <f t="shared" si="3"/>
        <v>40458</v>
      </c>
      <c r="F45" s="83"/>
      <c r="G45" s="83">
        <v>40458</v>
      </c>
      <c r="H45" s="83"/>
      <c r="I45" s="83"/>
      <c r="J45" s="83"/>
      <c r="K45" s="83"/>
      <c r="L45" s="118"/>
    </row>
    <row r="46" spans="1:12" s="7" customFormat="1" ht="17.25" customHeight="1">
      <c r="A46" s="146"/>
      <c r="B46" s="146">
        <v>80195</v>
      </c>
      <c r="C46" s="151" t="s">
        <v>258</v>
      </c>
      <c r="D46" s="83">
        <f>E46+J46</f>
        <v>118011</v>
      </c>
      <c r="E46" s="83">
        <f>F46+G46</f>
        <v>56995</v>
      </c>
      <c r="F46" s="83">
        <v>0</v>
      </c>
      <c r="G46" s="83">
        <v>56995</v>
      </c>
      <c r="H46" s="83"/>
      <c r="I46" s="83"/>
      <c r="J46" s="83">
        <v>61016</v>
      </c>
      <c r="K46" s="83"/>
      <c r="L46" s="118"/>
    </row>
    <row r="47" spans="1:12" s="7" customFormat="1" ht="21" customHeight="1">
      <c r="A47" s="154">
        <v>851</v>
      </c>
      <c r="B47" s="154"/>
      <c r="C47" s="145" t="s">
        <v>275</v>
      </c>
      <c r="D47" s="82">
        <f>D48+D49</f>
        <v>65000</v>
      </c>
      <c r="E47" s="82">
        <f aca="true" t="shared" si="13" ref="E47:L47">E48+E49</f>
        <v>40000</v>
      </c>
      <c r="F47" s="82">
        <f t="shared" si="13"/>
        <v>22500</v>
      </c>
      <c r="G47" s="82">
        <f t="shared" si="13"/>
        <v>17500</v>
      </c>
      <c r="H47" s="82">
        <f t="shared" si="13"/>
        <v>0</v>
      </c>
      <c r="I47" s="82">
        <f t="shared" si="13"/>
        <v>25000</v>
      </c>
      <c r="J47" s="82">
        <f t="shared" si="13"/>
        <v>0</v>
      </c>
      <c r="K47" s="82">
        <f t="shared" si="13"/>
        <v>0</v>
      </c>
      <c r="L47" s="82">
        <f t="shared" si="13"/>
        <v>0</v>
      </c>
    </row>
    <row r="48" spans="1:12" s="7" customFormat="1" ht="19.5" customHeight="1">
      <c r="A48" s="146"/>
      <c r="B48" s="146">
        <v>85153</v>
      </c>
      <c r="C48" s="158" t="s">
        <v>276</v>
      </c>
      <c r="D48" s="83">
        <f t="shared" si="2"/>
        <v>10600</v>
      </c>
      <c r="E48" s="83">
        <f t="shared" si="3"/>
        <v>10600</v>
      </c>
      <c r="F48" s="83">
        <v>6800</v>
      </c>
      <c r="G48" s="83">
        <v>3800</v>
      </c>
      <c r="H48" s="83"/>
      <c r="I48" s="83"/>
      <c r="J48" s="83"/>
      <c r="K48" s="83"/>
      <c r="L48" s="118"/>
    </row>
    <row r="49" spans="1:12" s="7" customFormat="1" ht="18.75" customHeight="1">
      <c r="A49" s="146"/>
      <c r="B49" s="146">
        <v>85154</v>
      </c>
      <c r="C49" s="45" t="s">
        <v>277</v>
      </c>
      <c r="D49" s="83">
        <f t="shared" si="2"/>
        <v>54400</v>
      </c>
      <c r="E49" s="83">
        <f t="shared" si="3"/>
        <v>29400</v>
      </c>
      <c r="F49" s="83">
        <v>15700</v>
      </c>
      <c r="G49" s="83">
        <v>13700</v>
      </c>
      <c r="H49" s="83"/>
      <c r="I49" s="83">
        <v>25000</v>
      </c>
      <c r="J49" s="83"/>
      <c r="K49" s="83"/>
      <c r="L49" s="118"/>
    </row>
    <row r="50" spans="1:12" s="7" customFormat="1" ht="20.25" customHeight="1">
      <c r="A50" s="154">
        <v>852</v>
      </c>
      <c r="B50" s="154"/>
      <c r="C50" s="145" t="s">
        <v>235</v>
      </c>
      <c r="D50" s="82">
        <f>D51+D52+D53+D54+D55+D56+D57+D58</f>
        <v>4597442</v>
      </c>
      <c r="E50" s="82">
        <f aca="true" t="shared" si="14" ref="E50:L50">E51+E52+E53+E54+E55+E56+E57+E58</f>
        <v>1426582</v>
      </c>
      <c r="F50" s="82">
        <f t="shared" si="14"/>
        <v>916516</v>
      </c>
      <c r="G50" s="82">
        <f t="shared" si="14"/>
        <v>510066</v>
      </c>
      <c r="H50" s="82">
        <f t="shared" si="14"/>
        <v>0</v>
      </c>
      <c r="I50" s="82">
        <f t="shared" si="14"/>
        <v>3170860</v>
      </c>
      <c r="J50" s="82">
        <f t="shared" si="14"/>
        <v>0</v>
      </c>
      <c r="K50" s="82">
        <f t="shared" si="14"/>
        <v>0</v>
      </c>
      <c r="L50" s="82">
        <f t="shared" si="14"/>
        <v>0</v>
      </c>
    </row>
    <row r="51" spans="1:12" s="7" customFormat="1" ht="17.25" customHeight="1">
      <c r="A51" s="146"/>
      <c r="B51" s="146">
        <v>85202</v>
      </c>
      <c r="C51" s="45" t="s">
        <v>278</v>
      </c>
      <c r="D51" s="83">
        <f t="shared" si="2"/>
        <v>235200</v>
      </c>
      <c r="E51" s="83">
        <f t="shared" si="3"/>
        <v>235200</v>
      </c>
      <c r="F51" s="83"/>
      <c r="G51" s="83">
        <v>235200</v>
      </c>
      <c r="H51" s="83"/>
      <c r="I51" s="83"/>
      <c r="J51" s="83"/>
      <c r="K51" s="83"/>
      <c r="L51" s="118"/>
    </row>
    <row r="52" spans="1:12" s="7" customFormat="1" ht="65.25" customHeight="1">
      <c r="A52" s="146"/>
      <c r="B52" s="159">
        <v>85212</v>
      </c>
      <c r="C52" s="153" t="s">
        <v>279</v>
      </c>
      <c r="D52" s="83">
        <f t="shared" si="2"/>
        <v>2668000</v>
      </c>
      <c r="E52" s="83">
        <f t="shared" si="3"/>
        <v>131040</v>
      </c>
      <c r="F52" s="83">
        <v>126908</v>
      </c>
      <c r="G52" s="83">
        <v>4132</v>
      </c>
      <c r="H52" s="83"/>
      <c r="I52" s="83">
        <v>2536960</v>
      </c>
      <c r="J52" s="83"/>
      <c r="K52" s="83"/>
      <c r="L52" s="118"/>
    </row>
    <row r="53" spans="1:12" s="7" customFormat="1" ht="74.25" customHeight="1">
      <c r="A53" s="146"/>
      <c r="B53" s="156">
        <v>85213</v>
      </c>
      <c r="C53" s="153" t="s">
        <v>280</v>
      </c>
      <c r="D53" s="83">
        <f t="shared" si="2"/>
        <v>24000</v>
      </c>
      <c r="E53" s="83">
        <f t="shared" si="3"/>
        <v>24000</v>
      </c>
      <c r="F53" s="83">
        <v>24000</v>
      </c>
      <c r="G53" s="83">
        <v>0</v>
      </c>
      <c r="H53" s="83"/>
      <c r="I53" s="83"/>
      <c r="J53" s="83"/>
      <c r="K53" s="83"/>
      <c r="L53" s="118"/>
    </row>
    <row r="54" spans="1:12" s="7" customFormat="1" ht="36.75" customHeight="1">
      <c r="A54" s="146"/>
      <c r="B54" s="156">
        <v>85214</v>
      </c>
      <c r="C54" s="153" t="s">
        <v>281</v>
      </c>
      <c r="D54" s="83">
        <f t="shared" si="2"/>
        <v>388900</v>
      </c>
      <c r="E54" s="83">
        <f t="shared" si="3"/>
        <v>0</v>
      </c>
      <c r="F54" s="83"/>
      <c r="G54" s="83"/>
      <c r="H54" s="83"/>
      <c r="I54" s="83">
        <v>388900</v>
      </c>
      <c r="J54" s="83"/>
      <c r="K54" s="83"/>
      <c r="L54" s="118"/>
    </row>
    <row r="55" spans="1:12" s="7" customFormat="1" ht="17.25" customHeight="1">
      <c r="A55" s="146"/>
      <c r="B55" s="146">
        <v>85216</v>
      </c>
      <c r="C55" s="45" t="s">
        <v>282</v>
      </c>
      <c r="D55" s="83">
        <f t="shared" si="2"/>
        <v>175000</v>
      </c>
      <c r="E55" s="83">
        <f t="shared" si="3"/>
        <v>0</v>
      </c>
      <c r="F55" s="83"/>
      <c r="G55" s="83"/>
      <c r="H55" s="83"/>
      <c r="I55" s="83">
        <v>175000</v>
      </c>
      <c r="J55" s="83"/>
      <c r="K55" s="83"/>
      <c r="L55" s="118"/>
    </row>
    <row r="56" spans="1:12" s="7" customFormat="1" ht="17.25" customHeight="1">
      <c r="A56" s="146"/>
      <c r="B56" s="146">
        <v>85219</v>
      </c>
      <c r="C56" s="45" t="s">
        <v>283</v>
      </c>
      <c r="D56" s="83">
        <f t="shared" si="2"/>
        <v>703032</v>
      </c>
      <c r="E56" s="83">
        <f t="shared" si="3"/>
        <v>703032</v>
      </c>
      <c r="F56" s="83">
        <v>598698</v>
      </c>
      <c r="G56" s="83">
        <v>104334</v>
      </c>
      <c r="H56" s="83"/>
      <c r="I56" s="83"/>
      <c r="J56" s="83"/>
      <c r="K56" s="83"/>
      <c r="L56" s="118"/>
    </row>
    <row r="57" spans="1:12" s="7" customFormat="1" ht="26.25" customHeight="1">
      <c r="A57" s="146"/>
      <c r="B57" s="146">
        <v>85228</v>
      </c>
      <c r="C57" s="153" t="s">
        <v>284</v>
      </c>
      <c r="D57" s="83">
        <f t="shared" si="2"/>
        <v>323310</v>
      </c>
      <c r="E57" s="83">
        <f t="shared" si="3"/>
        <v>323310</v>
      </c>
      <c r="F57" s="83">
        <v>166910</v>
      </c>
      <c r="G57" s="83">
        <v>156400</v>
      </c>
      <c r="H57" s="83"/>
      <c r="I57" s="83"/>
      <c r="J57" s="83"/>
      <c r="K57" s="83"/>
      <c r="L57" s="118"/>
    </row>
    <row r="58" spans="1:12" s="7" customFormat="1" ht="17.25" customHeight="1">
      <c r="A58" s="146"/>
      <c r="B58" s="146">
        <v>85295</v>
      </c>
      <c r="C58" s="45" t="s">
        <v>258</v>
      </c>
      <c r="D58" s="83">
        <f t="shared" si="2"/>
        <v>80000</v>
      </c>
      <c r="E58" s="83">
        <f t="shared" si="3"/>
        <v>10000</v>
      </c>
      <c r="F58" s="83"/>
      <c r="G58" s="83">
        <v>10000</v>
      </c>
      <c r="H58" s="83"/>
      <c r="I58" s="83">
        <v>70000</v>
      </c>
      <c r="J58" s="83"/>
      <c r="K58" s="83"/>
      <c r="L58" s="118"/>
    </row>
    <row r="59" spans="1:12" s="7" customFormat="1" ht="27" customHeight="1">
      <c r="A59" s="154">
        <v>854</v>
      </c>
      <c r="B59" s="154"/>
      <c r="C59" s="160" t="s">
        <v>285</v>
      </c>
      <c r="D59" s="82">
        <f>D60+D61+D62</f>
        <v>288252</v>
      </c>
      <c r="E59" s="82">
        <f aca="true" t="shared" si="15" ref="E59:K59">E60+E61+E62</f>
        <v>253379</v>
      </c>
      <c r="F59" s="82">
        <f t="shared" si="15"/>
        <v>223451</v>
      </c>
      <c r="G59" s="82">
        <f t="shared" si="15"/>
        <v>29928</v>
      </c>
      <c r="H59" s="82">
        <f t="shared" si="15"/>
        <v>0</v>
      </c>
      <c r="I59" s="82">
        <f t="shared" si="15"/>
        <v>34873</v>
      </c>
      <c r="J59" s="82">
        <f t="shared" si="15"/>
        <v>0</v>
      </c>
      <c r="K59" s="82">
        <f t="shared" si="15"/>
        <v>0</v>
      </c>
      <c r="L59" s="82">
        <f>L60+L61+L62</f>
        <v>0</v>
      </c>
    </row>
    <row r="60" spans="1:12" s="7" customFormat="1" ht="17.25" customHeight="1">
      <c r="A60" s="146"/>
      <c r="B60" s="146">
        <v>85401</v>
      </c>
      <c r="C60" s="45" t="s">
        <v>286</v>
      </c>
      <c r="D60" s="83">
        <f t="shared" si="2"/>
        <v>269687</v>
      </c>
      <c r="E60" s="83">
        <f t="shared" si="3"/>
        <v>252814</v>
      </c>
      <c r="F60" s="83">
        <v>223451</v>
      </c>
      <c r="G60" s="83">
        <v>29363</v>
      </c>
      <c r="H60" s="83"/>
      <c r="I60" s="83">
        <v>16873</v>
      </c>
      <c r="J60" s="83"/>
      <c r="K60" s="83"/>
      <c r="L60" s="118"/>
    </row>
    <row r="61" spans="1:12" s="7" customFormat="1" ht="17.25" customHeight="1">
      <c r="A61" s="146"/>
      <c r="B61" s="146">
        <v>85415</v>
      </c>
      <c r="C61" s="138" t="s">
        <v>287</v>
      </c>
      <c r="D61" s="83">
        <f t="shared" si="2"/>
        <v>18000</v>
      </c>
      <c r="E61" s="83">
        <f t="shared" si="3"/>
        <v>0</v>
      </c>
      <c r="F61" s="83"/>
      <c r="G61" s="83"/>
      <c r="H61" s="83"/>
      <c r="I61" s="83">
        <v>18000</v>
      </c>
      <c r="J61" s="83"/>
      <c r="K61" s="83"/>
      <c r="L61" s="118"/>
    </row>
    <row r="62" spans="1:12" s="7" customFormat="1" ht="25.5" customHeight="1">
      <c r="A62" s="146"/>
      <c r="B62" s="146">
        <v>85446</v>
      </c>
      <c r="C62" s="157" t="s">
        <v>274</v>
      </c>
      <c r="D62" s="83">
        <f t="shared" si="2"/>
        <v>565</v>
      </c>
      <c r="E62" s="83">
        <f t="shared" si="3"/>
        <v>565</v>
      </c>
      <c r="F62" s="83"/>
      <c r="G62" s="83">
        <v>565</v>
      </c>
      <c r="H62" s="83"/>
      <c r="I62" s="83"/>
      <c r="J62" s="83"/>
      <c r="K62" s="83"/>
      <c r="L62" s="118"/>
    </row>
    <row r="63" spans="1:12" s="7" customFormat="1" ht="27" customHeight="1">
      <c r="A63" s="154">
        <v>900</v>
      </c>
      <c r="B63" s="154"/>
      <c r="C63" s="160" t="s">
        <v>288</v>
      </c>
      <c r="D63" s="82">
        <f>D64+D65+D66</f>
        <v>724643</v>
      </c>
      <c r="E63" s="82">
        <f aca="true" t="shared" si="16" ref="E63:L63">E64+E65+E66</f>
        <v>724643</v>
      </c>
      <c r="F63" s="82">
        <f t="shared" si="16"/>
        <v>2500</v>
      </c>
      <c r="G63" s="82">
        <f t="shared" si="16"/>
        <v>722143</v>
      </c>
      <c r="H63" s="82">
        <f t="shared" si="16"/>
        <v>0</v>
      </c>
      <c r="I63" s="82">
        <f t="shared" si="16"/>
        <v>0</v>
      </c>
      <c r="J63" s="82">
        <f t="shared" si="16"/>
        <v>0</v>
      </c>
      <c r="K63" s="82">
        <f t="shared" si="16"/>
        <v>0</v>
      </c>
      <c r="L63" s="82">
        <f t="shared" si="16"/>
        <v>0</v>
      </c>
    </row>
    <row r="64" spans="1:12" s="7" customFormat="1" ht="17.25" customHeight="1">
      <c r="A64" s="146"/>
      <c r="B64" s="146">
        <v>90003</v>
      </c>
      <c r="C64" s="45" t="s">
        <v>289</v>
      </c>
      <c r="D64" s="83">
        <f t="shared" si="2"/>
        <v>94437</v>
      </c>
      <c r="E64" s="83">
        <f t="shared" si="3"/>
        <v>94437</v>
      </c>
      <c r="F64" s="83">
        <v>2500</v>
      </c>
      <c r="G64" s="83">
        <v>91937</v>
      </c>
      <c r="H64" s="83"/>
      <c r="I64" s="83"/>
      <c r="J64" s="83"/>
      <c r="K64" s="83"/>
      <c r="L64" s="83"/>
    </row>
    <row r="65" spans="1:12" s="7" customFormat="1" ht="17.25" customHeight="1">
      <c r="A65" s="146"/>
      <c r="B65" s="146">
        <v>90015</v>
      </c>
      <c r="C65" s="45" t="s">
        <v>290</v>
      </c>
      <c r="D65" s="83">
        <f t="shared" si="2"/>
        <v>596000</v>
      </c>
      <c r="E65" s="83">
        <f t="shared" si="3"/>
        <v>596000</v>
      </c>
      <c r="F65" s="83"/>
      <c r="G65" s="83">
        <v>596000</v>
      </c>
      <c r="H65" s="83"/>
      <c r="I65" s="83"/>
      <c r="J65" s="83"/>
      <c r="K65" s="83"/>
      <c r="L65" s="83"/>
    </row>
    <row r="66" spans="1:12" s="7" customFormat="1" ht="17.25" customHeight="1">
      <c r="A66" s="146"/>
      <c r="B66" s="146">
        <v>90095</v>
      </c>
      <c r="C66" s="151" t="s">
        <v>258</v>
      </c>
      <c r="D66" s="83">
        <f t="shared" si="2"/>
        <v>34206</v>
      </c>
      <c r="E66" s="83">
        <f t="shared" si="3"/>
        <v>34206</v>
      </c>
      <c r="F66" s="83"/>
      <c r="G66" s="83">
        <v>34206</v>
      </c>
      <c r="H66" s="83"/>
      <c r="I66" s="83"/>
      <c r="J66" s="83"/>
      <c r="K66" s="83"/>
      <c r="L66" s="83"/>
    </row>
    <row r="67" spans="1:12" s="7" customFormat="1" ht="28.5" customHeight="1">
      <c r="A67" s="154">
        <v>921</v>
      </c>
      <c r="B67" s="154"/>
      <c r="C67" s="161" t="s">
        <v>291</v>
      </c>
      <c r="D67" s="82">
        <f>D68+D69</f>
        <v>359805</v>
      </c>
      <c r="E67" s="82">
        <f aca="true" t="shared" si="17" ref="E67:L67">E68+E69</f>
        <v>67000</v>
      </c>
      <c r="F67" s="82">
        <f t="shared" si="17"/>
        <v>15000</v>
      </c>
      <c r="G67" s="82">
        <f t="shared" si="17"/>
        <v>52000</v>
      </c>
      <c r="H67" s="82">
        <f t="shared" si="17"/>
        <v>292805</v>
      </c>
      <c r="I67" s="82">
        <f t="shared" si="17"/>
        <v>0</v>
      </c>
      <c r="J67" s="82">
        <f t="shared" si="17"/>
        <v>0</v>
      </c>
      <c r="K67" s="82">
        <f t="shared" si="17"/>
        <v>0</v>
      </c>
      <c r="L67" s="82">
        <f t="shared" si="17"/>
        <v>0</v>
      </c>
    </row>
    <row r="68" spans="1:12" s="7" customFormat="1" ht="17.25" customHeight="1">
      <c r="A68" s="146"/>
      <c r="B68" s="146">
        <v>92116</v>
      </c>
      <c r="C68" s="45" t="s">
        <v>292</v>
      </c>
      <c r="D68" s="83">
        <f t="shared" si="2"/>
        <v>292805</v>
      </c>
      <c r="E68" s="83">
        <f t="shared" si="3"/>
        <v>0</v>
      </c>
      <c r="F68" s="83"/>
      <c r="G68" s="83"/>
      <c r="H68" s="83">
        <v>292805</v>
      </c>
      <c r="I68" s="83"/>
      <c r="J68" s="83"/>
      <c r="K68" s="83"/>
      <c r="L68" s="83"/>
    </row>
    <row r="69" spans="1:12" s="7" customFormat="1" ht="17.25" customHeight="1">
      <c r="A69" s="146"/>
      <c r="B69" s="146">
        <v>92195</v>
      </c>
      <c r="C69" s="151" t="s">
        <v>258</v>
      </c>
      <c r="D69" s="83">
        <f t="shared" si="2"/>
        <v>67000</v>
      </c>
      <c r="E69" s="83">
        <f t="shared" si="3"/>
        <v>67000</v>
      </c>
      <c r="F69" s="83">
        <v>15000</v>
      </c>
      <c r="G69" s="83">
        <v>52000</v>
      </c>
      <c r="H69" s="83"/>
      <c r="I69" s="83"/>
      <c r="J69" s="83"/>
      <c r="K69" s="83"/>
      <c r="L69" s="83"/>
    </row>
    <row r="70" spans="1:12" s="7" customFormat="1" ht="17.25" customHeight="1">
      <c r="A70" s="154">
        <v>926</v>
      </c>
      <c r="B70" s="154"/>
      <c r="C70" s="78" t="s">
        <v>293</v>
      </c>
      <c r="D70" s="82">
        <f>D71</f>
        <v>187000</v>
      </c>
      <c r="E70" s="82">
        <f aca="true" t="shared" si="18" ref="E70:K70">E71</f>
        <v>3000</v>
      </c>
      <c r="F70" s="82">
        <f t="shared" si="18"/>
        <v>0</v>
      </c>
      <c r="G70" s="82">
        <f t="shared" si="18"/>
        <v>3000</v>
      </c>
      <c r="H70" s="82">
        <f t="shared" si="18"/>
        <v>184000</v>
      </c>
      <c r="I70" s="82">
        <f t="shared" si="18"/>
        <v>0</v>
      </c>
      <c r="J70" s="82">
        <f t="shared" si="18"/>
        <v>0</v>
      </c>
      <c r="K70" s="82">
        <f t="shared" si="18"/>
        <v>0</v>
      </c>
      <c r="L70" s="83"/>
    </row>
    <row r="71" spans="1:12" s="7" customFormat="1" ht="24.75" customHeight="1">
      <c r="A71" s="146"/>
      <c r="B71" s="146">
        <v>92605</v>
      </c>
      <c r="C71" s="153" t="s">
        <v>294</v>
      </c>
      <c r="D71" s="83">
        <f t="shared" si="2"/>
        <v>187000</v>
      </c>
      <c r="E71" s="83">
        <f t="shared" si="3"/>
        <v>3000</v>
      </c>
      <c r="F71" s="83"/>
      <c r="G71" s="83">
        <v>3000</v>
      </c>
      <c r="H71" s="83">
        <v>184000</v>
      </c>
      <c r="I71" s="83"/>
      <c r="J71" s="83"/>
      <c r="K71" s="83"/>
      <c r="L71" s="83"/>
    </row>
    <row r="72" spans="1:12" s="8" customFormat="1" ht="25.5" customHeight="1">
      <c r="A72" s="337" t="s">
        <v>13</v>
      </c>
      <c r="B72" s="338"/>
      <c r="C72" s="339"/>
      <c r="D72" s="82">
        <f aca="true" t="shared" si="19" ref="D72:L72">D8+D10+D12+D16+D18+D20+D26+D28+D32+D34+D36+D39+D47+D50+D59+D63+D67+D70</f>
        <v>24351069</v>
      </c>
      <c r="E72" s="82">
        <f t="shared" si="19"/>
        <v>18837044</v>
      </c>
      <c r="F72" s="82">
        <f t="shared" si="19"/>
        <v>13440826</v>
      </c>
      <c r="G72" s="82">
        <f t="shared" si="19"/>
        <v>5396218</v>
      </c>
      <c r="H72" s="82">
        <f t="shared" si="19"/>
        <v>750705</v>
      </c>
      <c r="I72" s="82">
        <f t="shared" si="19"/>
        <v>3903745</v>
      </c>
      <c r="J72" s="82">
        <f t="shared" si="19"/>
        <v>61016</v>
      </c>
      <c r="K72" s="82">
        <f t="shared" si="19"/>
        <v>0</v>
      </c>
      <c r="L72" s="82">
        <f t="shared" si="19"/>
        <v>798559</v>
      </c>
    </row>
    <row r="74" ht="12" customHeight="1">
      <c r="A74" s="9"/>
    </row>
  </sheetData>
  <sheetProtection/>
  <mergeCells count="12">
    <mergeCell ref="I5:I6"/>
    <mergeCell ref="J5:J6"/>
    <mergeCell ref="K5:K6"/>
    <mergeCell ref="L5:L6"/>
    <mergeCell ref="A72:C72"/>
    <mergeCell ref="H5:H6"/>
    <mergeCell ref="F5:G5"/>
    <mergeCell ref="E5:E6"/>
    <mergeCell ref="D5:D6"/>
    <mergeCell ref="C5:C6"/>
    <mergeCell ref="B5:B6"/>
    <mergeCell ref="A5:A6"/>
  </mergeCells>
  <printOptions/>
  <pageMargins left="0.47" right="0.19" top="0.5" bottom="0.35" header="0.25" footer="0.23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45.140625" style="3" customWidth="1"/>
    <col min="4" max="4" width="16.140625" style="3" customWidth="1"/>
    <col min="5" max="5" width="14.7109375" style="3" customWidth="1"/>
    <col min="6" max="6" width="15.8515625" style="3" customWidth="1"/>
    <col min="7" max="7" width="13.00390625" style="3" customWidth="1"/>
    <col min="8" max="8" width="11.28125" style="0" customWidth="1"/>
    <col min="9" max="9" width="11.7109375" style="0" customWidth="1"/>
  </cols>
  <sheetData>
    <row r="1" spans="1:8" ht="14.25" customHeight="1">
      <c r="A1" s="2"/>
      <c r="B1" s="2"/>
      <c r="C1" s="2"/>
      <c r="D1" s="2"/>
      <c r="E1" s="344" t="s">
        <v>295</v>
      </c>
      <c r="F1" s="344"/>
      <c r="G1" s="344"/>
      <c r="H1" s="344"/>
    </row>
    <row r="2" spans="1:8" ht="14.25" customHeight="1">
      <c r="A2" s="2"/>
      <c r="B2" s="2"/>
      <c r="C2" s="2"/>
      <c r="D2" s="2"/>
      <c r="E2" s="345" t="s">
        <v>186</v>
      </c>
      <c r="F2" s="345"/>
      <c r="G2" s="345"/>
      <c r="H2" s="345"/>
    </row>
    <row r="3" spans="1:9" ht="14.25" customHeight="1">
      <c r="A3" s="346" t="s">
        <v>23</v>
      </c>
      <c r="B3" s="346"/>
      <c r="C3" s="346"/>
      <c r="D3" s="346"/>
      <c r="E3" s="346"/>
      <c r="F3" s="18"/>
      <c r="G3" s="18"/>
      <c r="H3" s="18"/>
      <c r="I3" s="18"/>
    </row>
    <row r="4" spans="1:9" s="53" customFormat="1" ht="20.25" customHeight="1">
      <c r="A4" s="340" t="s">
        <v>0</v>
      </c>
      <c r="B4" s="340" t="s">
        <v>7</v>
      </c>
      <c r="C4" s="340" t="s">
        <v>10</v>
      </c>
      <c r="D4" s="340" t="s">
        <v>2</v>
      </c>
      <c r="E4" s="340" t="s">
        <v>25</v>
      </c>
      <c r="F4" s="114" t="s">
        <v>24</v>
      </c>
      <c r="G4" s="340" t="s">
        <v>26</v>
      </c>
      <c r="H4" s="340" t="s">
        <v>296</v>
      </c>
      <c r="I4" s="350" t="s">
        <v>12</v>
      </c>
    </row>
    <row r="5" spans="1:9" s="53" customFormat="1" ht="109.5" customHeight="1">
      <c r="A5" s="341"/>
      <c r="B5" s="341"/>
      <c r="C5" s="341"/>
      <c r="D5" s="341"/>
      <c r="E5" s="341"/>
      <c r="F5" s="304" t="s">
        <v>297</v>
      </c>
      <c r="G5" s="341"/>
      <c r="H5" s="341"/>
      <c r="I5" s="350"/>
    </row>
    <row r="6" spans="1:9" s="7" customFormat="1" ht="15" customHeight="1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7">
        <v>9</v>
      </c>
    </row>
    <row r="7" spans="1:9" s="7" customFormat="1" ht="19.5" customHeight="1">
      <c r="A7" s="56" t="s">
        <v>201</v>
      </c>
      <c r="B7" s="118"/>
      <c r="C7" s="57" t="s">
        <v>202</v>
      </c>
      <c r="D7" s="82">
        <f>D8</f>
        <v>700000</v>
      </c>
      <c r="E7" s="82">
        <f>E8</f>
        <v>200000</v>
      </c>
      <c r="F7" s="82">
        <f>F8</f>
        <v>0</v>
      </c>
      <c r="G7" s="82">
        <f>G8</f>
        <v>500000</v>
      </c>
      <c r="H7" s="82">
        <f>H8</f>
        <v>0</v>
      </c>
      <c r="I7" s="119"/>
    </row>
    <row r="8" spans="1:9" s="7" customFormat="1" ht="18" customHeight="1">
      <c r="A8" s="118"/>
      <c r="B8" s="120" t="s">
        <v>238</v>
      </c>
      <c r="C8" s="61" t="s">
        <v>239</v>
      </c>
      <c r="D8" s="83">
        <f>E8+G8</f>
        <v>700000</v>
      </c>
      <c r="E8" s="83">
        <v>200000</v>
      </c>
      <c r="F8" s="118"/>
      <c r="G8" s="83">
        <v>500000</v>
      </c>
      <c r="H8" s="118"/>
      <c r="I8" s="119"/>
    </row>
    <row r="9" spans="1:9" s="7" customFormat="1" ht="19.5" customHeight="1">
      <c r="A9" s="64">
        <v>150</v>
      </c>
      <c r="B9" s="120"/>
      <c r="C9" s="57" t="s">
        <v>242</v>
      </c>
      <c r="D9" s="82">
        <f>D10</f>
        <v>14220</v>
      </c>
      <c r="E9" s="82">
        <f>E10</f>
        <v>0</v>
      </c>
      <c r="F9" s="121"/>
      <c r="G9" s="82"/>
      <c r="H9" s="121"/>
      <c r="I9" s="82">
        <f>I10</f>
        <v>14220</v>
      </c>
    </row>
    <row r="10" spans="1:9" s="7" customFormat="1" ht="19.5" customHeight="1">
      <c r="A10" s="122"/>
      <c r="B10" s="120" t="s">
        <v>243</v>
      </c>
      <c r="C10" s="60" t="s">
        <v>244</v>
      </c>
      <c r="D10" s="83">
        <v>14220</v>
      </c>
      <c r="E10" s="83">
        <v>0</v>
      </c>
      <c r="F10" s="83">
        <v>0</v>
      </c>
      <c r="G10" s="83"/>
      <c r="H10" s="118"/>
      <c r="I10" s="83">
        <v>14220</v>
      </c>
    </row>
    <row r="11" spans="1:9" s="7" customFormat="1" ht="27" customHeight="1">
      <c r="A11" s="98">
        <v>400</v>
      </c>
      <c r="B11" s="120"/>
      <c r="C11" s="59" t="s">
        <v>205</v>
      </c>
      <c r="D11" s="82">
        <f>D12</f>
        <v>8000</v>
      </c>
      <c r="E11" s="82">
        <f>E12</f>
        <v>8000</v>
      </c>
      <c r="F11" s="82">
        <f>F12</f>
        <v>0</v>
      </c>
      <c r="G11" s="82">
        <f>G12</f>
        <v>0</v>
      </c>
      <c r="H11" s="82">
        <f>H12</f>
        <v>0</v>
      </c>
      <c r="I11" s="119"/>
    </row>
    <row r="12" spans="1:9" s="7" customFormat="1" ht="19.5" customHeight="1">
      <c r="A12" s="122"/>
      <c r="B12" s="120" t="s">
        <v>298</v>
      </c>
      <c r="C12" s="97" t="s">
        <v>246</v>
      </c>
      <c r="D12" s="83">
        <f>E12</f>
        <v>8000</v>
      </c>
      <c r="E12" s="83">
        <v>8000</v>
      </c>
      <c r="F12" s="118"/>
      <c r="G12" s="83"/>
      <c r="H12" s="118"/>
      <c r="I12" s="119"/>
    </row>
    <row r="13" spans="1:9" s="7" customFormat="1" ht="18" customHeight="1">
      <c r="A13" s="98">
        <v>600</v>
      </c>
      <c r="B13" s="118"/>
      <c r="C13" s="100" t="s">
        <v>247</v>
      </c>
      <c r="D13" s="82">
        <f>D14+D15+D16</f>
        <v>2165000</v>
      </c>
      <c r="E13" s="82">
        <f>E14+E15+E16</f>
        <v>2065000</v>
      </c>
      <c r="F13" s="82">
        <f>F14+F15+F16</f>
        <v>0</v>
      </c>
      <c r="G13" s="82">
        <f>G14+G15+G16</f>
        <v>0</v>
      </c>
      <c r="H13" s="82">
        <f>H14+H15+H16</f>
        <v>0</v>
      </c>
      <c r="I13" s="82">
        <f>I15</f>
        <v>100000</v>
      </c>
    </row>
    <row r="14" spans="1:9" s="7" customFormat="1" ht="17.25" customHeight="1">
      <c r="A14" s="118"/>
      <c r="B14" s="123">
        <v>60013</v>
      </c>
      <c r="C14" s="60" t="s">
        <v>248</v>
      </c>
      <c r="D14" s="83">
        <v>565000</v>
      </c>
      <c r="E14" s="83">
        <v>565000</v>
      </c>
      <c r="F14" s="118"/>
      <c r="G14" s="118"/>
      <c r="H14" s="118"/>
      <c r="I14" s="119"/>
    </row>
    <row r="15" spans="1:9" s="7" customFormat="1" ht="16.5" customHeight="1">
      <c r="A15" s="118"/>
      <c r="B15" s="123">
        <v>60014</v>
      </c>
      <c r="C15" s="60" t="s">
        <v>249</v>
      </c>
      <c r="D15" s="83">
        <v>100000</v>
      </c>
      <c r="E15" s="118"/>
      <c r="F15" s="118"/>
      <c r="G15" s="118"/>
      <c r="H15" s="118"/>
      <c r="I15" s="83">
        <v>100000</v>
      </c>
    </row>
    <row r="16" spans="1:9" s="7" customFormat="1" ht="17.25" customHeight="1">
      <c r="A16" s="118"/>
      <c r="B16" s="123">
        <v>60016</v>
      </c>
      <c r="C16" s="60" t="s">
        <v>250</v>
      </c>
      <c r="D16" s="83">
        <f>E16</f>
        <v>1500000</v>
      </c>
      <c r="E16" s="83">
        <v>1500000</v>
      </c>
      <c r="F16" s="118"/>
      <c r="G16" s="118"/>
      <c r="H16" s="118"/>
      <c r="I16" s="119"/>
    </row>
    <row r="17" spans="1:9" s="7" customFormat="1" ht="18.75" customHeight="1">
      <c r="A17" s="105">
        <v>750</v>
      </c>
      <c r="B17" s="123"/>
      <c r="C17" s="62" t="s">
        <v>211</v>
      </c>
      <c r="D17" s="82">
        <f>D18+D19</f>
        <v>21220</v>
      </c>
      <c r="E17" s="82">
        <f>E18+E19</f>
        <v>7000</v>
      </c>
      <c r="F17" s="82">
        <f>F18</f>
        <v>0</v>
      </c>
      <c r="G17" s="82">
        <f>G18</f>
        <v>0</v>
      </c>
      <c r="H17" s="82">
        <f>H18</f>
        <v>0</v>
      </c>
      <c r="I17" s="129">
        <f>I19</f>
        <v>14220</v>
      </c>
    </row>
    <row r="18" spans="1:9" s="7" customFormat="1" ht="20.25" customHeight="1">
      <c r="A18" s="118"/>
      <c r="B18" s="124">
        <v>75023</v>
      </c>
      <c r="C18" s="125" t="s">
        <v>256</v>
      </c>
      <c r="D18" s="83">
        <f>E18</f>
        <v>7000</v>
      </c>
      <c r="E18" s="83">
        <v>7000</v>
      </c>
      <c r="F18" s="118"/>
      <c r="G18" s="118"/>
      <c r="H18" s="118"/>
      <c r="I18" s="119"/>
    </row>
    <row r="19" spans="1:9" s="7" customFormat="1" ht="17.25" customHeight="1">
      <c r="A19" s="118"/>
      <c r="B19" s="124">
        <v>75095</v>
      </c>
      <c r="C19" s="125" t="s">
        <v>258</v>
      </c>
      <c r="D19" s="83">
        <v>14220</v>
      </c>
      <c r="E19" s="83">
        <v>0</v>
      </c>
      <c r="F19" s="83">
        <v>0</v>
      </c>
      <c r="G19" s="118"/>
      <c r="H19" s="118"/>
      <c r="I19" s="83">
        <v>14220</v>
      </c>
    </row>
    <row r="20" spans="1:9" s="7" customFormat="1" ht="27.75" customHeight="1">
      <c r="A20" s="107">
        <v>754</v>
      </c>
      <c r="B20" s="123"/>
      <c r="C20" s="108" t="s">
        <v>215</v>
      </c>
      <c r="D20" s="82">
        <f aca="true" t="shared" si="0" ref="D20:I20">D21</f>
        <v>133773</v>
      </c>
      <c r="E20" s="82">
        <f t="shared" si="0"/>
        <v>131610</v>
      </c>
      <c r="F20" s="82">
        <f t="shared" si="0"/>
        <v>0</v>
      </c>
      <c r="G20" s="82">
        <f t="shared" si="0"/>
        <v>0</v>
      </c>
      <c r="H20" s="82">
        <f t="shared" si="0"/>
        <v>0</v>
      </c>
      <c r="I20" s="82">
        <f t="shared" si="0"/>
        <v>2163</v>
      </c>
    </row>
    <row r="21" spans="1:9" s="7" customFormat="1" ht="18.75" customHeight="1">
      <c r="A21" s="118"/>
      <c r="B21" s="124">
        <v>75412</v>
      </c>
      <c r="C21" s="60" t="s">
        <v>261</v>
      </c>
      <c r="D21" s="83">
        <v>133773</v>
      </c>
      <c r="E21" s="83">
        <v>131610</v>
      </c>
      <c r="F21" s="83">
        <v>0</v>
      </c>
      <c r="G21" s="118"/>
      <c r="H21" s="118"/>
      <c r="I21" s="83">
        <v>2163</v>
      </c>
    </row>
    <row r="22" spans="1:9" s="7" customFormat="1" ht="28.5" customHeight="1">
      <c r="A22" s="107">
        <v>900</v>
      </c>
      <c r="B22" s="123"/>
      <c r="C22" s="112" t="s">
        <v>288</v>
      </c>
      <c r="D22" s="82">
        <f>D23</f>
        <v>730000</v>
      </c>
      <c r="E22" s="82">
        <f>E23</f>
        <v>730000</v>
      </c>
      <c r="F22" s="83">
        <f>F23</f>
        <v>0</v>
      </c>
      <c r="G22" s="82">
        <f>G23</f>
        <v>0</v>
      </c>
      <c r="H22" s="82">
        <f>H23</f>
        <v>0</v>
      </c>
      <c r="I22" s="119"/>
    </row>
    <row r="23" spans="1:9" s="7" customFormat="1" ht="18" customHeight="1">
      <c r="A23" s="118"/>
      <c r="B23" s="124">
        <v>90015</v>
      </c>
      <c r="C23" s="60" t="s">
        <v>290</v>
      </c>
      <c r="D23" s="83">
        <f>E23</f>
        <v>730000</v>
      </c>
      <c r="E23" s="83">
        <v>730000</v>
      </c>
      <c r="F23" s="118"/>
      <c r="G23" s="118"/>
      <c r="H23" s="118"/>
      <c r="I23" s="119"/>
    </row>
    <row r="24" spans="1:9" s="128" customFormat="1" ht="28.5" customHeight="1">
      <c r="A24" s="347" t="s">
        <v>13</v>
      </c>
      <c r="B24" s="348"/>
      <c r="C24" s="349"/>
      <c r="D24" s="126">
        <f>D7+D9+D11+D13+D17+D20+D22</f>
        <v>3772213</v>
      </c>
      <c r="E24" s="126">
        <f>E7+E11+E13+E17+E20+E22</f>
        <v>3141610</v>
      </c>
      <c r="F24" s="126">
        <f>F7+F11+F13+F17+F20+F22</f>
        <v>0</v>
      </c>
      <c r="G24" s="126">
        <f>G7+G11+G13+G17+G20+G22</f>
        <v>500000</v>
      </c>
      <c r="H24" s="126">
        <f>H7+H11+H13+H17+H20+H22</f>
        <v>0</v>
      </c>
      <c r="I24" s="126">
        <f>I7+I9+I11+I13+I17+I20+I22</f>
        <v>130603</v>
      </c>
    </row>
    <row r="26" ht="12.75">
      <c r="A26" s="9"/>
    </row>
  </sheetData>
  <sheetProtection/>
  <mergeCells count="12">
    <mergeCell ref="I4:I5"/>
    <mergeCell ref="G4:G5"/>
    <mergeCell ref="D4:D5"/>
    <mergeCell ref="H4:H5"/>
    <mergeCell ref="E4:E5"/>
    <mergeCell ref="E1:H1"/>
    <mergeCell ref="E2:H2"/>
    <mergeCell ref="A3:E3"/>
    <mergeCell ref="A24:C24"/>
    <mergeCell ref="A4:A5"/>
    <mergeCell ref="B4:B5"/>
    <mergeCell ref="C4:C5"/>
  </mergeCells>
  <printOptions/>
  <pageMargins left="0.41" right="0.21" top="0.33" bottom="0.34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00390625" style="162" customWidth="1"/>
    <col min="2" max="2" width="44.28125" style="162" customWidth="1"/>
    <col min="3" max="3" width="17.7109375" style="162" customWidth="1"/>
    <col min="4" max="4" width="18.57421875" style="162" customWidth="1"/>
    <col min="5" max="7" width="9.140625" style="162" customWidth="1"/>
    <col min="8" max="8" width="10.140625" style="162" bestFit="1" customWidth="1"/>
    <col min="9" max="16384" width="9.140625" style="162" customWidth="1"/>
  </cols>
  <sheetData>
    <row r="1" spans="2:4" ht="17.25" customHeight="1">
      <c r="B1" s="353" t="s">
        <v>300</v>
      </c>
      <c r="C1" s="353"/>
      <c r="D1" s="353"/>
    </row>
    <row r="2" spans="3:4" ht="17.25" customHeight="1">
      <c r="C2" s="353" t="s">
        <v>184</v>
      </c>
      <c r="D2" s="353"/>
    </row>
    <row r="3" ht="29.25" customHeight="1"/>
    <row r="4" spans="1:4" ht="27" customHeight="1">
      <c r="A4" s="356" t="s">
        <v>78</v>
      </c>
      <c r="B4" s="356"/>
      <c r="C4" s="356"/>
      <c r="D4" s="356"/>
    </row>
    <row r="5" ht="14.25">
      <c r="D5" s="163"/>
    </row>
    <row r="6" spans="1:4" s="165" customFormat="1" ht="15" customHeight="1">
      <c r="A6" s="354" t="s">
        <v>35</v>
      </c>
      <c r="B6" s="354" t="s">
        <v>36</v>
      </c>
      <c r="C6" s="355" t="s">
        <v>37</v>
      </c>
      <c r="D6" s="355" t="s">
        <v>196</v>
      </c>
    </row>
    <row r="7" spans="1:4" s="165" customFormat="1" ht="15" customHeight="1">
      <c r="A7" s="354"/>
      <c r="B7" s="354"/>
      <c r="C7" s="354"/>
      <c r="D7" s="355"/>
    </row>
    <row r="8" spans="1:4" s="165" customFormat="1" ht="15.75" customHeight="1">
      <c r="A8" s="354"/>
      <c r="B8" s="354"/>
      <c r="C8" s="354"/>
      <c r="D8" s="355"/>
    </row>
    <row r="9" spans="1:4" s="166" customFormat="1" ht="9.75" customHeight="1">
      <c r="A9" s="164">
        <v>1</v>
      </c>
      <c r="B9" s="164">
        <v>2</v>
      </c>
      <c r="C9" s="164">
        <v>3</v>
      </c>
      <c r="D9" s="135">
        <v>4</v>
      </c>
    </row>
    <row r="10" spans="1:4" s="170" customFormat="1" ht="17.25" customHeight="1">
      <c r="A10" s="167" t="s">
        <v>38</v>
      </c>
      <c r="B10" s="168" t="s">
        <v>39</v>
      </c>
      <c r="C10" s="167"/>
      <c r="D10" s="169">
        <v>25798832</v>
      </c>
    </row>
    <row r="11" spans="1:4" ht="17.25" customHeight="1">
      <c r="A11" s="167" t="s">
        <v>40</v>
      </c>
      <c r="B11" s="168" t="s">
        <v>41</v>
      </c>
      <c r="C11" s="167"/>
      <c r="D11" s="169">
        <v>28123282</v>
      </c>
    </row>
    <row r="12" spans="1:4" ht="17.25" customHeight="1">
      <c r="A12" s="167" t="s">
        <v>42</v>
      </c>
      <c r="B12" s="168" t="s">
        <v>43</v>
      </c>
      <c r="C12" s="171"/>
      <c r="D12" s="282">
        <f>D10-D11</f>
        <v>-2324450</v>
      </c>
    </row>
    <row r="13" spans="1:4" ht="18.75" customHeight="1">
      <c r="A13" s="351" t="s">
        <v>44</v>
      </c>
      <c r="B13" s="352"/>
      <c r="C13" s="171"/>
      <c r="D13" s="172">
        <f>D14+D15+D16+D17+D18+D19+D20+D21</f>
        <v>3270000</v>
      </c>
    </row>
    <row r="14" spans="1:4" ht="21.75" customHeight="1">
      <c r="A14" s="167" t="s">
        <v>38</v>
      </c>
      <c r="B14" s="173" t="s">
        <v>45</v>
      </c>
      <c r="C14" s="167" t="s">
        <v>46</v>
      </c>
      <c r="D14" s="69"/>
    </row>
    <row r="15" spans="1:4" ht="18.75" customHeight="1">
      <c r="A15" s="174" t="s">
        <v>40</v>
      </c>
      <c r="B15" s="171" t="s">
        <v>47</v>
      </c>
      <c r="C15" s="167" t="s">
        <v>46</v>
      </c>
      <c r="D15" s="175"/>
    </row>
    <row r="16" spans="1:4" ht="44.25" customHeight="1">
      <c r="A16" s="167" t="s">
        <v>42</v>
      </c>
      <c r="B16" s="176" t="s">
        <v>299</v>
      </c>
      <c r="C16" s="167" t="s">
        <v>48</v>
      </c>
      <c r="D16" s="69"/>
    </row>
    <row r="17" spans="1:4" ht="18.75" customHeight="1">
      <c r="A17" s="174" t="s">
        <v>49</v>
      </c>
      <c r="B17" s="171" t="s">
        <v>50</v>
      </c>
      <c r="C17" s="167" t="s">
        <v>51</v>
      </c>
      <c r="D17" s="69"/>
    </row>
    <row r="18" spans="1:4" ht="18.75" customHeight="1">
      <c r="A18" s="167" t="s">
        <v>52</v>
      </c>
      <c r="B18" s="171" t="s">
        <v>53</v>
      </c>
      <c r="C18" s="167" t="s">
        <v>54</v>
      </c>
      <c r="D18" s="69"/>
    </row>
    <row r="19" spans="1:4" ht="18.75" customHeight="1">
      <c r="A19" s="174" t="s">
        <v>55</v>
      </c>
      <c r="B19" s="171" t="s">
        <v>56</v>
      </c>
      <c r="C19" s="167" t="s">
        <v>57</v>
      </c>
      <c r="D19" s="177"/>
    </row>
    <row r="20" spans="1:4" ht="18.75" customHeight="1">
      <c r="A20" s="167" t="s">
        <v>58</v>
      </c>
      <c r="B20" s="171" t="s">
        <v>59</v>
      </c>
      <c r="C20" s="167" t="s">
        <v>60</v>
      </c>
      <c r="D20" s="171"/>
    </row>
    <row r="21" spans="1:4" ht="17.25" customHeight="1">
      <c r="A21" s="167" t="s">
        <v>61</v>
      </c>
      <c r="B21" s="178" t="s">
        <v>62</v>
      </c>
      <c r="C21" s="167" t="s">
        <v>63</v>
      </c>
      <c r="D21" s="169">
        <v>3270000</v>
      </c>
    </row>
    <row r="22" spans="1:4" ht="18.75" customHeight="1">
      <c r="A22" s="351" t="s">
        <v>64</v>
      </c>
      <c r="B22" s="352"/>
      <c r="C22" s="167"/>
      <c r="D22" s="172">
        <f>D23+D24+D28</f>
        <v>945550</v>
      </c>
    </row>
    <row r="23" spans="1:4" ht="16.5" customHeight="1">
      <c r="A23" s="167" t="s">
        <v>38</v>
      </c>
      <c r="B23" s="171" t="s">
        <v>65</v>
      </c>
      <c r="C23" s="167" t="s">
        <v>66</v>
      </c>
      <c r="D23" s="169">
        <v>88800</v>
      </c>
    </row>
    <row r="24" spans="1:4" ht="17.25" customHeight="1">
      <c r="A24" s="174" t="s">
        <v>40</v>
      </c>
      <c r="B24" s="179" t="s">
        <v>67</v>
      </c>
      <c r="C24" s="174" t="s">
        <v>66</v>
      </c>
      <c r="D24" s="169">
        <v>176750</v>
      </c>
    </row>
    <row r="25" spans="1:4" ht="38.25" customHeight="1">
      <c r="A25" s="167" t="s">
        <v>42</v>
      </c>
      <c r="B25" s="180" t="s">
        <v>68</v>
      </c>
      <c r="C25" s="167" t="s">
        <v>69</v>
      </c>
      <c r="D25" s="171"/>
    </row>
    <row r="26" spans="1:4" ht="14.25" customHeight="1">
      <c r="A26" s="174" t="s">
        <v>49</v>
      </c>
      <c r="B26" s="179" t="s">
        <v>70</v>
      </c>
      <c r="C26" s="174" t="s">
        <v>71</v>
      </c>
      <c r="D26" s="179"/>
    </row>
    <row r="27" spans="1:4" ht="15.75" customHeight="1">
      <c r="A27" s="167" t="s">
        <v>52</v>
      </c>
      <c r="B27" s="171" t="s">
        <v>72</v>
      </c>
      <c r="C27" s="167" t="s">
        <v>73</v>
      </c>
      <c r="D27" s="171"/>
    </row>
    <row r="28" spans="1:4" ht="15" customHeight="1">
      <c r="A28" s="181" t="s">
        <v>55</v>
      </c>
      <c r="B28" s="178" t="s">
        <v>74</v>
      </c>
      <c r="C28" s="181" t="s">
        <v>75</v>
      </c>
      <c r="D28" s="169">
        <v>680000</v>
      </c>
    </row>
    <row r="29" spans="1:6" ht="18" customHeight="1">
      <c r="A29" s="181" t="s">
        <v>58</v>
      </c>
      <c r="B29" s="178" t="s">
        <v>76</v>
      </c>
      <c r="C29" s="182" t="s">
        <v>77</v>
      </c>
      <c r="D29" s="183"/>
      <c r="E29" s="184"/>
      <c r="F29" s="184"/>
    </row>
    <row r="30" spans="1:3" ht="14.25">
      <c r="A30" s="185"/>
      <c r="B30" s="186"/>
      <c r="C30" s="187"/>
    </row>
  </sheetData>
  <sheetProtection/>
  <mergeCells count="9">
    <mergeCell ref="A13:B13"/>
    <mergeCell ref="A22:B22"/>
    <mergeCell ref="B1:D1"/>
    <mergeCell ref="C2:D2"/>
    <mergeCell ref="A6:A8"/>
    <mergeCell ref="B6:B8"/>
    <mergeCell ref="C6:C8"/>
    <mergeCell ref="D6:D8"/>
    <mergeCell ref="A4:D4"/>
  </mergeCells>
  <printOptions/>
  <pageMargins left="0.75" right="0.49" top="0.63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9.140625" style="3" customWidth="1"/>
    <col min="2" max="2" width="11.28125" style="3" customWidth="1"/>
    <col min="3" max="3" width="50.574218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spans="5:7" ht="18.75" customHeight="1">
      <c r="E1" s="357" t="s">
        <v>195</v>
      </c>
      <c r="F1" s="357"/>
      <c r="G1" s="357"/>
    </row>
    <row r="2" ht="12.75">
      <c r="E2" s="3" t="s">
        <v>189</v>
      </c>
    </row>
    <row r="3" spans="1:7" ht="48.75" customHeight="1">
      <c r="A3" s="360" t="s">
        <v>84</v>
      </c>
      <c r="B3" s="360"/>
      <c r="C3" s="360"/>
      <c r="D3" s="360"/>
      <c r="E3" s="360"/>
      <c r="F3" s="360"/>
      <c r="G3" s="360"/>
    </row>
    <row r="4" ht="12.75">
      <c r="G4" s="20"/>
    </row>
    <row r="5" spans="1:7" s="189" customFormat="1" ht="15" customHeight="1">
      <c r="A5" s="361" t="s">
        <v>0</v>
      </c>
      <c r="B5" s="362" t="s">
        <v>7</v>
      </c>
      <c r="C5" s="362" t="s">
        <v>81</v>
      </c>
      <c r="D5" s="364" t="s">
        <v>79</v>
      </c>
      <c r="E5" s="364" t="s">
        <v>85</v>
      </c>
      <c r="F5" s="364" t="s">
        <v>80</v>
      </c>
      <c r="G5" s="364"/>
    </row>
    <row r="6" spans="1:7" s="189" customFormat="1" ht="36" customHeight="1">
      <c r="A6" s="361"/>
      <c r="B6" s="363"/>
      <c r="C6" s="363"/>
      <c r="D6" s="361"/>
      <c r="E6" s="364"/>
      <c r="F6" s="188" t="s">
        <v>82</v>
      </c>
      <c r="G6" s="188" t="s">
        <v>83</v>
      </c>
    </row>
    <row r="7" spans="1:7" s="131" customFormat="1" ht="15" customHeight="1">
      <c r="A7" s="190">
        <v>1</v>
      </c>
      <c r="B7" s="190">
        <v>2</v>
      </c>
      <c r="C7" s="190">
        <v>3</v>
      </c>
      <c r="D7" s="190">
        <v>4</v>
      </c>
      <c r="E7" s="190">
        <v>5</v>
      </c>
      <c r="F7" s="190">
        <v>6</v>
      </c>
      <c r="G7" s="190">
        <v>7</v>
      </c>
    </row>
    <row r="8" spans="1:7" s="75" customFormat="1" ht="24" customHeight="1">
      <c r="A8" s="191">
        <v>750</v>
      </c>
      <c r="B8" s="191"/>
      <c r="C8" s="192" t="s">
        <v>211</v>
      </c>
      <c r="D8" s="82">
        <f>D9</f>
        <v>79083</v>
      </c>
      <c r="E8" s="82">
        <f>E9</f>
        <v>79083</v>
      </c>
      <c r="F8" s="82">
        <f>E8</f>
        <v>79083</v>
      </c>
      <c r="G8" s="193">
        <v>0</v>
      </c>
    </row>
    <row r="9" spans="1:7" ht="19.5" customHeight="1">
      <c r="A9" s="194"/>
      <c r="B9" s="194">
        <v>75011</v>
      </c>
      <c r="C9" s="106" t="s">
        <v>254</v>
      </c>
      <c r="D9" s="83">
        <v>79083</v>
      </c>
      <c r="E9" s="83">
        <v>79083</v>
      </c>
      <c r="F9" s="83">
        <f>E9</f>
        <v>79083</v>
      </c>
      <c r="G9" s="106">
        <v>0</v>
      </c>
    </row>
    <row r="10" spans="1:7" s="75" customFormat="1" ht="31.5" customHeight="1">
      <c r="A10" s="191">
        <v>751</v>
      </c>
      <c r="B10" s="191"/>
      <c r="C10" s="195" t="s">
        <v>214</v>
      </c>
      <c r="D10" s="82">
        <f>D11</f>
        <v>1800</v>
      </c>
      <c r="E10" s="82">
        <f>E11</f>
        <v>1800</v>
      </c>
      <c r="F10" s="82">
        <f>F11</f>
        <v>1800</v>
      </c>
      <c r="G10" s="192">
        <v>0</v>
      </c>
    </row>
    <row r="11" spans="1:7" ht="32.25" customHeight="1">
      <c r="A11" s="194"/>
      <c r="B11" s="194">
        <v>75101</v>
      </c>
      <c r="C11" s="61" t="s">
        <v>301</v>
      </c>
      <c r="D11" s="106">
        <v>1800</v>
      </c>
      <c r="E11" s="106">
        <v>1800</v>
      </c>
      <c r="F11" s="106">
        <f>E11</f>
        <v>1800</v>
      </c>
      <c r="G11" s="106"/>
    </row>
    <row r="12" spans="1:7" s="75" customFormat="1" ht="28.5" customHeight="1">
      <c r="A12" s="196">
        <v>754</v>
      </c>
      <c r="B12" s="196"/>
      <c r="C12" s="197" t="s">
        <v>215</v>
      </c>
      <c r="D12" s="192">
        <f>D13</f>
        <v>300</v>
      </c>
      <c r="E12" s="192">
        <f>E13</f>
        <v>300</v>
      </c>
      <c r="F12" s="192">
        <f>F13</f>
        <v>300</v>
      </c>
      <c r="G12" s="192">
        <v>0</v>
      </c>
    </row>
    <row r="13" spans="1:7" ht="19.5" customHeight="1">
      <c r="A13" s="198"/>
      <c r="B13" s="198">
        <v>75414</v>
      </c>
      <c r="C13" s="67" t="s">
        <v>262</v>
      </c>
      <c r="D13" s="106">
        <v>300</v>
      </c>
      <c r="E13" s="106">
        <v>300</v>
      </c>
      <c r="F13" s="106">
        <v>300</v>
      </c>
      <c r="G13" s="106"/>
    </row>
    <row r="14" spans="1:7" s="75" customFormat="1" ht="23.25" customHeight="1">
      <c r="A14" s="191">
        <v>852</v>
      </c>
      <c r="B14" s="191"/>
      <c r="C14" s="199" t="s">
        <v>235</v>
      </c>
      <c r="D14" s="82">
        <f>D15+D16+D17</f>
        <v>2761600</v>
      </c>
      <c r="E14" s="82">
        <f>E15+E16+E17</f>
        <v>2761600</v>
      </c>
      <c r="F14" s="82">
        <f>F15+F16+F17</f>
        <v>2761600</v>
      </c>
      <c r="G14" s="192">
        <v>0</v>
      </c>
    </row>
    <row r="15" spans="1:7" ht="42.75" customHeight="1">
      <c r="A15" s="194"/>
      <c r="B15" s="194">
        <v>85212</v>
      </c>
      <c r="C15" s="58" t="s">
        <v>279</v>
      </c>
      <c r="D15" s="83">
        <v>2668000</v>
      </c>
      <c r="E15" s="83">
        <v>2668000</v>
      </c>
      <c r="F15" s="83">
        <f>E15</f>
        <v>2668000</v>
      </c>
      <c r="G15" s="106"/>
    </row>
    <row r="16" spans="1:7" ht="44.25" customHeight="1">
      <c r="A16" s="194"/>
      <c r="B16" s="194">
        <v>85213</v>
      </c>
      <c r="C16" s="58" t="s">
        <v>302</v>
      </c>
      <c r="D16" s="83">
        <v>8600</v>
      </c>
      <c r="E16" s="83">
        <v>8600</v>
      </c>
      <c r="F16" s="83">
        <f>E16</f>
        <v>8600</v>
      </c>
      <c r="G16" s="106"/>
    </row>
    <row r="17" spans="1:7" ht="20.25" customHeight="1">
      <c r="A17" s="194"/>
      <c r="B17" s="194">
        <v>85228</v>
      </c>
      <c r="C17" s="58" t="s">
        <v>284</v>
      </c>
      <c r="D17" s="83">
        <v>85000</v>
      </c>
      <c r="E17" s="83">
        <v>85000</v>
      </c>
      <c r="F17" s="83">
        <f>E17</f>
        <v>85000</v>
      </c>
      <c r="G17" s="106"/>
    </row>
    <row r="18" spans="1:7" s="72" customFormat="1" ht="24.75" customHeight="1">
      <c r="A18" s="358" t="s">
        <v>2</v>
      </c>
      <c r="B18" s="359"/>
      <c r="C18" s="359"/>
      <c r="D18" s="200">
        <f>D8+D10+D12+D14</f>
        <v>2842783</v>
      </c>
      <c r="E18" s="200">
        <f>E8+E10+E12+E14</f>
        <v>2842783</v>
      </c>
      <c r="F18" s="201">
        <f>F8+F10+F12+F14</f>
        <v>2842783</v>
      </c>
      <c r="G18" s="202">
        <v>0</v>
      </c>
    </row>
    <row r="20" ht="12.75">
      <c r="A20" s="9"/>
    </row>
  </sheetData>
  <sheetProtection/>
  <mergeCells count="9">
    <mergeCell ref="E1:G1"/>
    <mergeCell ref="A18:C18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0.34" bottom="0.66" header="0.23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3" customWidth="1"/>
    <col min="6" max="16384" width="9.140625" style="3" customWidth="1"/>
  </cols>
  <sheetData>
    <row r="1" ht="18.75" customHeight="1"/>
    <row r="2" spans="4:5" ht="20.25" customHeight="1">
      <c r="D2" s="345" t="s">
        <v>340</v>
      </c>
      <c r="E2" s="345"/>
    </row>
    <row r="3" spans="4:5" ht="15.75" customHeight="1">
      <c r="D3" s="345" t="s">
        <v>191</v>
      </c>
      <c r="E3" s="345"/>
    </row>
    <row r="4" ht="30" customHeight="1"/>
    <row r="5" spans="1:5" ht="78" customHeight="1">
      <c r="A5" s="368" t="s">
        <v>86</v>
      </c>
      <c r="B5" s="368"/>
      <c r="C5" s="368"/>
      <c r="D5" s="368"/>
      <c r="E5" s="368"/>
    </row>
    <row r="6" spans="4:5" ht="19.5" customHeight="1">
      <c r="D6" s="22"/>
      <c r="E6" s="22"/>
    </row>
    <row r="7" ht="19.5" customHeight="1">
      <c r="E7" s="23"/>
    </row>
    <row r="8" spans="1:5" ht="19.5" customHeight="1">
      <c r="A8" s="19" t="s">
        <v>35</v>
      </c>
      <c r="B8" s="19" t="s">
        <v>0</v>
      </c>
      <c r="C8" s="19" t="s">
        <v>7</v>
      </c>
      <c r="D8" s="19" t="s">
        <v>87</v>
      </c>
      <c r="E8" s="19" t="s">
        <v>88</v>
      </c>
    </row>
    <row r="9" spans="1:5" ht="30" customHeight="1" thickBot="1">
      <c r="A9" s="24" t="s">
        <v>89</v>
      </c>
      <c r="B9" s="369" t="s">
        <v>6</v>
      </c>
      <c r="C9" s="370"/>
      <c r="D9" s="370"/>
      <c r="E9" s="371"/>
    </row>
    <row r="10" spans="1:5" ht="30" customHeight="1">
      <c r="A10" s="204">
        <v>1</v>
      </c>
      <c r="B10" s="205">
        <v>756</v>
      </c>
      <c r="C10" s="206"/>
      <c r="D10" s="65" t="s">
        <v>216</v>
      </c>
      <c r="E10" s="207">
        <f>E11</f>
        <v>65000</v>
      </c>
    </row>
    <row r="11" spans="1:5" ht="30" customHeight="1">
      <c r="A11" s="208"/>
      <c r="B11" s="190"/>
      <c r="C11" s="190">
        <v>75618</v>
      </c>
      <c r="D11" s="61" t="s">
        <v>304</v>
      </c>
      <c r="E11" s="83">
        <v>65000</v>
      </c>
    </row>
    <row r="12" spans="1:5" ht="30" customHeight="1">
      <c r="A12" s="208"/>
      <c r="B12" s="27"/>
      <c r="C12" s="27"/>
      <c r="D12" s="61"/>
      <c r="E12" s="83"/>
    </row>
    <row r="13" spans="1:5" ht="30" customHeight="1">
      <c r="A13" s="212"/>
      <c r="B13" s="213"/>
      <c r="C13" s="213"/>
      <c r="D13" s="213"/>
      <c r="E13" s="213"/>
    </row>
    <row r="14" spans="1:5" s="215" customFormat="1" ht="30" customHeight="1">
      <c r="A14" s="365" t="s">
        <v>305</v>
      </c>
      <c r="B14" s="366"/>
      <c r="C14" s="367"/>
      <c r="D14" s="209"/>
      <c r="E14" s="207">
        <f>E10</f>
        <v>65000</v>
      </c>
    </row>
    <row r="15" spans="1:5" ht="30" customHeight="1" thickBot="1">
      <c r="A15" s="25" t="s">
        <v>90</v>
      </c>
      <c r="B15" s="372" t="s">
        <v>91</v>
      </c>
      <c r="C15" s="373"/>
      <c r="D15" s="373"/>
      <c r="E15" s="374"/>
    </row>
    <row r="16" spans="1:5" ht="30" customHeight="1">
      <c r="A16" s="204">
        <v>1</v>
      </c>
      <c r="B16" s="84">
        <v>851</v>
      </c>
      <c r="C16" s="209"/>
      <c r="D16" s="210" t="s">
        <v>275</v>
      </c>
      <c r="E16" s="207">
        <f>E17</f>
        <v>54400</v>
      </c>
    </row>
    <row r="17" spans="1:5" ht="30" customHeight="1">
      <c r="A17" s="208"/>
      <c r="B17" s="27"/>
      <c r="C17" s="190">
        <v>85154</v>
      </c>
      <c r="D17" s="211" t="s">
        <v>277</v>
      </c>
      <c r="E17" s="83">
        <v>54400</v>
      </c>
    </row>
    <row r="18" spans="1:5" ht="30" customHeight="1">
      <c r="A18" s="208"/>
      <c r="B18" s="27"/>
      <c r="C18" s="27"/>
      <c r="D18" s="27"/>
      <c r="E18" s="27"/>
    </row>
    <row r="19" spans="1:5" ht="30" customHeight="1">
      <c r="A19" s="208"/>
      <c r="B19" s="27"/>
      <c r="C19" s="27"/>
      <c r="D19" s="27"/>
      <c r="E19" s="27"/>
    </row>
    <row r="20" spans="1:5" ht="30" customHeight="1">
      <c r="A20" s="208"/>
      <c r="B20" s="27"/>
      <c r="C20" s="27"/>
      <c r="D20" s="27"/>
      <c r="E20" s="27"/>
    </row>
    <row r="21" spans="1:5" s="215" customFormat="1" ht="30" customHeight="1">
      <c r="A21" s="365" t="s">
        <v>305</v>
      </c>
      <c r="B21" s="366"/>
      <c r="C21" s="367"/>
      <c r="D21" s="209"/>
      <c r="E21" s="207">
        <f>E16</f>
        <v>54400</v>
      </c>
    </row>
    <row r="23" ht="12.75">
      <c r="A23" s="26"/>
    </row>
    <row r="24" ht="12.75">
      <c r="A24" s="9"/>
    </row>
    <row r="26" ht="12.75">
      <c r="A26" s="9"/>
    </row>
  </sheetData>
  <sheetProtection/>
  <mergeCells count="7">
    <mergeCell ref="A21:C21"/>
    <mergeCell ref="D2:E2"/>
    <mergeCell ref="D3:E3"/>
    <mergeCell ref="A5:E5"/>
    <mergeCell ref="B9:E9"/>
    <mergeCell ref="B15:E15"/>
    <mergeCell ref="A14:C14"/>
  </mergeCells>
  <printOptions/>
  <pageMargins left="0.75" right="0.75" top="0.58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710937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spans="4:5" ht="18" customHeight="1">
      <c r="D2" s="345" t="s">
        <v>341</v>
      </c>
      <c r="E2" s="345"/>
    </row>
    <row r="3" spans="4:5" ht="18.75" customHeight="1">
      <c r="D3" s="345" t="s">
        <v>193</v>
      </c>
      <c r="E3" s="345"/>
    </row>
    <row r="4" spans="1:5" ht="78" customHeight="1">
      <c r="A4" s="368" t="s">
        <v>92</v>
      </c>
      <c r="B4" s="368"/>
      <c r="C4" s="368"/>
      <c r="D4" s="368"/>
      <c r="E4" s="368"/>
    </row>
    <row r="5" spans="4:5" ht="19.5" customHeight="1">
      <c r="D5" s="22"/>
      <c r="E5" s="22"/>
    </row>
    <row r="6" ht="19.5" customHeight="1">
      <c r="E6" s="23"/>
    </row>
    <row r="7" spans="1:5" ht="19.5" customHeight="1">
      <c r="A7" s="19" t="s">
        <v>35</v>
      </c>
      <c r="B7" s="19" t="s">
        <v>0</v>
      </c>
      <c r="C7" s="19" t="s">
        <v>7</v>
      </c>
      <c r="D7" s="19" t="s">
        <v>87</v>
      </c>
      <c r="E7" s="19" t="s">
        <v>88</v>
      </c>
    </row>
    <row r="8" spans="1:5" ht="30" customHeight="1">
      <c r="A8" s="208">
        <v>1</v>
      </c>
      <c r="B8" s="28">
        <v>851</v>
      </c>
      <c r="C8" s="28"/>
      <c r="D8" s="210" t="s">
        <v>275</v>
      </c>
      <c r="E8" s="82">
        <v>10600</v>
      </c>
    </row>
    <row r="9" spans="1:5" ht="30" customHeight="1">
      <c r="A9" s="208"/>
      <c r="B9" s="27"/>
      <c r="C9" s="88">
        <v>85153</v>
      </c>
      <c r="D9" s="69" t="s">
        <v>276</v>
      </c>
      <c r="E9" s="302">
        <v>10600</v>
      </c>
    </row>
    <row r="10" spans="1:5" ht="30" customHeight="1">
      <c r="A10" s="208"/>
      <c r="B10" s="27"/>
      <c r="C10" s="27"/>
      <c r="D10" s="27"/>
      <c r="E10" s="27"/>
    </row>
    <row r="11" spans="1:5" ht="30" customHeight="1">
      <c r="A11" s="208"/>
      <c r="B11" s="27"/>
      <c r="C11" s="27"/>
      <c r="D11" s="27"/>
      <c r="E11" s="27"/>
    </row>
    <row r="12" spans="1:5" ht="30" customHeight="1">
      <c r="A12" s="208"/>
      <c r="B12" s="27"/>
      <c r="C12" s="27"/>
      <c r="D12" s="27"/>
      <c r="E12" s="27"/>
    </row>
    <row r="13" spans="1:5" ht="30" customHeight="1">
      <c r="A13" s="208"/>
      <c r="B13" s="27"/>
      <c r="C13" s="27"/>
      <c r="D13" s="27"/>
      <c r="E13" s="27"/>
    </row>
    <row r="14" spans="1:5" ht="30" customHeight="1">
      <c r="A14" s="208"/>
      <c r="B14" s="27"/>
      <c r="C14" s="27"/>
      <c r="D14" s="27"/>
      <c r="E14" s="27"/>
    </row>
    <row r="15" spans="1:5" ht="30" customHeight="1">
      <c r="A15" s="208"/>
      <c r="B15" s="27"/>
      <c r="C15" s="27"/>
      <c r="D15" s="27"/>
      <c r="E15" s="27"/>
    </row>
    <row r="16" spans="1:5" s="215" customFormat="1" ht="30" customHeight="1">
      <c r="A16" s="365" t="s">
        <v>305</v>
      </c>
      <c r="B16" s="366"/>
      <c r="C16" s="367"/>
      <c r="D16" s="209"/>
      <c r="E16" s="82">
        <f>E8</f>
        <v>10600</v>
      </c>
    </row>
    <row r="18" ht="12.75">
      <c r="A18" s="26"/>
    </row>
    <row r="19" ht="12.75">
      <c r="A19" s="9"/>
    </row>
    <row r="21" ht="12.75">
      <c r="A21" s="9"/>
    </row>
  </sheetData>
  <sheetProtection/>
  <mergeCells count="4">
    <mergeCell ref="A4:E4"/>
    <mergeCell ref="A16:C16"/>
    <mergeCell ref="D2:E2"/>
    <mergeCell ref="D3:E3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4:5" ht="12.75">
      <c r="D1" s="375" t="s">
        <v>342</v>
      </c>
      <c r="E1" s="375"/>
    </row>
    <row r="2" spans="4:5" ht="12.75">
      <c r="D2" s="375" t="s">
        <v>192</v>
      </c>
      <c r="E2" s="375"/>
    </row>
    <row r="3" spans="1:5" ht="77.25" customHeight="1">
      <c r="A3" s="379" t="s">
        <v>93</v>
      </c>
      <c r="B3" s="379"/>
      <c r="C3" s="379"/>
      <c r="D3" s="379"/>
      <c r="E3" s="379"/>
    </row>
    <row r="4" spans="4:5" ht="19.5" customHeight="1">
      <c r="D4" s="3"/>
      <c r="E4" s="23"/>
    </row>
    <row r="5" spans="1:5" s="217" customFormat="1" ht="19.5" customHeight="1">
      <c r="A5" s="361" t="s">
        <v>35</v>
      </c>
      <c r="B5" s="361" t="s">
        <v>0</v>
      </c>
      <c r="C5" s="361" t="s">
        <v>7</v>
      </c>
      <c r="D5" s="364" t="s">
        <v>94</v>
      </c>
      <c r="E5" s="380" t="s">
        <v>95</v>
      </c>
    </row>
    <row r="6" spans="1:5" s="217" customFormat="1" ht="19.5" customHeight="1">
      <c r="A6" s="361"/>
      <c r="B6" s="361"/>
      <c r="C6" s="361"/>
      <c r="D6" s="364"/>
      <c r="E6" s="381"/>
    </row>
    <row r="7" spans="1:5" s="217" customFormat="1" ht="19.5" customHeight="1">
      <c r="A7" s="361"/>
      <c r="B7" s="361"/>
      <c r="C7" s="361"/>
      <c r="D7" s="364"/>
      <c r="E7" s="382"/>
    </row>
    <row r="8" spans="1:5" s="305" customFormat="1" ht="13.5" customHeight="1">
      <c r="A8" s="229">
        <v>1</v>
      </c>
      <c r="B8" s="229">
        <v>2</v>
      </c>
      <c r="C8" s="229">
        <v>3</v>
      </c>
      <c r="D8" s="229">
        <v>4</v>
      </c>
      <c r="E8" s="229">
        <v>5</v>
      </c>
    </row>
    <row r="9" spans="1:5" ht="30" customHeight="1">
      <c r="A9" s="198">
        <v>1</v>
      </c>
      <c r="B9" s="216">
        <v>801</v>
      </c>
      <c r="C9" s="316">
        <v>80104</v>
      </c>
      <c r="D9" s="58" t="s">
        <v>306</v>
      </c>
      <c r="E9" s="203">
        <v>227000</v>
      </c>
    </row>
    <row r="10" spans="1:5" ht="30" customHeight="1">
      <c r="A10" s="198">
        <v>2</v>
      </c>
      <c r="B10" s="216">
        <v>921</v>
      </c>
      <c r="C10" s="316">
        <v>92116</v>
      </c>
      <c r="D10" s="180" t="s">
        <v>307</v>
      </c>
      <c r="E10" s="203">
        <v>292805</v>
      </c>
    </row>
    <row r="11" spans="1:5" ht="30" customHeight="1">
      <c r="A11" s="45"/>
      <c r="B11" s="45"/>
      <c r="C11" s="45"/>
      <c r="D11" s="45"/>
      <c r="E11" s="45"/>
    </row>
    <row r="12" spans="1:5" ht="30" customHeight="1">
      <c r="A12" s="45"/>
      <c r="B12" s="45"/>
      <c r="C12" s="45"/>
      <c r="D12" s="45"/>
      <c r="E12" s="45"/>
    </row>
    <row r="13" spans="1:5" ht="30" customHeight="1">
      <c r="A13" s="45"/>
      <c r="B13" s="45"/>
      <c r="C13" s="45"/>
      <c r="D13" s="45"/>
      <c r="E13" s="45"/>
    </row>
    <row r="14" spans="1:5" s="215" customFormat="1" ht="30" customHeight="1">
      <c r="A14" s="376" t="s">
        <v>2</v>
      </c>
      <c r="B14" s="377"/>
      <c r="C14" s="377"/>
      <c r="D14" s="378"/>
      <c r="E14" s="207">
        <f>E9+E10</f>
        <v>519805</v>
      </c>
    </row>
    <row r="16" ht="12.75">
      <c r="A16" s="9"/>
    </row>
  </sheetData>
  <sheetProtection/>
  <mergeCells count="9">
    <mergeCell ref="D1:E1"/>
    <mergeCell ref="A14:D14"/>
    <mergeCell ref="A3:E3"/>
    <mergeCell ref="A5:A7"/>
    <mergeCell ref="B5:B7"/>
    <mergeCell ref="C5:C7"/>
    <mergeCell ref="D5:D7"/>
    <mergeCell ref="E5:E7"/>
    <mergeCell ref="D2:E2"/>
  </mergeCells>
  <printOptions/>
  <pageMargins left="0.75" right="0.53" top="0.7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2009-12-03T12:42:33Z</cp:lastPrinted>
  <dcterms:created xsi:type="dcterms:W3CDTF">2009-10-15T10:17:39Z</dcterms:created>
  <dcterms:modified xsi:type="dcterms:W3CDTF">2009-12-03T12:47:24Z</dcterms:modified>
  <cp:category/>
  <cp:version/>
  <cp:contentType/>
  <cp:contentStatus/>
</cp:coreProperties>
</file>