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l nr 1" sheetId="1" r:id="rId1"/>
    <sheet name="zal nr 2" sheetId="2" r:id="rId2"/>
    <sheet name="zal nr 2a" sheetId="3" r:id="rId3"/>
    <sheet name="zal nr 2b" sheetId="4" r:id="rId4"/>
    <sheet name="zal nr 3" sheetId="5" r:id="rId5"/>
    <sheet name="zal nr 4 " sheetId="6" r:id="rId6"/>
    <sheet name="zal nr 5 " sheetId="7" r:id="rId7"/>
  </sheets>
  <definedNames>
    <definedName name="_xlnm.Print_Area" localSheetId="4">'zal nr 3'!$A$1:$F$34</definedName>
  </definedNames>
  <calcPr fullCalcOnLoad="1"/>
</workbook>
</file>

<file path=xl/sharedStrings.xml><?xml version="1.0" encoding="utf-8"?>
<sst xmlns="http://schemas.openxmlformats.org/spreadsheetml/2006/main" count="286" uniqueCount="188">
  <si>
    <r>
      <t xml:space="preserve">W zakresie wydatków majątkowych wprowadza się zmiany:
1)  </t>
    </r>
    <r>
      <rPr>
        <u val="single"/>
        <sz val="10"/>
        <rFont val="Arial"/>
        <family val="0"/>
      </rPr>
      <t>W dziale 010 - Rolnictwo i łowiectwo</t>
    </r>
    <r>
      <rPr>
        <sz val="10"/>
        <rFont val="Arial"/>
        <family val="0"/>
      </rPr>
      <t xml:space="preserve">  
a)  zmniejsza się o kwotę  200.000 zł środki na  zadanie "  Racjonalna gospodarka wodno-ściekowa w aspekcie społeczno-gospodarczego rozwoju gminy (budowa SUW we wsi Grądy, budowa sieci wodociągowej i kanalizacyjnej we wsi Grądy, Henryszew, Budy Zosine, Budy Stare), zakup działki i wykonanie odwiertu we wsi Grądy" z uwagi na przedłużający się proces zmiany w miejscowym planie zagospodarowania wsi Grądy, który uniemożliwia realizację w roku 2010 w/w zadania.
b) w zakresie realizacji zadania pn. Budowa sieci wodociągowej we wsi Budy Stare, Budy Zosine, Henryszew, Budy Grzybek, Chylice Kolonia - etap III" zmniejsza się  własne środki o kwotę 300.000 zł  oraz zwieksza się o kwotę 600.000 zł  w związku z pozyskaniem innych żródeł sfinansowania zadania. 
2) </t>
    </r>
    <r>
      <rPr>
        <u val="single"/>
        <sz val="10"/>
        <rFont val="Arial"/>
        <family val="2"/>
      </rPr>
      <t>w dziale 801 - Oświata i wychowanie</t>
    </r>
    <r>
      <rPr>
        <sz val="10"/>
        <rFont val="Arial"/>
        <family val="0"/>
      </rPr>
      <t xml:space="preserve"> zmniejsza się o 300.000 zł środki z zadania "Poprawa jakości nauczania i wyrównywania szans edukacyjnych dzieci i młodzieży wiejskiej poprzez budowę przedszkola, organizację klas "0", biblioteki, hali sportowej wraz z łącznikiem przy Zespole Szkół Publicznych w Międzyborowie z uwagi na  brak finansowania zadania w roku 2010,
 który wynika z podpisanej umowy z Marszałkiem Województwa Mazowieckiego o dofinansowanie zadania.</t>
    </r>
  </si>
  <si>
    <t>Dział</t>
  </si>
  <si>
    <t>Ogółem</t>
  </si>
  <si>
    <t>bieżące</t>
  </si>
  <si>
    <t>majątkowe</t>
  </si>
  <si>
    <t>w tym:</t>
  </si>
  <si>
    <t>z tego :</t>
  </si>
  <si>
    <t>Przed zmianą</t>
  </si>
  <si>
    <t>Transport i łączność</t>
  </si>
  <si>
    <t>Mirosław Byczak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</si>
  <si>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</si>
  <si>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</si>
  <si>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</si>
  <si>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</si>
  <si>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</si>
  <si>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</si>
  <si>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Wydatki ogółem</t>
  </si>
  <si>
    <t>Zwiększenie</t>
  </si>
  <si>
    <t>Zmniejszenie</t>
  </si>
  <si>
    <t>Przewodniczący Rady Gminy</t>
  </si>
  <si>
    <t>010</t>
  </si>
  <si>
    <t>01010</t>
  </si>
  <si>
    <t>Drogi publiczne gminne</t>
  </si>
  <si>
    <t>Wydatki na zadania inwestycyjne na 2010 rok nieobjęte wieloletnimi programami inwestycyjnymi</t>
  </si>
  <si>
    <t>Lp.</t>
  </si>
  <si>
    <t>Rozdz.</t>
  </si>
  <si>
    <t>Nazwa zadania inwestycyjnego (w tym w ramach funduszu sołeckiego)</t>
  </si>
  <si>
    <t>Łączne koszty finansowe
 (7 + 12)</t>
  </si>
  <si>
    <t>Planowane wydatki</t>
  </si>
  <si>
    <t>Srodki do pozyskania w 2010r</t>
  </si>
  <si>
    <t>Jednostka organizacyjna realizująca program lub koordynująca wykonanie programu</t>
  </si>
  <si>
    <t>rok 2010
(8+9+10+11)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</si>
  <si>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</si>
  <si>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</si>
  <si>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</si>
  <si>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</si>
  <si>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</si>
  <si>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Budowa sieci wodociągowej we wsi Budy Stare, Budy Zosine, Henryszew, Budy Grzybek, Chylice Kolonia - etap III</t>
  </si>
  <si>
    <t>Urząd Gminy</t>
  </si>
  <si>
    <t xml:space="preserve">Montaż  trójników na istniejącej sieci kanalizacyjnej  </t>
  </si>
  <si>
    <t>Razem dział 010 - Rolnictwo i łowiectwo</t>
  </si>
  <si>
    <t>400</t>
  </si>
  <si>
    <t>40002</t>
  </si>
  <si>
    <t>Zakup pompy do stacji uzdatniania wody</t>
  </si>
  <si>
    <t>Razem dział 400 - Wytwarzanie i zaopatrywanie w energię elektryczną, gaz i wodę</t>
  </si>
  <si>
    <t xml:space="preserve"> Budowa  chodnika w ciągu drogi  wojewódzkiej nr 719  na ul. Kościuszki w mjsc. Sade Budy   od  ul. Długiej  i  m. Stare Budy do drogi  w kier. Baranowa 
 oraz budowa ciągu pieszo-rowerowego  w ciągu drogi wojewódzkiej nr 719 (ul. Warszawska)  od ul. Ogrodowej do  przejścia dla pieszych do szkoły w mjsc. Chylice i Chylice Kolonia - zgodnie z porozumieniem  z Samorządem Województwa Mazowieckiego)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</si>
  <si>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
</t>
  </si>
  <si>
    <t>razem rozdz 60013- Drogi publiczne wojewódzkie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</si>
  <si>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</si>
  <si>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>Aktywizacja gospodarcza Gminy Jaktorów poprzez przebudowę 1,76 km ulicy Parkowej w Jaktorowie.</t>
  </si>
  <si>
    <t>Przebudowa ulicy Parkowej w Jaktorowie (wypłata odszkodowań za grunty)</t>
  </si>
  <si>
    <t xml:space="preserve">Opracowanie map i projektu ciągu pieszo-rowerowego w Jaktorowie wzdłuż drogi Nr 719  na odcinku od ul. Ogrodowej do ul. Alpejskiej </t>
  </si>
  <si>
    <t>razem rozdział 60016 - Drogi publiczne gminne</t>
  </si>
  <si>
    <t>Razem dział 600 - Transport i łączność</t>
  </si>
  <si>
    <t xml:space="preserve">Zakup programu "Płace, kadry" </t>
  </si>
  <si>
    <t>Razem dział 750 - Administracja publiczna</t>
  </si>
  <si>
    <t xml:space="preserve">Opracowanie studium wykonalności projektu" Zwiększenie wykorzystania odnawialnych źródeł energii i poprawa jakości powietrza poprzez modernizację systemów ogrzewania obiektów użyteczności publicznej  w Gminie Jaktorów tj. Zespołu Szkolno-Przedszkolnego w Jaktorowie i Zespolu Szkół Publicznych w Międzyborowie" </t>
  </si>
  <si>
    <t>Razem dział 801 - Oświata i wychowanie</t>
  </si>
  <si>
    <t>Wykonanie oświetlenia ulic: Jaworowej w Henryszewie, Okulickiego w Jaktorowie Kolonii, Wyspiańskiego w Chylicach</t>
  </si>
  <si>
    <t xml:space="preserve">Razem dział 900 - Gospodarka komunalna i ochrona środowiska </t>
  </si>
  <si>
    <t>x</t>
  </si>
  <si>
    <t>Wykonanie dokumentacji technicznej zasilania elektrycznego stacji i przepompowni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</si>
  <si>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</si>
  <si>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</si>
  <si>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</si>
  <si>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</si>
  <si>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</si>
  <si>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</si>
  <si>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</si>
  <si>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Przed zmianą </t>
  </si>
  <si>
    <t xml:space="preserve"> Po    zmianie</t>
  </si>
  <si>
    <t>Ogółem wydatki</t>
  </si>
  <si>
    <t>Uzasadnienie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</si>
  <si>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</si>
  <si>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</si>
  <si>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</si>
  <si>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</si>
  <si>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</si>
  <si>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</si>
  <si>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</si>
  <si>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Po zmianie</t>
  </si>
  <si>
    <t>na wynagrodzenia i składki od nich naliczane</t>
  </si>
  <si>
    <t>związane z realizacją ich statutowych zadań</t>
  </si>
  <si>
    <t>Uzasadnienie:</t>
  </si>
  <si>
    <t>Wprowadza się zmiany w planie wydatków  bieżących w sposób następujący:</t>
  </si>
  <si>
    <t>zmieniającej Uchwałę Budżetową   Nr XLII/269/2009  na rok 2010</t>
  </si>
  <si>
    <t>DOCHODY</t>
  </si>
  <si>
    <t>Źródło dochodów</t>
  </si>
  <si>
    <t>dotacje</t>
  </si>
  <si>
    <t>środki europejskie i inne środki pochodzące ze źródeł zagranicznych, niepodlegające zwrotowi</t>
  </si>
  <si>
    <t>Dochody ogółem</t>
  </si>
  <si>
    <t>zmieniającej Uchwałę Budżetową Nr XLII/269/2009 na rok 2010</t>
  </si>
  <si>
    <t>Limity wydatków na wieloletnie programy inwestycyjne w latach 2010 - 2012</t>
  </si>
  <si>
    <t>LP</t>
  </si>
  <si>
    <t xml:space="preserve">Nazwa zadania inwestycyjnego
</t>
  </si>
  <si>
    <t>Okres realizacji (w latach)</t>
  </si>
  <si>
    <t>Łączne koszty finansowe</t>
  </si>
  <si>
    <t>Nakłady poniesione</t>
  </si>
  <si>
    <t>rok budżetowy 2010</t>
  </si>
  <si>
    <t>2011 r.</t>
  </si>
  <si>
    <t>2012 r.</t>
  </si>
  <si>
    <t>kredyty, pożyczki, papiery wartościowe</t>
  </si>
  <si>
    <t>środki pochodzące
 z innych  źródeł*</t>
  </si>
  <si>
    <t>Racjonalna gospodarka wodno-ściekowa w aspekcie społeczno-gospodarczego rozwoju gminy (budowa SUW we wsi Grądy, budowa sieci wodociągowej i kanalizacyjnej we wsi Grądy, Henryszew, Budy Zosine, Stare Budy), zakup działki i wykonanie odwiertu we wsi Grądy</t>
  </si>
  <si>
    <t>2010 - 2014</t>
  </si>
  <si>
    <t>środki do pozyskania
 150 000</t>
  </si>
  <si>
    <t>srodki własne 
150 000
środki do pozyskania 
 850 000</t>
  </si>
  <si>
    <t>srodki własne 
300 000
środki do pozyskania 
1 700 000</t>
  </si>
  <si>
    <t>Poprawa jakości nauczania i wyrównywanie szans edukacyjnych dzieci i młodzieży wiejskiej przez budowę przedszkola, organizację klas „0”,  biblioteki, hali sportowej  wraz z łącznikiem  przy Zespole Szkół Publicznych w Międzyborowie</t>
  </si>
  <si>
    <t>2010 - 2012</t>
  </si>
  <si>
    <t>2010-2012</t>
  </si>
  <si>
    <t>razem poz 2</t>
  </si>
  <si>
    <t>Pozostała działalność</t>
  </si>
  <si>
    <r>
      <t>Opracowanie projektu oświetlenia ulicy Jaworowej w Henryszewie  i ul. Okulickiego w Kolonii Jaktorów oraz wykonanie  oświetlenia ulic:  1</t>
    </r>
    <r>
      <rPr>
        <u val="single"/>
        <sz val="11"/>
        <rFont val="Arial CE"/>
        <family val="0"/>
      </rPr>
      <t>)</t>
    </r>
    <r>
      <rPr>
        <sz val="11"/>
        <rFont val="Arial CE"/>
        <family val="0"/>
      </rPr>
      <t>ul. Żyrardowskiej w Budach Starych - od ul. Chopina do wiaduktu CMK, 2) ul.Kleeberga w Kolonii Jaktorów, 3) ul. Jagiellońskiej w Międzyborowie oraz ul. Topolowej w Międzyborowie i Henryszewie(etap II w latach 2011-2012)</t>
    </r>
  </si>
  <si>
    <t xml:space="preserve">Przebudowa drogi gminnej Międzyborów - Bieganów - przebudowa kolektora kanalizacji deszczowej,  sieci energetycznej i telekomunikacyjnej  i inne wydatki nie objęte projektem </t>
  </si>
  <si>
    <r>
      <t>Rozbudowa oświetlenia ulic:</t>
    </r>
    <r>
      <rPr>
        <sz val="10"/>
        <rFont val="Arial CE"/>
        <family val="0"/>
      </rPr>
      <t xml:space="preserve">
 1) w  Międzyborowie: ul. Słowackiego i  M.Curie-Skłodowskiej, 
2) w Chylicach: ul. Gierymskiego, Ogrodowa, Słoneczna, 
3) w Kolonii Jaktorów i Budach Grzybek: ul. Moniuszki, Ułanów
4) w Sadych Budach: ul. Jagiełły, Chełmońskiego, Wyspiańskiego, Łąkowa, Kolejowa, Długa, Tuwima, Akacjowa, Sadowa, Leśna</t>
    </r>
  </si>
  <si>
    <t>Zakup gruntów  pod drogi gminne (ul. Alpejska w  Budach Grzybek)</t>
  </si>
  <si>
    <t>Wytwarzanie i zaopatrywanie w energię elektryczną, gaz i wodę</t>
  </si>
  <si>
    <t>Wpływy z usług</t>
  </si>
  <si>
    <t>Oświata i wychowanie</t>
  </si>
  <si>
    <t xml:space="preserve"> 010</t>
  </si>
  <si>
    <t>Rolnictwo i łowiectwo</t>
  </si>
  <si>
    <t>Infrastruktura wodociągowa i sanitacyjna wsi</t>
  </si>
  <si>
    <t xml:space="preserve">                                                                                     </t>
  </si>
  <si>
    <t>zmieniającej Uchwałę Budżetową Nr XLII/269/2009   na rok 2010</t>
  </si>
  <si>
    <t>Przychody i rozchody budżetu w 2010 r.</t>
  </si>
  <si>
    <t>Treść</t>
  </si>
  <si>
    <t>Klasyfika
cja
§</t>
  </si>
  <si>
    <t>Kwota 2010 r</t>
  </si>
  <si>
    <t>Zmiany   +/-</t>
  </si>
  <si>
    <t>Kwota po zmianach 2010 r.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</si>
  <si>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</si>
  <si>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</si>
  <si>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</si>
  <si>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</si>
  <si>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</si>
  <si>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</si>
  <si>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</si>
  <si>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</si>
  <si>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</si>
  <si>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</si>
  <si>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</si>
  <si>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</si>
  <si>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</si>
  <si>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</si>
  <si>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</si>
  <si>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</si>
  <si>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</si>
  <si>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</si>
  <si>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</si>
  <si>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</si>
  <si>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</si>
  <si>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</si>
  <si>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</si>
  <si>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</si>
  <si>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</si>
  <si>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</si>
  <si>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</si>
  <si>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</si>
  <si>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</si>
  <si>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</si>
  <si>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</si>
  <si>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</si>
  <si>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</si>
  <si>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</si>
  <si>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</si>
  <si>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</si>
  <si>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</si>
  <si>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</si>
  <si>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</si>
  <si>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</si>
  <si>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</si>
  <si>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Rady Gminy Jaktorów z dnia   18 sierpnia 2010r</t>
  </si>
  <si>
    <t>-500 000,00 +600 000,00</t>
  </si>
  <si>
    <t>z dnia  18 sierpnia 2010r zmieniającej Uchwałę Budżetową Nr XLII/269/2009  na rok 2010</t>
  </si>
  <si>
    <t>z dnia  18 sierpnia  2010r zmieniającej Uchwałę Budżetową  Nr XLII/269/2009 na rok 2010</t>
  </si>
  <si>
    <t>z dnia  18 sierpnia 2010r zmieniającej Uchwałę Budżetową  Nr XLII/269/2009 na rok 2010</t>
  </si>
  <si>
    <t>-500 000,00 
+600 000,00</t>
  </si>
  <si>
    <t>z dnia 18 sierpnia   2010r zmieniającej Uchwałę Budżetową  Nr XLII/269/2009 na rok 2010</t>
  </si>
  <si>
    <t>Zał  Nr 1 do uchwały Nr LI / 314 /2010  Rady Gminy Jaktorów z dnia 18 sierpnia 2010r</t>
  </si>
  <si>
    <r>
      <t xml:space="preserve">Zwiększa się dochody budżetu Gminy o kwotę 100.000 zł </t>
    </r>
    <r>
      <rPr>
        <u val="single"/>
        <sz val="10"/>
        <rFont val="Arial"/>
        <family val="2"/>
      </rPr>
      <t>w dziale 400 - Wytwarzanie i zaopatrywanie w energię elektryczną, gaz i wodę</t>
    </r>
    <r>
      <rPr>
        <sz val="10"/>
        <rFont val="Arial"/>
        <family val="0"/>
      </rPr>
      <t xml:space="preserve">  -  z  opłat za sprzedaż wody z uwagi na wyższe wpływy z tego tytułu, niż planowano. 
</t>
    </r>
  </si>
  <si>
    <t>Załącznik nr 5 do uchwały nr LI / 314 /2010  Rady Gminy Jaktorów z dnia 18 sierpnia  2010r</t>
  </si>
  <si>
    <t>Załącznik nr 4 do uchwały nr LI / 314 / 2010  Rady Gminy Jaktorów</t>
  </si>
  <si>
    <t xml:space="preserve">Załącznik nr 3 do uchwały Nr LI / 314 /2010  </t>
  </si>
  <si>
    <t>Załącznik nr 2b do uchwały nr LI / 314 /2010  Rady Gminy Jaktorów</t>
  </si>
  <si>
    <t>Załącznik nr 2a do uchwały nr LI / 314 /2010  Rady Gminy Jaktorów</t>
  </si>
  <si>
    <t>Załącznik nr 2 do uchwały nr  LI / 314 /2010  Rady Gminy Jaktorów</t>
  </si>
  <si>
    <r>
      <t xml:space="preserve">Zwiększa się w </t>
    </r>
    <r>
      <rPr>
        <u val="single"/>
        <sz val="10"/>
        <rFont val="Arial"/>
        <family val="2"/>
      </rPr>
      <t>dziale 600 - Transport i łączność</t>
    </r>
    <r>
      <rPr>
        <sz val="10"/>
        <rFont val="Arial"/>
        <family val="0"/>
      </rPr>
      <t xml:space="preserve">  o kwotę  2.100.000 zł wydatki  na  remonty dróg i ulic gminnych . </t>
    </r>
    <r>
      <rPr>
        <sz val="10"/>
        <rFont val="Arial"/>
        <family val="2"/>
      </rPr>
      <t>Prace te są konieczne do wykonania  z uwagi na zły stan techniczny  dróg i ulic  o nawierzchni gruntowej i żużlowej, spowodowany  niekorzystnymi warunkami atmosferycznymi  (podtopienia wiosenne i  nadmierne opady deszczu).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</si>
</sst>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 CE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b/>
      <i/>
      <sz val="11"/>
      <name val="Arial CE"/>
      <family val="0"/>
    </font>
    <font>
      <b/>
      <i/>
      <sz val="10"/>
      <name val="Arial"/>
      <family val="2"/>
    </font>
    <font>
      <sz val="11"/>
      <name val="Arial CE"/>
      <family val="2"/>
    </font>
    <font>
      <b/>
      <i/>
      <sz val="11"/>
      <name val="Arial"/>
      <family val="0"/>
    </font>
    <font>
      <sz val="11"/>
      <name val="Arial"/>
      <family val="0"/>
    </font>
    <font>
      <b/>
      <sz val="11"/>
      <name val="Arial CE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Arial CE"/>
      <family val="2"/>
    </font>
    <font>
      <b/>
      <sz val="7"/>
      <name val="Arial"/>
      <family val="2"/>
    </font>
    <font>
      <i/>
      <sz val="10"/>
      <name val="Arial"/>
      <family val="2"/>
    </font>
    <font>
      <i/>
      <sz val="9"/>
      <name val="Arial CE"/>
      <family val="0"/>
    </font>
    <font>
      <b/>
      <sz val="7"/>
      <name val="Arial CE"/>
      <family val="0"/>
    </font>
    <font>
      <sz val="10"/>
      <color indexed="10"/>
      <name val="Arial CE"/>
      <family val="0"/>
    </font>
    <font>
      <b/>
      <i/>
      <sz val="10"/>
      <name val="Arial CE"/>
      <family val="2"/>
    </font>
    <font>
      <u val="single"/>
      <sz val="11"/>
      <name val="Arial CE"/>
      <family val="0"/>
    </font>
    <font>
      <b/>
      <sz val="10"/>
      <color indexed="10"/>
      <name val="Arial"/>
      <family val="2"/>
    </font>
    <font>
      <u val="single"/>
      <sz val="10"/>
      <name val="Arial CE"/>
      <family val="0"/>
    </font>
    <font>
      <sz val="10"/>
      <color indexed="10"/>
      <name val="Arial"/>
      <family val="0"/>
    </font>
    <font>
      <u val="single"/>
      <sz val="10"/>
      <name val="Arial"/>
      <family val="2"/>
    </font>
    <font>
      <i/>
      <sz val="11"/>
      <name val="Arial CE"/>
      <family val="0"/>
    </font>
    <font>
      <b/>
      <sz val="12"/>
      <name val="Arial CE"/>
      <family val="2"/>
    </font>
    <font>
      <sz val="6"/>
      <name val="Arial CE"/>
      <family val="2"/>
    </font>
    <font>
      <sz val="11"/>
      <name val="Arial PL"/>
      <family val="0"/>
    </font>
    <font>
      <sz val="5"/>
      <name val="Arial CE"/>
      <family val="2"/>
    </font>
    <font>
      <sz val="11"/>
      <color indexed="10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9" fillId="0" borderId="10" xfId="52" applyNumberFormat="1" applyFont="1" applyBorder="1" applyAlignment="1">
      <alignment vertical="center"/>
      <protection/>
    </xf>
    <xf numFmtId="4" fontId="0" fillId="0" borderId="10" xfId="52" applyNumberFormat="1" applyBorder="1" applyAlignment="1">
      <alignment vertical="center"/>
      <protection/>
    </xf>
    <xf numFmtId="0" fontId="28" fillId="0" borderId="10" xfId="0" applyFont="1" applyBorder="1" applyAlignment="1">
      <alignment/>
    </xf>
    <xf numFmtId="4" fontId="1" fillId="0" borderId="10" xfId="52" applyNumberFormat="1" applyFont="1" applyBorder="1" applyAlignment="1">
      <alignment vertical="center"/>
      <protection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3" fontId="30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36" fillId="0" borderId="0" xfId="0" applyFont="1" applyAlignment="1">
      <alignment vertical="center"/>
    </xf>
    <xf numFmtId="0" fontId="32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0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4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49" fontId="28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29" fillId="0" borderId="11" xfId="52" applyNumberFormat="1" applyFont="1" applyBorder="1" applyAlignment="1">
      <alignment vertical="center"/>
      <protection/>
    </xf>
    <xf numFmtId="0" fontId="41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1" xfId="52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 wrapText="1"/>
      <protection/>
    </xf>
    <xf numFmtId="3" fontId="1" fillId="0" borderId="10" xfId="53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vertical="center" wrapText="1"/>
    </xf>
    <xf numFmtId="4" fontId="0" fillId="0" borderId="10" xfId="52" applyNumberFormat="1" applyFont="1" applyBorder="1" applyAlignment="1">
      <alignment horizontal="right"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/>
    </xf>
    <xf numFmtId="4" fontId="24" fillId="0" borderId="10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/>
    </xf>
    <xf numFmtId="4" fontId="36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9" fillId="0" borderId="12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31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4" fontId="29" fillId="0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left" wrapText="1" shrinkToFit="1"/>
    </xf>
    <xf numFmtId="0" fontId="0" fillId="0" borderId="11" xfId="0" applyBorder="1" applyAlignment="1">
      <alignment vertical="center" wrapText="1"/>
    </xf>
    <xf numFmtId="3" fontId="32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3" fontId="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textRotation="90"/>
    </xf>
    <xf numFmtId="0" fontId="29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textRotation="90"/>
    </xf>
    <xf numFmtId="0" fontId="48" fillId="0" borderId="10" xfId="0" applyFont="1" applyBorder="1" applyAlignment="1">
      <alignment horizontal="left" vertical="center"/>
    </xf>
    <xf numFmtId="3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4" fontId="50" fillId="0" borderId="10" xfId="0" applyNumberFormat="1" applyFont="1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28" fillId="0" borderId="10" xfId="0" applyFont="1" applyBorder="1" applyAlignment="1">
      <alignment wrapText="1"/>
    </xf>
    <xf numFmtId="0" fontId="32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8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top" wrapText="1"/>
    </xf>
    <xf numFmtId="0" fontId="51" fillId="0" borderId="19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vertical="top" wrapText="1"/>
    </xf>
    <xf numFmtId="4" fontId="0" fillId="0" borderId="10" xfId="52" applyNumberFormat="1" applyFont="1" applyBorder="1" applyAlignment="1">
      <alignment horizontal="right" vertical="center" wrapText="1"/>
      <protection/>
    </xf>
    <xf numFmtId="0" fontId="0" fillId="0" borderId="0" xfId="52" applyFont="1" applyAlignment="1">
      <alignment/>
      <protection/>
    </xf>
    <xf numFmtId="0" fontId="0" fillId="0" borderId="10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9" fontId="32" fillId="0" borderId="10" xfId="0" applyNumberFormat="1" applyFont="1" applyBorder="1" applyAlignment="1">
      <alignment horizontal="center" vertical="top" wrapText="1"/>
    </xf>
    <xf numFmtId="0" fontId="30" fillId="0" borderId="10" xfId="0" applyFont="1" applyFill="1" applyBorder="1" applyAlignment="1">
      <alignment vertical="top" wrapText="1"/>
    </xf>
    <xf numFmtId="49" fontId="0" fillId="0" borderId="10" xfId="52" applyNumberFormat="1" applyFont="1" applyBorder="1" applyAlignment="1">
      <alignment horizontal="right" vertical="center" wrapText="1"/>
      <protection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52" applyFont="1" applyFill="1" applyAlignment="1">
      <alignment/>
      <protection/>
    </xf>
    <xf numFmtId="0" fontId="35" fillId="0" borderId="0" xfId="54" applyFont="1" applyAlignment="1">
      <alignment vertical="center"/>
      <protection/>
    </xf>
    <xf numFmtId="0" fontId="35" fillId="0" borderId="0" xfId="54" applyFont="1" applyFill="1" applyAlignment="1">
      <alignment horizontal="right"/>
      <protection/>
    </xf>
    <xf numFmtId="0" fontId="37" fillId="0" borderId="0" xfId="0" applyFont="1" applyAlignment="1">
      <alignment horizontal="right" vertical="top"/>
    </xf>
    <xf numFmtId="0" fontId="0" fillId="0" borderId="0" xfId="0" applyFill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4" fontId="57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 vertical="center"/>
    </xf>
    <xf numFmtId="0" fontId="58" fillId="0" borderId="0" xfId="0" applyFont="1" applyAlignment="1">
      <alignment vertical="center"/>
    </xf>
    <xf numFmtId="4" fontId="32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4" fontId="30" fillId="0" borderId="10" xfId="0" applyNumberFormat="1" applyFont="1" applyBorder="1" applyAlignment="1">
      <alignment vertical="center"/>
    </xf>
    <xf numFmtId="4" fontId="33" fillId="0" borderId="10" xfId="0" applyNumberFormat="1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4" fontId="30" fillId="0" borderId="20" xfId="0" applyNumberFormat="1" applyFont="1" applyBorder="1" applyAlignment="1">
      <alignment vertical="center"/>
    </xf>
    <xf numFmtId="0" fontId="30" fillId="0" borderId="20" xfId="0" applyFont="1" applyBorder="1" applyAlignment="1">
      <alignment vertical="center" wrapText="1"/>
    </xf>
    <xf numFmtId="4" fontId="30" fillId="0" borderId="14" xfId="0" applyNumberFormat="1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4" fontId="30" fillId="0" borderId="20" xfId="0" applyNumberFormat="1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0" fillId="0" borderId="0" xfId="0" applyNumberFormat="1" applyFont="1" applyAlignment="1">
      <alignment vertical="center" wrapText="1"/>
    </xf>
    <xf numFmtId="0" fontId="52" fillId="0" borderId="0" xfId="0" applyNumberFormat="1" applyFont="1" applyAlignment="1">
      <alignment vertical="center" wrapText="1"/>
    </xf>
    <xf numFmtId="4" fontId="59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wrapText="1" shrinkToFit="1"/>
    </xf>
    <xf numFmtId="0" fontId="33" fillId="0" borderId="22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1" fillId="0" borderId="13" xfId="53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3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19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52" applyFont="1" applyAlignment="1">
      <alignment horizontal="right"/>
      <protection/>
    </xf>
    <xf numFmtId="0" fontId="34" fillId="0" borderId="11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55" fillId="0" borderId="0" xfId="0" applyFont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textRotation="90" wrapText="1"/>
    </xf>
    <xf numFmtId="0" fontId="23" fillId="0" borderId="20" xfId="0" applyFont="1" applyFill="1" applyBorder="1" applyAlignment="1">
      <alignment horizontal="center" vertical="center" textRotation="90" wrapText="1"/>
    </xf>
    <xf numFmtId="0" fontId="23" fillId="0" borderId="14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53" applyFont="1" applyFill="1" applyAlignment="1">
      <alignment horizontal="right"/>
      <protection/>
    </xf>
    <xf numFmtId="0" fontId="33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textRotation="90" wrapText="1"/>
    </xf>
    <xf numFmtId="0" fontId="46" fillId="0" borderId="20" xfId="0" applyFont="1" applyFill="1" applyBorder="1" applyAlignment="1">
      <alignment horizontal="center" vertical="center" textRotation="90" wrapText="1"/>
    </xf>
    <xf numFmtId="0" fontId="46" fillId="0" borderId="14" xfId="0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53" applyFont="1" applyFill="1" applyAlignment="1">
      <alignment horizontal="center"/>
      <protection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5" xfId="53"/>
    <cellStyle name="Normalny_Arkusz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6.8515625" style="0" customWidth="1"/>
    <col min="2" max="2" width="26.7109375" style="0" customWidth="1"/>
    <col min="3" max="3" width="12.7109375" style="0" customWidth="1"/>
    <col min="4" max="4" width="12.28125" style="0" customWidth="1"/>
    <col min="5" max="5" width="11.00390625" style="0" customWidth="1"/>
    <col min="6" max="6" width="13.00390625" style="0" customWidth="1"/>
    <col min="7" max="7" width="12.8515625" style="0" customWidth="1"/>
    <col min="8" max="8" width="11.421875" style="0" customWidth="1"/>
    <col min="9" max="9" width="10.421875" style="0" customWidth="1"/>
    <col min="10" max="10" width="12.57421875" style="0" customWidth="1"/>
    <col min="11" max="11" width="10.8515625" style="0" customWidth="1"/>
    <col min="12" max="12" width="12.57421875" style="0" customWidth="1"/>
  </cols>
  <sheetData>
    <row r="1" spans="2:12" ht="16.5" customHeight="1">
      <c r="B1" s="2"/>
      <c r="C1" s="2"/>
      <c r="D1" s="2"/>
      <c r="E1" s="2"/>
      <c r="F1" s="237" t="s">
        <v>179</v>
      </c>
      <c r="G1" s="237"/>
      <c r="H1" s="237"/>
      <c r="I1" s="237"/>
      <c r="J1" s="237"/>
      <c r="K1" s="237"/>
      <c r="L1" s="237"/>
    </row>
    <row r="2" spans="2:12" ht="23.25" customHeight="1">
      <c r="B2" s="2"/>
      <c r="C2" s="2"/>
      <c r="D2" s="2"/>
      <c r="E2" s="2"/>
      <c r="F2" s="2"/>
      <c r="G2" s="237" t="s">
        <v>85</v>
      </c>
      <c r="H2" s="237"/>
      <c r="I2" s="237"/>
      <c r="J2" s="237"/>
      <c r="K2" s="237"/>
      <c r="L2" s="237"/>
    </row>
    <row r="3" spans="2:6" s="100" customFormat="1" ht="26.25" customHeight="1">
      <c r="B3" s="238" t="s">
        <v>86</v>
      </c>
      <c r="C3" s="238"/>
      <c r="D3" s="238"/>
      <c r="E3" s="101"/>
      <c r="F3" s="102"/>
    </row>
    <row r="4" spans="1:12" s="4" customFormat="1" ht="13.5" customHeight="1">
      <c r="A4" s="232" t="s">
        <v>1</v>
      </c>
      <c r="B4" s="232" t="s">
        <v>87</v>
      </c>
      <c r="C4" s="232" t="s">
        <v>2</v>
      </c>
      <c r="D4" s="232"/>
      <c r="E4" s="232"/>
      <c r="F4" s="232"/>
      <c r="G4" s="232" t="s">
        <v>6</v>
      </c>
      <c r="H4" s="232"/>
      <c r="I4" s="232"/>
      <c r="J4" s="232"/>
      <c r="K4" s="232"/>
      <c r="L4" s="232"/>
    </row>
    <row r="5" spans="1:12" s="4" customFormat="1" ht="13.5" customHeight="1">
      <c r="A5" s="232"/>
      <c r="B5" s="232"/>
      <c r="C5" s="232"/>
      <c r="D5" s="232"/>
      <c r="E5" s="232"/>
      <c r="F5" s="232"/>
      <c r="G5" s="232" t="s">
        <v>3</v>
      </c>
      <c r="H5" s="232" t="s">
        <v>5</v>
      </c>
      <c r="I5" s="232"/>
      <c r="J5" s="232" t="s">
        <v>4</v>
      </c>
      <c r="K5" s="232" t="s">
        <v>5</v>
      </c>
      <c r="L5" s="232"/>
    </row>
    <row r="6" spans="1:12" s="4" customFormat="1" ht="101.25" customHeight="1">
      <c r="A6" s="232"/>
      <c r="B6" s="232"/>
      <c r="C6" s="232"/>
      <c r="D6" s="232"/>
      <c r="E6" s="232"/>
      <c r="F6" s="232"/>
      <c r="G6" s="232"/>
      <c r="H6" s="5" t="s">
        <v>88</v>
      </c>
      <c r="I6" s="103" t="s">
        <v>89</v>
      </c>
      <c r="J6" s="232"/>
      <c r="K6" s="5" t="s">
        <v>88</v>
      </c>
      <c r="L6" s="103" t="s">
        <v>89</v>
      </c>
    </row>
    <row r="7" spans="1:12" s="4" customFormat="1" ht="22.5" customHeight="1">
      <c r="A7" s="5"/>
      <c r="B7" s="104"/>
      <c r="C7" s="105" t="s">
        <v>7</v>
      </c>
      <c r="D7" s="106" t="s">
        <v>18</v>
      </c>
      <c r="E7" s="106" t="s">
        <v>17</v>
      </c>
      <c r="F7" s="105" t="s">
        <v>80</v>
      </c>
      <c r="G7" s="107"/>
      <c r="H7" s="5"/>
      <c r="I7" s="103"/>
      <c r="J7" s="104"/>
      <c r="K7" s="108"/>
      <c r="L7" s="103"/>
    </row>
    <row r="8" spans="1:12" s="110" customFormat="1" ht="21" customHeight="1">
      <c r="A8" s="109">
        <v>1</v>
      </c>
      <c r="B8" s="109">
        <v>2</v>
      </c>
      <c r="C8" s="233">
        <v>3</v>
      </c>
      <c r="D8" s="234"/>
      <c r="E8" s="234"/>
      <c r="F8" s="235"/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</row>
    <row r="9" spans="1:12" ht="45" customHeight="1">
      <c r="A9" s="111">
        <v>400</v>
      </c>
      <c r="B9" s="125" t="s">
        <v>117</v>
      </c>
      <c r="C9" s="112">
        <v>391000</v>
      </c>
      <c r="D9" s="112"/>
      <c r="E9" s="112">
        <f>E10</f>
        <v>100000</v>
      </c>
      <c r="F9" s="113">
        <f>C9-D9+E9</f>
        <v>491000</v>
      </c>
      <c r="G9" s="113">
        <v>491000</v>
      </c>
      <c r="H9" s="114"/>
      <c r="I9" s="114"/>
      <c r="J9" s="112">
        <v>0</v>
      </c>
      <c r="K9" s="112"/>
      <c r="L9" s="113"/>
    </row>
    <row r="10" spans="1:12" ht="21" customHeight="1">
      <c r="A10" s="111"/>
      <c r="B10" s="24" t="s">
        <v>118</v>
      </c>
      <c r="C10" s="172">
        <v>390000</v>
      </c>
      <c r="D10" s="112"/>
      <c r="E10" s="172">
        <v>100000</v>
      </c>
      <c r="F10" s="173">
        <f>C10-D10+E10</f>
        <v>490000</v>
      </c>
      <c r="G10" s="173">
        <v>100000</v>
      </c>
      <c r="H10" s="114"/>
      <c r="I10" s="114"/>
      <c r="J10" s="172"/>
      <c r="K10" s="112"/>
      <c r="L10" s="113"/>
    </row>
    <row r="11" spans="1:12" ht="23.25" customHeight="1">
      <c r="A11" s="115"/>
      <c r="B11" s="116" t="s">
        <v>90</v>
      </c>
      <c r="C11" s="117">
        <v>31762986.4</v>
      </c>
      <c r="D11" s="118">
        <f>D9</f>
        <v>0</v>
      </c>
      <c r="E11" s="118">
        <f>E9</f>
        <v>100000</v>
      </c>
      <c r="F11" s="118">
        <f>C11-D11+E11</f>
        <v>31862986.4</v>
      </c>
      <c r="G11" s="119">
        <f>F11-J11</f>
        <v>27091091</v>
      </c>
      <c r="H11" s="119">
        <v>3440438</v>
      </c>
      <c r="I11" s="119">
        <v>51863.6</v>
      </c>
      <c r="J11" s="118">
        <v>4771895.4</v>
      </c>
      <c r="K11" s="151"/>
      <c r="L11" s="118">
        <v>3406379.4</v>
      </c>
    </row>
    <row r="12" spans="1:12" ht="23.25" customHeight="1">
      <c r="A12" s="120"/>
      <c r="B12" s="121"/>
      <c r="C12" s="122"/>
      <c r="D12" s="123"/>
      <c r="E12" s="123"/>
      <c r="F12" s="123"/>
      <c r="G12" s="124"/>
      <c r="H12" s="124"/>
      <c r="I12" s="124"/>
      <c r="J12" s="123"/>
      <c r="K12" s="123"/>
      <c r="L12" s="123"/>
    </row>
    <row r="13" spans="2:6" ht="12.75">
      <c r="B13" s="1" t="s">
        <v>83</v>
      </c>
      <c r="C13" s="1"/>
      <c r="D13" s="1"/>
      <c r="E13" s="1"/>
      <c r="F13" s="1"/>
    </row>
    <row r="14" spans="1:12" s="159" customFormat="1" ht="32.25" customHeight="1">
      <c r="A14" s="236" t="s">
        <v>180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160"/>
    </row>
    <row r="15" spans="2:12" ht="12.75">
      <c r="B15" s="1"/>
      <c r="C15" s="1"/>
      <c r="D15" s="1"/>
      <c r="E15" s="1"/>
      <c r="F15" s="1"/>
      <c r="I15" s="231" t="s">
        <v>19</v>
      </c>
      <c r="J15" s="231"/>
      <c r="K15" s="231"/>
      <c r="L15" s="231"/>
    </row>
    <row r="16" spans="2:6" ht="12.75">
      <c r="B16" s="1"/>
      <c r="C16" s="1"/>
      <c r="D16" s="1"/>
      <c r="E16" s="1"/>
      <c r="F16" s="1"/>
    </row>
    <row r="17" spans="2:12" ht="12.75">
      <c r="B17" s="1"/>
      <c r="C17" s="1"/>
      <c r="D17" s="1"/>
      <c r="E17" s="1"/>
      <c r="F17" s="1"/>
      <c r="I17" s="231" t="s">
        <v>9</v>
      </c>
      <c r="J17" s="231"/>
      <c r="K17" s="231"/>
      <c r="L17" s="231"/>
    </row>
    <row r="18" spans="2:6" ht="12.75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</sheetData>
  <mergeCells count="15"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  <mergeCell ref="I17:L17"/>
    <mergeCell ref="K5:L5"/>
    <mergeCell ref="C8:F8"/>
    <mergeCell ref="I15:L15"/>
    <mergeCell ref="A14:K14"/>
  </mergeCells>
  <printOptions/>
  <pageMargins left="0.5" right="0.23" top="0.54" bottom="1" header="0.34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H17" sqref="H17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38.57421875" style="0" customWidth="1"/>
    <col min="4" max="4" width="15.00390625" style="0" customWidth="1"/>
    <col min="5" max="5" width="13.00390625" style="0" customWidth="1"/>
    <col min="6" max="6" width="16.28125" style="0" customWidth="1"/>
    <col min="7" max="7" width="13.8515625" style="0" customWidth="1"/>
    <col min="8" max="8" width="14.421875" style="0" customWidth="1"/>
    <col min="9" max="9" width="14.57421875" style="0" customWidth="1"/>
  </cols>
  <sheetData>
    <row r="1" spans="4:9" ht="18" customHeight="1">
      <c r="D1" s="237" t="s">
        <v>186</v>
      </c>
      <c r="E1" s="237"/>
      <c r="F1" s="237"/>
      <c r="G1" s="237"/>
      <c r="H1" s="237"/>
      <c r="I1" s="237"/>
    </row>
    <row r="2" spans="4:9" ht="17.25" customHeight="1">
      <c r="D2" s="255" t="s">
        <v>174</v>
      </c>
      <c r="E2" s="255"/>
      <c r="F2" s="255"/>
      <c r="G2" s="255"/>
      <c r="H2" s="255"/>
      <c r="I2" s="255"/>
    </row>
    <row r="3" spans="3:7" ht="20.25" customHeight="1">
      <c r="C3" s="2" t="s">
        <v>10</v>
      </c>
      <c r="D3" s="2"/>
      <c r="E3" s="2"/>
      <c r="F3" s="2"/>
      <c r="G3" s="2"/>
    </row>
    <row r="4" spans="1:3" ht="22.5" customHeight="1">
      <c r="A4" s="256" t="s">
        <v>11</v>
      </c>
      <c r="B4" s="256"/>
      <c r="C4" s="256"/>
    </row>
    <row r="5" ht="16.5" customHeight="1"/>
    <row r="6" spans="1:9" s="4" customFormat="1" ht="18.75" customHeight="1">
      <c r="A6" s="9"/>
      <c r="B6" s="9"/>
      <c r="C6" s="9"/>
      <c r="D6" s="249" t="s">
        <v>12</v>
      </c>
      <c r="E6" s="250"/>
      <c r="F6" s="250"/>
      <c r="G6" s="250"/>
      <c r="H6" s="250"/>
      <c r="I6" s="251"/>
    </row>
    <row r="7" spans="1:9" s="4" customFormat="1" ht="16.5" customHeight="1">
      <c r="A7" s="248" t="s">
        <v>1</v>
      </c>
      <c r="B7" s="248" t="s">
        <v>13</v>
      </c>
      <c r="C7" s="248" t="s">
        <v>14</v>
      </c>
      <c r="D7" s="249" t="s">
        <v>2</v>
      </c>
      <c r="E7" s="250"/>
      <c r="F7" s="250"/>
      <c r="G7" s="251"/>
      <c r="H7" s="240" t="s">
        <v>6</v>
      </c>
      <c r="I7" s="241"/>
    </row>
    <row r="8" spans="1:9" s="4" customFormat="1" ht="28.5" customHeight="1">
      <c r="A8" s="248"/>
      <c r="B8" s="248"/>
      <c r="C8" s="248"/>
      <c r="D8" s="252"/>
      <c r="E8" s="253"/>
      <c r="F8" s="253"/>
      <c r="G8" s="254"/>
      <c r="H8" s="9" t="s">
        <v>3</v>
      </c>
      <c r="I8" s="10" t="s">
        <v>4</v>
      </c>
    </row>
    <row r="9" spans="1:9" s="4" customFormat="1" ht="18.75" customHeight="1">
      <c r="A9" s="5"/>
      <c r="B9" s="5"/>
      <c r="C9" s="5"/>
      <c r="D9" s="11" t="s">
        <v>7</v>
      </c>
      <c r="E9" s="11" t="s">
        <v>18</v>
      </c>
      <c r="F9" s="11" t="s">
        <v>17</v>
      </c>
      <c r="G9" s="11" t="s">
        <v>15</v>
      </c>
      <c r="H9" s="5"/>
      <c r="I9" s="12"/>
    </row>
    <row r="10" spans="1:9" s="7" customFormat="1" ht="17.25" customHeight="1">
      <c r="A10" s="6">
        <v>1</v>
      </c>
      <c r="B10" s="6">
        <v>2</v>
      </c>
      <c r="C10" s="6">
        <v>3</v>
      </c>
      <c r="D10" s="242">
        <v>4</v>
      </c>
      <c r="E10" s="243"/>
      <c r="F10" s="243"/>
      <c r="G10" s="244"/>
      <c r="H10" s="6">
        <v>5</v>
      </c>
      <c r="I10" s="6">
        <v>6</v>
      </c>
    </row>
    <row r="11" spans="1:9" s="7" customFormat="1" ht="24" customHeight="1">
      <c r="A11" s="75" t="s">
        <v>120</v>
      </c>
      <c r="B11" s="22"/>
      <c r="C11" s="171" t="s">
        <v>121</v>
      </c>
      <c r="D11" s="13">
        <v>1204663</v>
      </c>
      <c r="E11" s="13">
        <f>E12</f>
        <v>500000</v>
      </c>
      <c r="F11" s="13">
        <f>F12</f>
        <v>600000</v>
      </c>
      <c r="G11" s="13">
        <f aca="true" t="shared" si="0" ref="G11:G17">D11-E11+F11</f>
        <v>1304663</v>
      </c>
      <c r="H11" s="13">
        <v>34663</v>
      </c>
      <c r="I11" s="13">
        <v>1270000</v>
      </c>
    </row>
    <row r="12" spans="1:9" s="7" customFormat="1" ht="27.75" customHeight="1">
      <c r="A12" s="6"/>
      <c r="B12" s="174" t="s">
        <v>21</v>
      </c>
      <c r="C12" s="175" t="s">
        <v>122</v>
      </c>
      <c r="D12" s="14">
        <v>1170000</v>
      </c>
      <c r="E12" s="14">
        <v>500000</v>
      </c>
      <c r="F12" s="14">
        <v>600000</v>
      </c>
      <c r="G12" s="14">
        <f t="shared" si="0"/>
        <v>1270000</v>
      </c>
      <c r="H12" s="14">
        <v>0</v>
      </c>
      <c r="I12" s="176" t="s">
        <v>173</v>
      </c>
    </row>
    <row r="13" spans="1:9" s="7" customFormat="1" ht="20.25" customHeight="1">
      <c r="A13" s="21">
        <v>600</v>
      </c>
      <c r="B13" s="22"/>
      <c r="C13" s="15" t="s">
        <v>8</v>
      </c>
      <c r="D13" s="13">
        <v>8657989.4</v>
      </c>
      <c r="E13" s="13">
        <f>E14</f>
        <v>0</v>
      </c>
      <c r="F13" s="13">
        <f>F14</f>
        <v>2100000</v>
      </c>
      <c r="G13" s="13">
        <f t="shared" si="0"/>
        <v>10757989.4</v>
      </c>
      <c r="H13" s="13">
        <v>5448810</v>
      </c>
      <c r="I13" s="13">
        <v>5309179.4</v>
      </c>
    </row>
    <row r="14" spans="1:9" s="7" customFormat="1" ht="22.5" customHeight="1">
      <c r="A14" s="6"/>
      <c r="B14" s="23">
        <v>60016</v>
      </c>
      <c r="C14" s="24" t="s">
        <v>22</v>
      </c>
      <c r="D14" s="14">
        <v>7979489.4</v>
      </c>
      <c r="E14" s="14"/>
      <c r="F14" s="14">
        <v>2100000</v>
      </c>
      <c r="G14" s="14">
        <f t="shared" si="0"/>
        <v>10079489.4</v>
      </c>
      <c r="H14" s="14">
        <v>2100000</v>
      </c>
      <c r="I14" s="161"/>
    </row>
    <row r="15" spans="1:9" s="7" customFormat="1" ht="27" customHeight="1">
      <c r="A15" s="126">
        <v>801</v>
      </c>
      <c r="B15" s="23"/>
      <c r="C15" s="153" t="s">
        <v>119</v>
      </c>
      <c r="D15" s="13">
        <v>12258887</v>
      </c>
      <c r="E15" s="13">
        <f>E16</f>
        <v>300000</v>
      </c>
      <c r="F15" s="13">
        <f>F16</f>
        <v>0</v>
      </c>
      <c r="G15" s="13">
        <f t="shared" si="0"/>
        <v>11958887</v>
      </c>
      <c r="H15" s="13">
        <v>11826387</v>
      </c>
      <c r="I15" s="13">
        <v>132500</v>
      </c>
    </row>
    <row r="16" spans="1:9" s="7" customFormat="1" ht="19.5" customHeight="1">
      <c r="A16" s="93"/>
      <c r="B16" s="127">
        <v>80195</v>
      </c>
      <c r="C16" s="55" t="s">
        <v>112</v>
      </c>
      <c r="D16" s="14">
        <v>468011</v>
      </c>
      <c r="E16" s="14">
        <v>300000</v>
      </c>
      <c r="F16" s="14"/>
      <c r="G16" s="14">
        <f t="shared" si="0"/>
        <v>168011</v>
      </c>
      <c r="H16" s="14"/>
      <c r="I16" s="14">
        <v>-300000</v>
      </c>
    </row>
    <row r="17" spans="1:9" ht="22.5" customHeight="1">
      <c r="A17" s="245" t="s">
        <v>16</v>
      </c>
      <c r="B17" s="246"/>
      <c r="C17" s="247"/>
      <c r="D17" s="16">
        <v>35759983.4</v>
      </c>
      <c r="E17" s="16">
        <f>E11+E15</f>
        <v>800000</v>
      </c>
      <c r="F17" s="16">
        <f>F11+F13+F15</f>
        <v>2700000</v>
      </c>
      <c r="G17" s="16">
        <f t="shared" si="0"/>
        <v>37659983.4</v>
      </c>
      <c r="H17" s="16">
        <f>G17-I17</f>
        <v>30127701</v>
      </c>
      <c r="I17" s="16">
        <v>7532282.4</v>
      </c>
    </row>
    <row r="18" spans="1:7" ht="20.25" customHeight="1">
      <c r="A18" s="8"/>
      <c r="C18" s="1"/>
      <c r="D18" s="1"/>
      <c r="E18" s="1"/>
      <c r="F18" s="1"/>
      <c r="G18" s="1"/>
    </row>
    <row r="19" spans="1:9" ht="12.75">
      <c r="A19" s="8"/>
      <c r="C19" s="1"/>
      <c r="D19" s="1"/>
      <c r="E19" s="1"/>
      <c r="F19" s="1"/>
      <c r="G19" s="239" t="s">
        <v>19</v>
      </c>
      <c r="H19" s="239"/>
      <c r="I19" s="239"/>
    </row>
    <row r="20" spans="1:7" ht="12.75">
      <c r="A20" s="8"/>
      <c r="C20" s="1"/>
      <c r="D20" s="1"/>
      <c r="E20" s="1"/>
      <c r="F20" s="1"/>
      <c r="G20" s="1"/>
    </row>
    <row r="21" spans="1:9" ht="12.75">
      <c r="A21" s="8"/>
      <c r="C21" s="1"/>
      <c r="D21" s="1"/>
      <c r="E21" s="1"/>
      <c r="F21" s="1"/>
      <c r="G21" s="239" t="s">
        <v>9</v>
      </c>
      <c r="H21" s="239"/>
      <c r="I21" s="239"/>
    </row>
    <row r="22" spans="1:7" ht="12.75">
      <c r="A22" s="8"/>
      <c r="C22" s="1"/>
      <c r="D22" s="1"/>
      <c r="E22" s="1"/>
      <c r="F22" s="1"/>
      <c r="G22" s="1"/>
    </row>
    <row r="23" spans="3:7" ht="12.75">
      <c r="C23" s="1"/>
      <c r="D23" s="1"/>
      <c r="E23" s="1"/>
      <c r="F23" s="1"/>
      <c r="G23" s="1"/>
    </row>
    <row r="24" spans="3:7" ht="12.75">
      <c r="C24" s="1"/>
      <c r="D24" s="1"/>
      <c r="E24" s="1"/>
      <c r="F24" s="1"/>
      <c r="G24" s="1"/>
    </row>
    <row r="25" spans="3:7" ht="12.75">
      <c r="C25" s="1"/>
      <c r="D25" s="1"/>
      <c r="E25" s="1"/>
      <c r="F25" s="1"/>
      <c r="G25" s="1"/>
    </row>
    <row r="26" spans="3:7" ht="12.75">
      <c r="C26" s="1"/>
      <c r="D26" s="1"/>
      <c r="E26" s="1"/>
      <c r="F26" s="1"/>
      <c r="G26" s="1"/>
    </row>
    <row r="27" spans="3:7" ht="12.75">
      <c r="C27" s="1"/>
      <c r="D27" s="1"/>
      <c r="E27" s="1"/>
      <c r="F27" s="1"/>
      <c r="G27" s="1"/>
    </row>
    <row r="28" spans="3:7" ht="12.75">
      <c r="C28" s="1"/>
      <c r="D28" s="1"/>
      <c r="E28" s="1"/>
      <c r="F28" s="1"/>
      <c r="G28" s="1"/>
    </row>
    <row r="29" spans="3:7" ht="12.75">
      <c r="C29" s="1"/>
      <c r="D29" s="1"/>
      <c r="E29" s="1"/>
      <c r="F29" s="1"/>
      <c r="G29" s="1"/>
    </row>
  </sheetData>
  <mergeCells count="13">
    <mergeCell ref="D1:I1"/>
    <mergeCell ref="D2:I2"/>
    <mergeCell ref="A4:C4"/>
    <mergeCell ref="D6:I6"/>
    <mergeCell ref="G21:I21"/>
    <mergeCell ref="H7:I7"/>
    <mergeCell ref="D10:G10"/>
    <mergeCell ref="A17:C17"/>
    <mergeCell ref="G19:I19"/>
    <mergeCell ref="A7:A8"/>
    <mergeCell ref="B7:B8"/>
    <mergeCell ref="C7:C8"/>
    <mergeCell ref="D7:G8"/>
  </mergeCells>
  <printOptions/>
  <pageMargins left="0.72" right="0.34" top="0.3" bottom="0.36" header="0.26" footer="0.2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4" sqref="A14:O14"/>
    </sheetView>
  </sheetViews>
  <sheetFormatPr defaultColWidth="9.140625" defaultRowHeight="12.75"/>
  <cols>
    <col min="1" max="1" width="5.57421875" style="1" customWidth="1"/>
    <col min="2" max="2" width="6.7109375" style="1" customWidth="1"/>
    <col min="3" max="3" width="21.28125" style="1" customWidth="1"/>
    <col min="4" max="4" width="12.28125" style="1" customWidth="1"/>
    <col min="5" max="5" width="9.57421875" style="1" customWidth="1"/>
    <col min="6" max="6" width="11.8515625" style="1" customWidth="1"/>
    <col min="7" max="7" width="12.421875" style="1" customWidth="1"/>
    <col min="8" max="8" width="12.7109375" style="1" customWidth="1"/>
    <col min="9" max="10" width="12.28125" style="1" customWidth="1"/>
    <col min="11" max="11" width="10.7109375" style="1" customWidth="1"/>
    <col min="12" max="12" width="11.8515625" style="0" customWidth="1"/>
    <col min="14" max="14" width="8.421875" style="0" customWidth="1"/>
    <col min="15" max="15" width="9.8515625" style="0" customWidth="1"/>
  </cols>
  <sheetData>
    <row r="1" spans="1:15" ht="12" customHeight="1">
      <c r="A1" s="65"/>
      <c r="B1" s="66"/>
      <c r="C1" s="66"/>
      <c r="D1" s="66"/>
      <c r="E1" s="66"/>
      <c r="F1" s="66"/>
      <c r="G1" s="66"/>
      <c r="H1" s="66"/>
      <c r="I1" s="66"/>
      <c r="J1" s="237" t="s">
        <v>185</v>
      </c>
      <c r="K1" s="237"/>
      <c r="L1" s="237"/>
      <c r="M1" s="237"/>
      <c r="N1" s="237"/>
      <c r="O1" s="237"/>
    </row>
    <row r="2" spans="1:15" ht="12" customHeight="1">
      <c r="A2" s="65"/>
      <c r="B2" s="66"/>
      <c r="C2" s="66"/>
      <c r="D2" s="66"/>
      <c r="E2" s="66"/>
      <c r="F2" s="66"/>
      <c r="G2" s="66"/>
      <c r="H2" s="255" t="s">
        <v>175</v>
      </c>
      <c r="I2" s="255"/>
      <c r="J2" s="255"/>
      <c r="K2" s="255"/>
      <c r="L2" s="255"/>
      <c r="M2" s="255"/>
      <c r="N2" s="255"/>
      <c r="O2" s="255"/>
    </row>
    <row r="3" spans="1:9" ht="18.7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15" ht="18.75" customHeight="1">
      <c r="A4" s="230" t="s">
        <v>73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5" ht="9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1:15" s="68" customFormat="1" ht="20.25" customHeight="1">
      <c r="A6" s="222" t="s">
        <v>1</v>
      </c>
      <c r="B6" s="222" t="s">
        <v>13</v>
      </c>
      <c r="C6" s="222" t="s">
        <v>14</v>
      </c>
      <c r="D6" s="229" t="s">
        <v>2</v>
      </c>
      <c r="E6" s="229"/>
      <c r="F6" s="229"/>
      <c r="G6" s="229"/>
      <c r="H6" s="229" t="s">
        <v>74</v>
      </c>
      <c r="I6" s="229" t="s">
        <v>5</v>
      </c>
      <c r="J6" s="229"/>
      <c r="K6" s="229" t="s">
        <v>75</v>
      </c>
      <c r="L6" s="228" t="s">
        <v>76</v>
      </c>
      <c r="M6" s="229" t="s">
        <v>77</v>
      </c>
      <c r="N6" s="229" t="s">
        <v>78</v>
      </c>
      <c r="O6" s="229" t="s">
        <v>79</v>
      </c>
    </row>
    <row r="7" spans="1:15" s="68" customFormat="1" ht="86.25" customHeight="1">
      <c r="A7" s="222"/>
      <c r="B7" s="222"/>
      <c r="C7" s="222"/>
      <c r="D7" s="69" t="s">
        <v>7</v>
      </c>
      <c r="E7" s="69" t="s">
        <v>18</v>
      </c>
      <c r="F7" s="69" t="s">
        <v>17</v>
      </c>
      <c r="G7" s="69" t="s">
        <v>80</v>
      </c>
      <c r="H7" s="229"/>
      <c r="I7" s="70" t="s">
        <v>81</v>
      </c>
      <c r="J7" s="86" t="s">
        <v>82</v>
      </c>
      <c r="K7" s="229"/>
      <c r="L7" s="228"/>
      <c r="M7" s="229"/>
      <c r="N7" s="229"/>
      <c r="O7" s="229"/>
    </row>
    <row r="8" spans="1:15" s="88" customFormat="1" ht="12" customHeight="1">
      <c r="A8" s="87">
        <v>1</v>
      </c>
      <c r="B8" s="87">
        <v>2</v>
      </c>
      <c r="C8" s="87">
        <v>3</v>
      </c>
      <c r="D8" s="257">
        <v>4</v>
      </c>
      <c r="E8" s="258"/>
      <c r="F8" s="258"/>
      <c r="G8" s="259"/>
      <c r="H8" s="87">
        <v>5</v>
      </c>
      <c r="I8" s="87">
        <v>6</v>
      </c>
      <c r="J8" s="87">
        <v>7</v>
      </c>
      <c r="K8" s="87">
        <v>8</v>
      </c>
      <c r="L8" s="87">
        <v>9</v>
      </c>
      <c r="M8" s="87">
        <v>10</v>
      </c>
      <c r="N8" s="87">
        <v>11</v>
      </c>
      <c r="O8" s="87">
        <v>12</v>
      </c>
    </row>
    <row r="9" spans="1:15" s="85" customFormat="1" ht="24.75" customHeight="1">
      <c r="A9" s="126">
        <v>600</v>
      </c>
      <c r="B9" s="23"/>
      <c r="C9" s="153" t="s">
        <v>8</v>
      </c>
      <c r="D9" s="128">
        <v>3348810</v>
      </c>
      <c r="E9" s="128">
        <v>0</v>
      </c>
      <c r="F9" s="128">
        <f>F10</f>
        <v>2100000</v>
      </c>
      <c r="G9" s="128">
        <f>D9-E9+F9</f>
        <v>5448810</v>
      </c>
      <c r="H9" s="128">
        <v>5448810</v>
      </c>
      <c r="I9" s="128">
        <v>42300</v>
      </c>
      <c r="J9" s="128">
        <v>5406510</v>
      </c>
      <c r="K9" s="89">
        <v>0</v>
      </c>
      <c r="L9" s="89"/>
      <c r="M9" s="89"/>
      <c r="N9" s="89"/>
      <c r="O9" s="89"/>
    </row>
    <row r="10" spans="1:15" s="88" customFormat="1" ht="31.5" customHeight="1">
      <c r="A10" s="93"/>
      <c r="B10" s="127">
        <v>60016</v>
      </c>
      <c r="C10" s="177" t="s">
        <v>22</v>
      </c>
      <c r="D10" s="91">
        <v>3340310</v>
      </c>
      <c r="E10" s="90"/>
      <c r="F10" s="91">
        <v>2100000</v>
      </c>
      <c r="G10" s="91">
        <f>D10-E10+F10</f>
        <v>5440310</v>
      </c>
      <c r="H10" s="91">
        <v>2100000</v>
      </c>
      <c r="I10" s="92"/>
      <c r="J10" s="91">
        <v>2100000</v>
      </c>
      <c r="K10" s="91"/>
      <c r="L10" s="92"/>
      <c r="M10" s="92"/>
      <c r="N10" s="92"/>
      <c r="O10" s="92"/>
    </row>
    <row r="11" spans="1:15" s="95" customFormat="1" ht="27" customHeight="1">
      <c r="A11" s="260" t="s">
        <v>71</v>
      </c>
      <c r="B11" s="260"/>
      <c r="C11" s="260"/>
      <c r="D11" s="94">
        <v>28027701</v>
      </c>
      <c r="E11" s="94">
        <f>E9</f>
        <v>0</v>
      </c>
      <c r="F11" s="94">
        <f>F9</f>
        <v>2100000</v>
      </c>
      <c r="G11" s="94">
        <f>D11-E11+F11</f>
        <v>30127701</v>
      </c>
      <c r="H11" s="94">
        <v>24458309</v>
      </c>
      <c r="I11" s="94">
        <v>13579492.4</v>
      </c>
      <c r="J11" s="94">
        <v>10878816.6</v>
      </c>
      <c r="K11" s="94">
        <v>780705</v>
      </c>
      <c r="L11" s="94">
        <v>4029112</v>
      </c>
      <c r="M11" s="94">
        <v>61016</v>
      </c>
      <c r="N11" s="94">
        <v>0</v>
      </c>
      <c r="O11" s="94">
        <v>798559</v>
      </c>
    </row>
    <row r="12" spans="1:8" ht="24.75" customHeight="1">
      <c r="A12" s="1" t="s">
        <v>83</v>
      </c>
      <c r="D12" s="96"/>
      <c r="E12" s="96"/>
      <c r="F12" s="96"/>
      <c r="G12" s="96"/>
      <c r="H12" s="17"/>
    </row>
    <row r="13" spans="1:8" ht="19.5" customHeight="1">
      <c r="A13" s="227" t="s">
        <v>84</v>
      </c>
      <c r="B13" s="227"/>
      <c r="C13" s="227"/>
      <c r="D13" s="227"/>
      <c r="E13" s="227"/>
      <c r="F13" s="227"/>
      <c r="G13" s="96"/>
      <c r="H13" s="17"/>
    </row>
    <row r="14" spans="1:15" ht="31.5" customHeight="1">
      <c r="A14" s="236" t="s">
        <v>187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</row>
    <row r="15" spans="1:11" s="97" customFormat="1" ht="22.5" customHeight="1">
      <c r="A15" s="98"/>
      <c r="B15" s="18"/>
      <c r="C15" s="18"/>
      <c r="D15" s="18"/>
      <c r="E15" s="18"/>
      <c r="F15" s="18"/>
      <c r="G15" s="18"/>
      <c r="H15" s="18"/>
      <c r="I15" s="18"/>
      <c r="J15" s="99"/>
      <c r="K15" s="18"/>
    </row>
    <row r="16" spans="9:14" ht="12.75">
      <c r="I16" s="17"/>
      <c r="J16" s="231" t="s">
        <v>19</v>
      </c>
      <c r="K16" s="231"/>
      <c r="L16" s="231"/>
      <c r="M16" s="231"/>
      <c r="N16" s="231"/>
    </row>
    <row r="17" ht="12.75">
      <c r="H17" s="17"/>
    </row>
    <row r="18" spans="10:14" ht="20.25" customHeight="1">
      <c r="J18" s="231" t="s">
        <v>9</v>
      </c>
      <c r="K18" s="231"/>
      <c r="L18" s="231"/>
      <c r="M18" s="231"/>
      <c r="N18" s="231"/>
    </row>
    <row r="23" ht="12.75">
      <c r="J23" s="17"/>
    </row>
  </sheetData>
  <mergeCells count="20">
    <mergeCell ref="J1:O1"/>
    <mergeCell ref="H2:O2"/>
    <mergeCell ref="A4:O5"/>
    <mergeCell ref="A6:A7"/>
    <mergeCell ref="B6:B7"/>
    <mergeCell ref="C6:C7"/>
    <mergeCell ref="D6:G6"/>
    <mergeCell ref="H6:H7"/>
    <mergeCell ref="I6:J6"/>
    <mergeCell ref="K6:K7"/>
    <mergeCell ref="L6:L7"/>
    <mergeCell ref="M6:M7"/>
    <mergeCell ref="N6:N7"/>
    <mergeCell ref="O6:O7"/>
    <mergeCell ref="J16:N16"/>
    <mergeCell ref="J18:N18"/>
    <mergeCell ref="D8:G8"/>
    <mergeCell ref="A11:C11"/>
    <mergeCell ref="A13:F13"/>
    <mergeCell ref="A14:O14"/>
  </mergeCells>
  <printOptions/>
  <pageMargins left="0.47" right="0.17" top="0.57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E32" sqref="E32"/>
    </sheetView>
  </sheetViews>
  <sheetFormatPr defaultColWidth="9.140625" defaultRowHeight="12.75"/>
  <cols>
    <col min="1" max="1" width="6.140625" style="1" customWidth="1"/>
    <col min="2" max="2" width="8.140625" style="1" customWidth="1"/>
    <col min="3" max="3" width="23.00390625" style="1" customWidth="1"/>
    <col min="4" max="4" width="14.57421875" style="1" customWidth="1"/>
    <col min="5" max="6" width="14.7109375" style="1" customWidth="1"/>
    <col min="7" max="7" width="13.8515625" style="1" customWidth="1"/>
    <col min="8" max="8" width="15.140625" style="1" customWidth="1"/>
    <col min="9" max="9" width="14.7109375" style="1" customWidth="1"/>
    <col min="10" max="10" width="11.57421875" style="1" customWidth="1"/>
    <col min="11" max="11" width="8.7109375" style="0" customWidth="1"/>
    <col min="12" max="12" width="12.00390625" style="0" customWidth="1"/>
  </cols>
  <sheetData>
    <row r="1" spans="7:12" ht="12.75">
      <c r="G1" s="237" t="s">
        <v>184</v>
      </c>
      <c r="H1" s="237"/>
      <c r="I1" s="237"/>
      <c r="J1" s="237"/>
      <c r="K1" s="237"/>
      <c r="L1" s="237"/>
    </row>
    <row r="2" spans="1:12" ht="18">
      <c r="A2" s="62"/>
      <c r="B2" s="62"/>
      <c r="C2" s="62"/>
      <c r="D2" s="62"/>
      <c r="E2" s="266" t="s">
        <v>176</v>
      </c>
      <c r="F2" s="266"/>
      <c r="G2" s="266"/>
      <c r="H2" s="266"/>
      <c r="I2" s="266"/>
      <c r="J2" s="266"/>
      <c r="K2" s="266"/>
      <c r="L2" s="266"/>
    </row>
    <row r="3" spans="1:10" ht="18.75" customHeight="1">
      <c r="A3" s="62"/>
      <c r="B3" s="62"/>
      <c r="C3" s="62"/>
      <c r="D3" s="62"/>
      <c r="E3" s="62"/>
      <c r="F3" s="62"/>
      <c r="G3" s="62"/>
      <c r="H3" s="62"/>
      <c r="J3" s="63"/>
    </row>
    <row r="4" spans="1:12" ht="15.75" customHeight="1">
      <c r="A4" s="64"/>
      <c r="B4" s="64"/>
      <c r="C4" s="64"/>
      <c r="D4" s="64"/>
      <c r="E4" s="65" t="s">
        <v>62</v>
      </c>
      <c r="F4" s="65"/>
      <c r="G4" s="64"/>
      <c r="H4" s="66"/>
      <c r="I4" s="66"/>
      <c r="J4" s="66"/>
      <c r="K4" s="66"/>
      <c r="L4" s="66"/>
    </row>
    <row r="5" spans="1:12" s="68" customFormat="1" ht="20.25" customHeight="1">
      <c r="A5" s="267" t="s">
        <v>1</v>
      </c>
      <c r="B5" s="267" t="s">
        <v>13</v>
      </c>
      <c r="C5" s="267" t="s">
        <v>14</v>
      </c>
      <c r="D5" s="269" t="s">
        <v>2</v>
      </c>
      <c r="E5" s="270"/>
      <c r="F5" s="270"/>
      <c r="G5" s="271"/>
      <c r="H5" s="267" t="s">
        <v>63</v>
      </c>
      <c r="I5" s="67" t="s">
        <v>64</v>
      </c>
      <c r="J5" s="267" t="s">
        <v>65</v>
      </c>
      <c r="K5" s="275" t="s">
        <v>66</v>
      </c>
      <c r="L5" s="267" t="s">
        <v>67</v>
      </c>
    </row>
    <row r="6" spans="1:12" s="68" customFormat="1" ht="78.75" customHeight="1">
      <c r="A6" s="268"/>
      <c r="B6" s="268"/>
      <c r="C6" s="268"/>
      <c r="D6" s="272"/>
      <c r="E6" s="273"/>
      <c r="F6" s="273"/>
      <c r="G6" s="274"/>
      <c r="H6" s="268"/>
      <c r="I6" s="70" t="s">
        <v>68</v>
      </c>
      <c r="J6" s="268"/>
      <c r="K6" s="268"/>
      <c r="L6" s="268"/>
    </row>
    <row r="7" spans="1:12" s="68" customFormat="1" ht="17.25" customHeight="1">
      <c r="A7" s="69"/>
      <c r="B7" s="69"/>
      <c r="C7" s="69"/>
      <c r="D7" s="71" t="s">
        <v>69</v>
      </c>
      <c r="E7" s="71" t="s">
        <v>18</v>
      </c>
      <c r="F7" s="71" t="s">
        <v>17</v>
      </c>
      <c r="G7" s="71" t="s">
        <v>70</v>
      </c>
      <c r="H7" s="69"/>
      <c r="I7" s="72"/>
      <c r="J7" s="69"/>
      <c r="K7" s="69"/>
      <c r="L7" s="69"/>
    </row>
    <row r="8" spans="1:12" s="74" customFormat="1" ht="15" customHeight="1">
      <c r="A8" s="73">
        <v>1</v>
      </c>
      <c r="B8" s="73">
        <v>2</v>
      </c>
      <c r="C8" s="73">
        <v>3</v>
      </c>
      <c r="D8" s="223">
        <v>4</v>
      </c>
      <c r="E8" s="224"/>
      <c r="F8" s="224"/>
      <c r="G8" s="225"/>
      <c r="H8" s="73">
        <v>5</v>
      </c>
      <c r="I8" s="73">
        <v>6</v>
      </c>
      <c r="J8" s="73">
        <v>7</v>
      </c>
      <c r="K8" s="73">
        <v>8</v>
      </c>
      <c r="L8" s="73">
        <v>9</v>
      </c>
    </row>
    <row r="9" spans="1:12" s="74" customFormat="1" ht="20.25" customHeight="1">
      <c r="A9" s="75" t="s">
        <v>20</v>
      </c>
      <c r="B9" s="76"/>
      <c r="C9" s="171" t="s">
        <v>121</v>
      </c>
      <c r="D9" s="77">
        <v>1170000</v>
      </c>
      <c r="E9" s="77">
        <f>E10</f>
        <v>500000</v>
      </c>
      <c r="F9" s="77">
        <f>F10</f>
        <v>600000</v>
      </c>
      <c r="G9" s="77">
        <f>D9-E9+F9</f>
        <v>1270000</v>
      </c>
      <c r="H9" s="77">
        <v>670000</v>
      </c>
      <c r="I9" s="16">
        <v>0</v>
      </c>
      <c r="J9" s="77">
        <v>500000</v>
      </c>
      <c r="K9" s="78"/>
      <c r="L9" s="16">
        <v>0</v>
      </c>
    </row>
    <row r="10" spans="1:12" s="74" customFormat="1" ht="41.25" customHeight="1">
      <c r="A10" s="80"/>
      <c r="B10" s="81" t="s">
        <v>21</v>
      </c>
      <c r="C10" s="175" t="s">
        <v>122</v>
      </c>
      <c r="D10" s="82">
        <v>1170000</v>
      </c>
      <c r="E10" s="82">
        <v>500000</v>
      </c>
      <c r="F10" s="82">
        <v>600000</v>
      </c>
      <c r="G10" s="82">
        <f>D10-E10+F10</f>
        <v>1270000</v>
      </c>
      <c r="H10" s="176" t="s">
        <v>177</v>
      </c>
      <c r="I10" s="82"/>
      <c r="J10" s="79"/>
      <c r="K10" s="79"/>
      <c r="L10" s="79"/>
    </row>
    <row r="11" spans="1:12" s="74" customFormat="1" ht="32.25" customHeight="1">
      <c r="A11" s="155">
        <v>801</v>
      </c>
      <c r="B11" s="155"/>
      <c r="C11" s="156" t="s">
        <v>119</v>
      </c>
      <c r="D11" s="77">
        <v>432500</v>
      </c>
      <c r="E11" s="77">
        <f>E12</f>
        <v>300000</v>
      </c>
      <c r="F11" s="77">
        <v>0</v>
      </c>
      <c r="G11" s="77">
        <f>D11-E11+F11</f>
        <v>132500</v>
      </c>
      <c r="H11" s="77">
        <v>132500</v>
      </c>
      <c r="I11" s="79"/>
      <c r="J11" s="79"/>
      <c r="K11" s="79"/>
      <c r="L11" s="79"/>
    </row>
    <row r="12" spans="1:12" s="74" customFormat="1" ht="22.5" customHeight="1">
      <c r="A12" s="154"/>
      <c r="B12" s="152">
        <v>80195</v>
      </c>
      <c r="C12" s="157" t="s">
        <v>112</v>
      </c>
      <c r="D12" s="82">
        <v>350000</v>
      </c>
      <c r="E12" s="82">
        <v>300000</v>
      </c>
      <c r="F12" s="82"/>
      <c r="G12" s="82">
        <f>D12-E12+F12</f>
        <v>50000</v>
      </c>
      <c r="H12" s="82">
        <v>-300000</v>
      </c>
      <c r="I12" s="79"/>
      <c r="J12" s="79"/>
      <c r="K12" s="79"/>
      <c r="L12" s="79"/>
    </row>
    <row r="13" spans="1:12" s="85" customFormat="1" ht="19.5" customHeight="1">
      <c r="A13" s="226" t="s">
        <v>71</v>
      </c>
      <c r="B13" s="261"/>
      <c r="C13" s="262"/>
      <c r="D13" s="16">
        <v>7732282.4</v>
      </c>
      <c r="E13" s="16">
        <f>E9+E11</f>
        <v>800000</v>
      </c>
      <c r="F13" s="16">
        <f>F9+F11</f>
        <v>600000</v>
      </c>
      <c r="G13" s="16">
        <f>D13-E13+F13</f>
        <v>7532282.4</v>
      </c>
      <c r="H13" s="16">
        <v>6901679.4</v>
      </c>
      <c r="I13" s="16">
        <v>4007505.18</v>
      </c>
      <c r="J13" s="83">
        <v>500000</v>
      </c>
      <c r="K13" s="84">
        <v>0</v>
      </c>
      <c r="L13" s="83">
        <v>130603</v>
      </c>
    </row>
    <row r="14" spans="1:2" ht="23.25" customHeight="1">
      <c r="A14" s="263" t="s">
        <v>72</v>
      </c>
      <c r="B14" s="263"/>
    </row>
    <row r="15" spans="1:12" ht="144" customHeight="1">
      <c r="A15" s="265" t="s">
        <v>0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</row>
    <row r="16" spans="1:11" ht="30" customHeight="1">
      <c r="A16" s="264"/>
      <c r="B16" s="264"/>
      <c r="C16" s="264"/>
      <c r="D16" s="264"/>
      <c r="E16" s="264"/>
      <c r="F16" s="264"/>
      <c r="G16" s="264"/>
      <c r="I16" s="239" t="s">
        <v>19</v>
      </c>
      <c r="J16" s="239"/>
      <c r="K16" s="239"/>
    </row>
    <row r="18" spans="9:11" ht="12.75">
      <c r="I18" s="239" t="s">
        <v>9</v>
      </c>
      <c r="J18" s="239"/>
      <c r="K18" s="239"/>
    </row>
    <row r="19" spans="1:3" ht="12.75">
      <c r="A19" s="214"/>
      <c r="B19" s="220"/>
      <c r="C19" s="220"/>
    </row>
  </sheetData>
  <mergeCells count="17">
    <mergeCell ref="G1:L1"/>
    <mergeCell ref="E2:L2"/>
    <mergeCell ref="A5:A6"/>
    <mergeCell ref="B5:B6"/>
    <mergeCell ref="C5:C6"/>
    <mergeCell ref="D5:G6"/>
    <mergeCell ref="H5:H6"/>
    <mergeCell ref="J5:J6"/>
    <mergeCell ref="K5:K6"/>
    <mergeCell ref="L5:L6"/>
    <mergeCell ref="I16:K16"/>
    <mergeCell ref="I18:K18"/>
    <mergeCell ref="D8:G8"/>
    <mergeCell ref="A13:C13"/>
    <mergeCell ref="A14:B14"/>
    <mergeCell ref="A16:G16"/>
    <mergeCell ref="A15:L15"/>
  </mergeCells>
  <printOptions/>
  <pageMargins left="0.47" right="0.27" top="0.71" bottom="0.48" header="0.5" footer="0.3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3">
      <selection activeCell="H9" sqref="H9"/>
    </sheetView>
  </sheetViews>
  <sheetFormatPr defaultColWidth="9.140625" defaultRowHeight="12.75"/>
  <cols>
    <col min="1" max="1" width="4.7109375" style="1" bestFit="1" customWidth="1"/>
    <col min="2" max="2" width="37.28125" style="1" customWidth="1"/>
    <col min="3" max="3" width="10.00390625" style="1" customWidth="1"/>
    <col min="4" max="4" width="14.140625" style="1" customWidth="1"/>
    <col min="5" max="5" width="13.00390625" style="1" customWidth="1"/>
    <col min="6" max="6" width="15.140625" style="1" customWidth="1"/>
    <col min="7" max="16384" width="9.140625" style="1" customWidth="1"/>
  </cols>
  <sheetData>
    <row r="1" spans="2:7" ht="19.5" customHeight="1">
      <c r="B1" s="1" t="s">
        <v>123</v>
      </c>
      <c r="C1" s="280" t="s">
        <v>183</v>
      </c>
      <c r="D1" s="280"/>
      <c r="E1" s="280"/>
      <c r="F1" s="280"/>
      <c r="G1" s="181"/>
    </row>
    <row r="2" spans="3:7" ht="14.25" customHeight="1">
      <c r="C2" s="280" t="s">
        <v>172</v>
      </c>
      <c r="D2" s="280"/>
      <c r="E2" s="280"/>
      <c r="F2" s="280"/>
      <c r="G2" s="181"/>
    </row>
    <row r="3" spans="3:7" ht="18.75" customHeight="1">
      <c r="C3" s="281" t="s">
        <v>124</v>
      </c>
      <c r="D3" s="281"/>
      <c r="E3" s="281"/>
      <c r="F3" s="281"/>
      <c r="G3" s="182"/>
    </row>
    <row r="4" spans="3:7" ht="13.5" customHeight="1">
      <c r="C4" s="183"/>
      <c r="D4" s="183"/>
      <c r="E4" s="183"/>
      <c r="F4" s="184"/>
      <c r="G4" s="184"/>
    </row>
    <row r="5" spans="1:4" ht="27" customHeight="1">
      <c r="A5" s="282" t="s">
        <v>125</v>
      </c>
      <c r="B5" s="282"/>
      <c r="C5" s="282"/>
      <c r="D5" s="282"/>
    </row>
    <row r="6" ht="12.75">
      <c r="D6" s="185"/>
    </row>
    <row r="7" spans="1:6" s="186" customFormat="1" ht="15" customHeight="1">
      <c r="A7" s="285" t="s">
        <v>24</v>
      </c>
      <c r="B7" s="285" t="s">
        <v>126</v>
      </c>
      <c r="C7" s="276" t="s">
        <v>127</v>
      </c>
      <c r="D7" s="279" t="s">
        <v>128</v>
      </c>
      <c r="E7" s="287" t="s">
        <v>129</v>
      </c>
      <c r="F7" s="276" t="s">
        <v>130</v>
      </c>
    </row>
    <row r="8" spans="1:6" s="186" customFormat="1" ht="15" customHeight="1">
      <c r="A8" s="285"/>
      <c r="B8" s="285"/>
      <c r="C8" s="277"/>
      <c r="D8" s="279"/>
      <c r="E8" s="288"/>
      <c r="F8" s="277"/>
    </row>
    <row r="9" spans="1:6" s="186" customFormat="1" ht="15.75" customHeight="1">
      <c r="A9" s="285"/>
      <c r="B9" s="285"/>
      <c r="C9" s="278"/>
      <c r="D9" s="279"/>
      <c r="E9" s="289"/>
      <c r="F9" s="278"/>
    </row>
    <row r="10" spans="1:6" s="190" customFormat="1" ht="13.5" customHeight="1">
      <c r="A10" s="187">
        <v>1</v>
      </c>
      <c r="B10" s="187">
        <v>2</v>
      </c>
      <c r="C10" s="187">
        <v>3</v>
      </c>
      <c r="D10" s="188">
        <v>4</v>
      </c>
      <c r="E10" s="189">
        <v>5</v>
      </c>
      <c r="F10" s="189">
        <v>6</v>
      </c>
    </row>
    <row r="11" spans="1:6" s="195" customFormat="1" ht="18" customHeight="1">
      <c r="A11" s="191" t="s">
        <v>131</v>
      </c>
      <c r="B11" s="192" t="s">
        <v>132</v>
      </c>
      <c r="C11" s="191"/>
      <c r="D11" s="193">
        <v>31762986.4</v>
      </c>
      <c r="E11" s="193">
        <v>100000</v>
      </c>
      <c r="F11" s="194">
        <f>D11+E11</f>
        <v>31862986.4</v>
      </c>
    </row>
    <row r="12" spans="1:6" ht="20.25" customHeight="1">
      <c r="A12" s="191" t="s">
        <v>133</v>
      </c>
      <c r="B12" s="192" t="s">
        <v>134</v>
      </c>
      <c r="C12" s="191"/>
      <c r="D12" s="193">
        <v>35759983.4</v>
      </c>
      <c r="E12" s="193">
        <v>1900000</v>
      </c>
      <c r="F12" s="196">
        <f>D12+E12</f>
        <v>37659983.4</v>
      </c>
    </row>
    <row r="13" spans="1:6" ht="19.5" customHeight="1">
      <c r="A13" s="191" t="s">
        <v>135</v>
      </c>
      <c r="B13" s="192" t="s">
        <v>136</v>
      </c>
      <c r="C13" s="197"/>
      <c r="D13" s="198">
        <f>D11-D12</f>
        <v>-3996997</v>
      </c>
      <c r="E13" s="55"/>
      <c r="F13" s="196">
        <f>F11-F12</f>
        <v>-5796997</v>
      </c>
    </row>
    <row r="14" spans="1:6" ht="18.75" customHeight="1">
      <c r="A14" s="283" t="s">
        <v>137</v>
      </c>
      <c r="B14" s="284"/>
      <c r="C14" s="197"/>
      <c r="D14" s="199">
        <f>D22</f>
        <v>4942547</v>
      </c>
      <c r="E14" s="196">
        <f>E15+E21</f>
        <v>1800000</v>
      </c>
      <c r="F14" s="59">
        <f>F15+F21+F22</f>
        <v>6742547</v>
      </c>
    </row>
    <row r="15" spans="1:6" ht="21.75" customHeight="1">
      <c r="A15" s="191" t="s">
        <v>131</v>
      </c>
      <c r="B15" s="200" t="s">
        <v>138</v>
      </c>
      <c r="C15" s="191" t="s">
        <v>139</v>
      </c>
      <c r="D15" s="198"/>
      <c r="E15" s="219"/>
      <c r="F15" s="196"/>
    </row>
    <row r="16" spans="1:6" ht="18.75" customHeight="1">
      <c r="A16" s="201" t="s">
        <v>133</v>
      </c>
      <c r="B16" s="197" t="s">
        <v>140</v>
      </c>
      <c r="C16" s="191" t="s">
        <v>139</v>
      </c>
      <c r="D16" s="202"/>
      <c r="E16" s="196"/>
      <c r="F16" s="196"/>
    </row>
    <row r="17" spans="1:6" ht="55.5" customHeight="1">
      <c r="A17" s="191" t="s">
        <v>135</v>
      </c>
      <c r="B17" s="203" t="s">
        <v>141</v>
      </c>
      <c r="C17" s="191" t="s">
        <v>142</v>
      </c>
      <c r="D17" s="198"/>
      <c r="E17" s="196"/>
      <c r="F17" s="196"/>
    </row>
    <row r="18" spans="1:6" ht="15.75" customHeight="1">
      <c r="A18" s="201" t="s">
        <v>143</v>
      </c>
      <c r="B18" s="197" t="s">
        <v>144</v>
      </c>
      <c r="C18" s="191" t="s">
        <v>145</v>
      </c>
      <c r="D18" s="198"/>
      <c r="E18" s="196"/>
      <c r="F18" s="196"/>
    </row>
    <row r="19" spans="1:6" ht="15" customHeight="1">
      <c r="A19" s="191" t="s">
        <v>146</v>
      </c>
      <c r="B19" s="197" t="s">
        <v>147</v>
      </c>
      <c r="C19" s="191" t="s">
        <v>148</v>
      </c>
      <c r="D19" s="198"/>
      <c r="E19" s="196"/>
      <c r="F19" s="196"/>
    </row>
    <row r="20" spans="1:6" ht="16.5" customHeight="1">
      <c r="A20" s="201" t="s">
        <v>149</v>
      </c>
      <c r="B20" s="197" t="s">
        <v>150</v>
      </c>
      <c r="C20" s="191" t="s">
        <v>151</v>
      </c>
      <c r="D20" s="204"/>
      <c r="E20" s="196"/>
      <c r="F20" s="196"/>
    </row>
    <row r="21" spans="1:6" ht="15" customHeight="1">
      <c r="A21" s="191" t="s">
        <v>152</v>
      </c>
      <c r="B21" s="197" t="s">
        <v>153</v>
      </c>
      <c r="C21" s="191" t="s">
        <v>154</v>
      </c>
      <c r="D21" s="194"/>
      <c r="E21" s="196">
        <v>1800000</v>
      </c>
      <c r="F21" s="196">
        <f>D21+E21</f>
        <v>1800000</v>
      </c>
    </row>
    <row r="22" spans="1:6" ht="19.5" customHeight="1">
      <c r="A22" s="191" t="s">
        <v>155</v>
      </c>
      <c r="B22" s="205" t="s">
        <v>156</v>
      </c>
      <c r="C22" s="191" t="s">
        <v>157</v>
      </c>
      <c r="D22" s="193">
        <v>4942547</v>
      </c>
      <c r="E22" s="193">
        <v>0</v>
      </c>
      <c r="F22" s="193">
        <f>D22+E22</f>
        <v>4942547</v>
      </c>
    </row>
    <row r="23" spans="1:6" ht="22.5" customHeight="1">
      <c r="A23" s="283" t="s">
        <v>158</v>
      </c>
      <c r="B23" s="284"/>
      <c r="C23" s="191"/>
      <c r="D23" s="199">
        <f>D24+D25+D29</f>
        <v>945550</v>
      </c>
      <c r="E23" s="196"/>
      <c r="F23" s="59">
        <f>F24+F25+F29</f>
        <v>945550</v>
      </c>
    </row>
    <row r="24" spans="1:6" ht="19.5" customHeight="1">
      <c r="A24" s="191" t="s">
        <v>131</v>
      </c>
      <c r="B24" s="197" t="s">
        <v>159</v>
      </c>
      <c r="C24" s="191" t="s">
        <v>160</v>
      </c>
      <c r="D24" s="193">
        <v>88800</v>
      </c>
      <c r="E24" s="196"/>
      <c r="F24" s="196">
        <f>D24+E24</f>
        <v>88800</v>
      </c>
    </row>
    <row r="25" spans="1:6" ht="17.25" customHeight="1">
      <c r="A25" s="201" t="s">
        <v>133</v>
      </c>
      <c r="B25" s="206" t="s">
        <v>161</v>
      </c>
      <c r="C25" s="201" t="s">
        <v>160</v>
      </c>
      <c r="D25" s="193">
        <v>176750</v>
      </c>
      <c r="E25" s="196"/>
      <c r="F25" s="196">
        <f>D25+E25</f>
        <v>176750</v>
      </c>
    </row>
    <row r="26" spans="1:6" ht="54.75" customHeight="1">
      <c r="A26" s="191" t="s">
        <v>135</v>
      </c>
      <c r="B26" s="207" t="s">
        <v>162</v>
      </c>
      <c r="C26" s="191" t="s">
        <v>163</v>
      </c>
      <c r="D26" s="194"/>
      <c r="E26" s="196"/>
      <c r="F26" s="196"/>
    </row>
    <row r="27" spans="1:6" ht="14.25" customHeight="1">
      <c r="A27" s="201" t="s">
        <v>143</v>
      </c>
      <c r="B27" s="206" t="s">
        <v>164</v>
      </c>
      <c r="C27" s="201" t="s">
        <v>165</v>
      </c>
      <c r="D27" s="208"/>
      <c r="E27" s="196"/>
      <c r="F27" s="196"/>
    </row>
    <row r="28" spans="1:6" ht="15.75" customHeight="1">
      <c r="A28" s="191" t="s">
        <v>146</v>
      </c>
      <c r="B28" s="197" t="s">
        <v>166</v>
      </c>
      <c r="C28" s="191" t="s">
        <v>167</v>
      </c>
      <c r="D28" s="194"/>
      <c r="E28" s="196"/>
      <c r="F28" s="196"/>
    </row>
    <row r="29" spans="1:6" ht="28.5" customHeight="1">
      <c r="A29" s="209" t="s">
        <v>149</v>
      </c>
      <c r="B29" s="207" t="s">
        <v>168</v>
      </c>
      <c r="C29" s="209" t="s">
        <v>169</v>
      </c>
      <c r="D29" s="193">
        <v>680000</v>
      </c>
      <c r="E29" s="196"/>
      <c r="F29" s="196">
        <f>D29+E29</f>
        <v>680000</v>
      </c>
    </row>
    <row r="30" spans="1:6" ht="16.5" customHeight="1">
      <c r="A30" s="209" t="s">
        <v>152</v>
      </c>
      <c r="B30" s="205" t="s">
        <v>170</v>
      </c>
      <c r="C30" s="210" t="s">
        <v>171</v>
      </c>
      <c r="D30" s="211"/>
      <c r="E30" s="212"/>
      <c r="F30" s="212"/>
    </row>
    <row r="31" spans="1:3" ht="12.75">
      <c r="A31" s="213"/>
      <c r="B31" s="214"/>
      <c r="C31" s="215"/>
    </row>
    <row r="32" spans="1:6" ht="24.75" customHeight="1">
      <c r="A32" s="216"/>
      <c r="B32" s="217"/>
      <c r="C32" s="218"/>
      <c r="D32" s="286" t="s">
        <v>19</v>
      </c>
      <c r="E32" s="286"/>
      <c r="F32" s="286"/>
    </row>
    <row r="34" spans="4:6" ht="12.75">
      <c r="D34" s="239" t="s">
        <v>9</v>
      </c>
      <c r="E34" s="239"/>
      <c r="F34" s="239"/>
    </row>
  </sheetData>
  <mergeCells count="14">
    <mergeCell ref="D32:F32"/>
    <mergeCell ref="D34:F34"/>
    <mergeCell ref="E7:E9"/>
    <mergeCell ref="F7:F9"/>
    <mergeCell ref="A14:B14"/>
    <mergeCell ref="A23:B23"/>
    <mergeCell ref="A7:A9"/>
    <mergeCell ref="B7:B9"/>
    <mergeCell ref="C7:C9"/>
    <mergeCell ref="D7:D9"/>
    <mergeCell ref="C1:F1"/>
    <mergeCell ref="C2:F2"/>
    <mergeCell ref="C3:F3"/>
    <mergeCell ref="A5:D5"/>
  </mergeCells>
  <printOptions/>
  <pageMargins left="0.62" right="0.18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25">
      <selection activeCell="H36" sqref="H36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7.7109375" style="1" customWidth="1"/>
    <col min="5" max="5" width="12.8515625" style="1" customWidth="1"/>
    <col min="6" max="6" width="13.00390625" style="1" customWidth="1"/>
    <col min="7" max="7" width="11.421875" style="1" customWidth="1"/>
    <col min="8" max="8" width="9.140625" style="1" customWidth="1"/>
    <col min="9" max="9" width="12.8515625" style="1" customWidth="1"/>
    <col min="10" max="11" width="11.57421875" style="1" customWidth="1"/>
    <col min="12" max="12" width="10.8515625" style="1" customWidth="1"/>
    <col min="13" max="16384" width="9.140625" style="1" customWidth="1"/>
  </cols>
  <sheetData>
    <row r="1" spans="5:12" ht="12.75">
      <c r="E1" s="306" t="s">
        <v>182</v>
      </c>
      <c r="F1" s="306"/>
      <c r="G1" s="306"/>
      <c r="H1" s="306"/>
      <c r="I1" s="306"/>
      <c r="J1" s="306"/>
      <c r="K1" s="306"/>
      <c r="L1" s="306"/>
    </row>
    <row r="2" spans="6:13" ht="18" customHeight="1">
      <c r="F2" s="255" t="s">
        <v>178</v>
      </c>
      <c r="G2" s="255"/>
      <c r="H2" s="255"/>
      <c r="I2" s="255"/>
      <c r="J2" s="255"/>
      <c r="K2" s="255"/>
      <c r="L2" s="255"/>
      <c r="M2" s="162"/>
    </row>
    <row r="3" ht="7.5" customHeight="1"/>
    <row r="4" spans="1:12" ht="15">
      <c r="A4" s="307" t="s">
        <v>23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</row>
    <row r="5" spans="1:12" ht="10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2" s="27" customFormat="1" ht="16.5" customHeight="1">
      <c r="A6" s="285" t="s">
        <v>24</v>
      </c>
      <c r="B6" s="285" t="s">
        <v>1</v>
      </c>
      <c r="C6" s="285" t="s">
        <v>25</v>
      </c>
      <c r="D6" s="279" t="s">
        <v>26</v>
      </c>
      <c r="E6" s="279" t="s">
        <v>27</v>
      </c>
      <c r="F6" s="279" t="s">
        <v>28</v>
      </c>
      <c r="G6" s="279"/>
      <c r="H6" s="279"/>
      <c r="I6" s="279"/>
      <c r="J6" s="279"/>
      <c r="K6" s="308" t="s">
        <v>29</v>
      </c>
      <c r="L6" s="302" t="s">
        <v>30</v>
      </c>
    </row>
    <row r="7" spans="1:12" s="27" customFormat="1" ht="15" customHeight="1">
      <c r="A7" s="285"/>
      <c r="B7" s="285"/>
      <c r="C7" s="285"/>
      <c r="D7" s="279"/>
      <c r="E7" s="279"/>
      <c r="F7" s="279" t="s">
        <v>31</v>
      </c>
      <c r="G7" s="279" t="s">
        <v>32</v>
      </c>
      <c r="H7" s="279"/>
      <c r="I7" s="279"/>
      <c r="J7" s="279"/>
      <c r="K7" s="309"/>
      <c r="L7" s="303"/>
    </row>
    <row r="8" spans="1:12" s="27" customFormat="1" ht="29.25" customHeight="1">
      <c r="A8" s="285"/>
      <c r="B8" s="285"/>
      <c r="C8" s="285"/>
      <c r="D8" s="279"/>
      <c r="E8" s="279"/>
      <c r="F8" s="279"/>
      <c r="G8" s="279" t="s">
        <v>33</v>
      </c>
      <c r="H8" s="305" t="s">
        <v>34</v>
      </c>
      <c r="I8" s="279" t="s">
        <v>35</v>
      </c>
      <c r="J8" s="305" t="s">
        <v>36</v>
      </c>
      <c r="K8" s="309"/>
      <c r="L8" s="303"/>
    </row>
    <row r="9" spans="1:12" s="27" customFormat="1" ht="15.75" customHeight="1">
      <c r="A9" s="285"/>
      <c r="B9" s="285"/>
      <c r="C9" s="285"/>
      <c r="D9" s="279"/>
      <c r="E9" s="279"/>
      <c r="F9" s="279"/>
      <c r="G9" s="279"/>
      <c r="H9" s="305"/>
      <c r="I9" s="279"/>
      <c r="J9" s="305"/>
      <c r="K9" s="309"/>
      <c r="L9" s="303"/>
    </row>
    <row r="10" spans="1:12" s="27" customFormat="1" ht="7.5" customHeight="1">
      <c r="A10" s="285"/>
      <c r="B10" s="285"/>
      <c r="C10" s="285"/>
      <c r="D10" s="279"/>
      <c r="E10" s="279"/>
      <c r="F10" s="279"/>
      <c r="G10" s="279"/>
      <c r="H10" s="305"/>
      <c r="I10" s="279"/>
      <c r="J10" s="305"/>
      <c r="K10" s="310"/>
      <c r="L10" s="304"/>
    </row>
    <row r="11" spans="1:12" s="29" customFormat="1" ht="13.5" customHeight="1">
      <c r="A11" s="28">
        <v>1</v>
      </c>
      <c r="B11" s="28">
        <v>2</v>
      </c>
      <c r="C11" s="28">
        <v>3</v>
      </c>
      <c r="D11" s="28">
        <v>5</v>
      </c>
      <c r="E11" s="28">
        <v>6</v>
      </c>
      <c r="F11" s="28">
        <v>7</v>
      </c>
      <c r="G11" s="28">
        <v>8</v>
      </c>
      <c r="H11" s="28">
        <v>9</v>
      </c>
      <c r="I11" s="28">
        <v>10</v>
      </c>
      <c r="J11" s="28">
        <v>11</v>
      </c>
      <c r="K11" s="28">
        <v>12</v>
      </c>
      <c r="L11" s="28">
        <v>13</v>
      </c>
    </row>
    <row r="12" spans="1:12" s="36" customFormat="1" ht="42.75" customHeight="1">
      <c r="A12" s="30">
        <v>1</v>
      </c>
      <c r="B12" s="31" t="s">
        <v>20</v>
      </c>
      <c r="C12" s="31" t="s">
        <v>21</v>
      </c>
      <c r="D12" s="32" t="s">
        <v>37</v>
      </c>
      <c r="E12" s="33">
        <f aca="true" t="shared" si="0" ref="E12:F14">F12</f>
        <v>600000</v>
      </c>
      <c r="F12" s="33">
        <v>600000</v>
      </c>
      <c r="G12" s="33">
        <v>0</v>
      </c>
      <c r="H12" s="33">
        <v>600000</v>
      </c>
      <c r="I12" s="178"/>
      <c r="J12" s="34"/>
      <c r="K12" s="34"/>
      <c r="L12" s="35" t="s">
        <v>38</v>
      </c>
    </row>
    <row r="13" spans="1:12" s="36" customFormat="1" ht="27.75" customHeight="1">
      <c r="A13" s="30">
        <v>2</v>
      </c>
      <c r="B13" s="31" t="s">
        <v>20</v>
      </c>
      <c r="C13" s="31" t="s">
        <v>21</v>
      </c>
      <c r="D13" s="32" t="s">
        <v>61</v>
      </c>
      <c r="E13" s="33">
        <f t="shared" si="0"/>
        <v>20000</v>
      </c>
      <c r="F13" s="33">
        <f t="shared" si="0"/>
        <v>20000</v>
      </c>
      <c r="G13" s="33">
        <v>20000</v>
      </c>
      <c r="H13" s="34"/>
      <c r="I13" s="34"/>
      <c r="J13" s="34"/>
      <c r="K13" s="34"/>
      <c r="L13" s="35" t="s">
        <v>38</v>
      </c>
    </row>
    <row r="14" spans="1:12" s="36" customFormat="1" ht="21" customHeight="1">
      <c r="A14" s="30">
        <v>3</v>
      </c>
      <c r="B14" s="31" t="s">
        <v>20</v>
      </c>
      <c r="C14" s="31" t="s">
        <v>21</v>
      </c>
      <c r="D14" s="163" t="s">
        <v>39</v>
      </c>
      <c r="E14" s="33">
        <f t="shared" si="0"/>
        <v>150000</v>
      </c>
      <c r="F14" s="33">
        <f t="shared" si="0"/>
        <v>150000</v>
      </c>
      <c r="G14" s="33">
        <v>150000</v>
      </c>
      <c r="H14" s="34"/>
      <c r="I14" s="34"/>
      <c r="J14" s="34"/>
      <c r="K14" s="34"/>
      <c r="L14" s="35" t="s">
        <v>38</v>
      </c>
    </row>
    <row r="15" spans="1:12" s="36" customFormat="1" ht="18.75" customHeight="1">
      <c r="A15" s="293" t="s">
        <v>40</v>
      </c>
      <c r="B15" s="294"/>
      <c r="C15" s="294"/>
      <c r="D15" s="294"/>
      <c r="E15" s="38">
        <f>SUM(E12:E14)</f>
        <v>770000</v>
      </c>
      <c r="F15" s="38">
        <f>SUM(F12:F14)</f>
        <v>770000</v>
      </c>
      <c r="G15" s="38">
        <f>SUM(G12:G14)</f>
        <v>170000</v>
      </c>
      <c r="H15" s="38">
        <v>600000</v>
      </c>
      <c r="I15" s="38"/>
      <c r="J15" s="39"/>
      <c r="K15" s="39"/>
      <c r="L15" s="39"/>
    </row>
    <row r="16" spans="1:12" ht="18.75" customHeight="1">
      <c r="A16" s="40">
        <v>4</v>
      </c>
      <c r="B16" s="31" t="s">
        <v>41</v>
      </c>
      <c r="C16" s="31" t="s">
        <v>42</v>
      </c>
      <c r="D16" s="37" t="s">
        <v>43</v>
      </c>
      <c r="E16" s="33">
        <f>F16</f>
        <v>8000</v>
      </c>
      <c r="F16" s="33">
        <f>G16</f>
        <v>8000</v>
      </c>
      <c r="G16" s="33">
        <v>8000</v>
      </c>
      <c r="H16" s="3"/>
      <c r="I16" s="41"/>
      <c r="J16" s="3"/>
      <c r="K16" s="3"/>
      <c r="L16" s="35" t="s">
        <v>38</v>
      </c>
    </row>
    <row r="17" spans="1:12" s="44" customFormat="1" ht="27" customHeight="1">
      <c r="A17" s="291" t="s">
        <v>44</v>
      </c>
      <c r="B17" s="292"/>
      <c r="C17" s="292"/>
      <c r="D17" s="292"/>
      <c r="E17" s="38">
        <f>F17</f>
        <v>8000</v>
      </c>
      <c r="F17" s="38">
        <f>SUM(F16)</f>
        <v>8000</v>
      </c>
      <c r="G17" s="38">
        <f>SUM(G16)</f>
        <v>8000</v>
      </c>
      <c r="H17" s="42"/>
      <c r="I17" s="43"/>
      <c r="J17" s="42"/>
      <c r="K17" s="42"/>
      <c r="L17" s="42"/>
    </row>
    <row r="18" spans="1:12" ht="100.5" customHeight="1">
      <c r="A18" s="40">
        <v>5</v>
      </c>
      <c r="B18" s="3">
        <v>600</v>
      </c>
      <c r="C18" s="3">
        <v>60013</v>
      </c>
      <c r="D18" s="32" t="s">
        <v>45</v>
      </c>
      <c r="E18" s="45">
        <f>F18</f>
        <v>505000</v>
      </c>
      <c r="F18" s="45">
        <f>G18</f>
        <v>505000</v>
      </c>
      <c r="G18" s="45">
        <v>505000</v>
      </c>
      <c r="H18" s="3"/>
      <c r="I18" s="46"/>
      <c r="J18" s="3"/>
      <c r="K18" s="3"/>
      <c r="L18" s="47" t="s">
        <v>38</v>
      </c>
    </row>
    <row r="19" spans="1:12" ht="100.5" customHeight="1">
      <c r="A19" s="40">
        <v>6</v>
      </c>
      <c r="B19" s="3">
        <v>600</v>
      </c>
      <c r="C19" s="3">
        <v>60013</v>
      </c>
      <c r="D19" s="32" t="s">
        <v>46</v>
      </c>
      <c r="E19" s="45">
        <f>F19</f>
        <v>65000</v>
      </c>
      <c r="F19" s="45">
        <f>G19</f>
        <v>65000</v>
      </c>
      <c r="G19" s="45">
        <v>65000</v>
      </c>
      <c r="H19" s="3"/>
      <c r="I19" s="46"/>
      <c r="J19" s="3"/>
      <c r="K19" s="3"/>
      <c r="L19" s="47" t="s">
        <v>38</v>
      </c>
    </row>
    <row r="20" spans="1:12" ht="19.5" customHeight="1">
      <c r="A20" s="295" t="s">
        <v>47</v>
      </c>
      <c r="B20" s="295"/>
      <c r="C20" s="295"/>
      <c r="D20" s="295"/>
      <c r="E20" s="45">
        <f>SUM(E18:E19)</f>
        <v>570000</v>
      </c>
      <c r="F20" s="45">
        <f>SUM(F18:F19)</f>
        <v>570000</v>
      </c>
      <c r="G20" s="45">
        <f>SUM(G18:G19)</f>
        <v>570000</v>
      </c>
      <c r="H20" s="3"/>
      <c r="I20" s="46"/>
      <c r="J20" s="3"/>
      <c r="K20" s="3"/>
      <c r="L20" s="47"/>
    </row>
    <row r="21" spans="1:12" ht="74.25" customHeight="1">
      <c r="A21" s="40">
        <v>7</v>
      </c>
      <c r="B21" s="40">
        <v>600</v>
      </c>
      <c r="C21" s="3">
        <v>60016</v>
      </c>
      <c r="D21" s="32" t="s">
        <v>48</v>
      </c>
      <c r="E21" s="48">
        <f>F21</f>
        <v>4007505.1799999997</v>
      </c>
      <c r="F21" s="48">
        <f>G21+J21</f>
        <v>4007505.1799999997</v>
      </c>
      <c r="G21" s="48">
        <v>601125.78</v>
      </c>
      <c r="H21" s="3"/>
      <c r="I21" s="49"/>
      <c r="J21" s="48">
        <v>3406379.4</v>
      </c>
      <c r="K21" s="48"/>
      <c r="L21" s="47" t="s">
        <v>38</v>
      </c>
    </row>
    <row r="22" spans="1:12" ht="49.5" customHeight="1">
      <c r="A22" s="40">
        <v>8</v>
      </c>
      <c r="B22" s="179">
        <v>600</v>
      </c>
      <c r="C22" s="19">
        <v>60016</v>
      </c>
      <c r="D22" s="32" t="s">
        <v>114</v>
      </c>
      <c r="E22" s="48">
        <f>F22</f>
        <v>298874.22</v>
      </c>
      <c r="F22" s="48">
        <f>G22</f>
        <v>298874.22</v>
      </c>
      <c r="G22" s="48">
        <v>298874.22</v>
      </c>
      <c r="H22" s="3"/>
      <c r="I22" s="46"/>
      <c r="J22" s="50"/>
      <c r="K22" s="50"/>
      <c r="L22" s="35" t="s">
        <v>38</v>
      </c>
    </row>
    <row r="23" spans="1:12" ht="25.5" customHeight="1">
      <c r="A23" s="40">
        <v>9</v>
      </c>
      <c r="B23" s="40">
        <v>600</v>
      </c>
      <c r="C23" s="3">
        <v>60016</v>
      </c>
      <c r="D23" s="32" t="s">
        <v>49</v>
      </c>
      <c r="E23" s="45">
        <v>0</v>
      </c>
      <c r="F23" s="45">
        <f>G23</f>
        <v>0</v>
      </c>
      <c r="G23" s="45">
        <v>0</v>
      </c>
      <c r="H23" s="3"/>
      <c r="I23" s="46"/>
      <c r="J23" s="50"/>
      <c r="K23" s="51"/>
      <c r="L23" s="47" t="s">
        <v>38</v>
      </c>
    </row>
    <row r="24" spans="1:12" ht="24" customHeight="1">
      <c r="A24" s="40">
        <v>10</v>
      </c>
      <c r="B24" s="40">
        <v>600</v>
      </c>
      <c r="C24" s="3">
        <v>60016</v>
      </c>
      <c r="D24" s="32" t="s">
        <v>50</v>
      </c>
      <c r="E24" s="45">
        <f>F24</f>
        <v>270000</v>
      </c>
      <c r="F24" s="45">
        <f>G24</f>
        <v>270000</v>
      </c>
      <c r="G24" s="45">
        <v>270000</v>
      </c>
      <c r="H24" s="3"/>
      <c r="I24" s="46"/>
      <c r="J24" s="50"/>
      <c r="K24" s="50"/>
      <c r="L24" s="35" t="s">
        <v>38</v>
      </c>
    </row>
    <row r="25" spans="1:12" ht="36.75" customHeight="1">
      <c r="A25" s="40">
        <v>11</v>
      </c>
      <c r="B25" s="40">
        <v>600</v>
      </c>
      <c r="C25" s="40">
        <v>60016</v>
      </c>
      <c r="D25" s="32" t="s">
        <v>51</v>
      </c>
      <c r="E25" s="45">
        <f>F25</f>
        <v>17800</v>
      </c>
      <c r="F25" s="45">
        <f>G25</f>
        <v>17800</v>
      </c>
      <c r="G25" s="45">
        <v>17800</v>
      </c>
      <c r="H25" s="3"/>
      <c r="I25" s="46"/>
      <c r="J25" s="45"/>
      <c r="K25" s="45"/>
      <c r="L25" s="35" t="s">
        <v>38</v>
      </c>
    </row>
    <row r="26" spans="1:12" ht="27" customHeight="1">
      <c r="A26" s="40">
        <v>12</v>
      </c>
      <c r="B26" s="40">
        <v>600</v>
      </c>
      <c r="C26" s="164">
        <v>60016</v>
      </c>
      <c r="D26" s="143" t="s">
        <v>116</v>
      </c>
      <c r="E26" s="45">
        <f>F26</f>
        <v>45000</v>
      </c>
      <c r="F26" s="45">
        <f>G26</f>
        <v>45000</v>
      </c>
      <c r="G26" s="45">
        <v>45000</v>
      </c>
      <c r="H26" s="3"/>
      <c r="I26" s="46"/>
      <c r="J26" s="45"/>
      <c r="K26" s="45"/>
      <c r="L26" s="35"/>
    </row>
    <row r="27" spans="1:12" ht="20.25" customHeight="1">
      <c r="A27" s="299" t="s">
        <v>52</v>
      </c>
      <c r="B27" s="300"/>
      <c r="C27" s="300"/>
      <c r="D27" s="301"/>
      <c r="E27" s="48">
        <f>E21+E22+E23+E24+E25+E26</f>
        <v>4639179.399999999</v>
      </c>
      <c r="F27" s="48">
        <f>F21+F22+F23+F24+F25</f>
        <v>4594179.399999999</v>
      </c>
      <c r="G27" s="48">
        <f>G21+G22+G23+G24+G25+G26</f>
        <v>1232800</v>
      </c>
      <c r="H27" s="3"/>
      <c r="I27" s="48">
        <v>0</v>
      </c>
      <c r="J27" s="48">
        <f>J21</f>
        <v>3406379.4</v>
      </c>
      <c r="K27" s="48"/>
      <c r="L27" s="47"/>
    </row>
    <row r="28" spans="1:12" s="44" customFormat="1" ht="19.5" customHeight="1">
      <c r="A28" s="296" t="s">
        <v>53</v>
      </c>
      <c r="B28" s="297"/>
      <c r="C28" s="297"/>
      <c r="D28" s="298"/>
      <c r="E28" s="53">
        <f>E20+E27</f>
        <v>5209179.399999999</v>
      </c>
      <c r="F28" s="53">
        <f>F20+F27</f>
        <v>5164179.399999999</v>
      </c>
      <c r="G28" s="54">
        <f>G20+G27</f>
        <v>1802800</v>
      </c>
      <c r="H28" s="42"/>
      <c r="I28" s="53">
        <f>I27</f>
        <v>0</v>
      </c>
      <c r="J28" s="53">
        <f>J20+J27</f>
        <v>3406379.4</v>
      </c>
      <c r="K28" s="53">
        <f>SUM(K27)</f>
        <v>0</v>
      </c>
      <c r="L28" s="42"/>
    </row>
    <row r="29" spans="1:12" ht="21" customHeight="1">
      <c r="A29" s="40">
        <v>13</v>
      </c>
      <c r="B29" s="55">
        <v>750</v>
      </c>
      <c r="C29" s="55">
        <v>75023</v>
      </c>
      <c r="D29" s="55" t="s">
        <v>54</v>
      </c>
      <c r="E29" s="33">
        <f>F29</f>
        <v>7000</v>
      </c>
      <c r="F29" s="33">
        <f>G29</f>
        <v>7000</v>
      </c>
      <c r="G29" s="33">
        <v>7000</v>
      </c>
      <c r="H29" s="3"/>
      <c r="I29" s="46"/>
      <c r="J29" s="3"/>
      <c r="K29" s="3"/>
      <c r="L29" s="35" t="s">
        <v>38</v>
      </c>
    </row>
    <row r="30" spans="1:12" s="44" customFormat="1" ht="20.25" customHeight="1">
      <c r="A30" s="296" t="s">
        <v>55</v>
      </c>
      <c r="B30" s="297"/>
      <c r="C30" s="297"/>
      <c r="D30" s="298"/>
      <c r="E30" s="38">
        <f>SUM(E29)</f>
        <v>7000</v>
      </c>
      <c r="F30" s="38">
        <f>SUM(F29)</f>
        <v>7000</v>
      </c>
      <c r="G30" s="38">
        <f>SUM(G29)</f>
        <v>7000</v>
      </c>
      <c r="H30" s="42"/>
      <c r="I30" s="56"/>
      <c r="J30" s="42"/>
      <c r="K30" s="42"/>
      <c r="L30" s="42"/>
    </row>
    <row r="31" spans="1:12" s="18" customFormat="1" ht="86.25" customHeight="1">
      <c r="A31" s="52">
        <v>14</v>
      </c>
      <c r="B31" s="3">
        <v>801</v>
      </c>
      <c r="C31" s="3">
        <v>80101</v>
      </c>
      <c r="D31" s="32" t="s">
        <v>56</v>
      </c>
      <c r="E31" s="33">
        <f>F31</f>
        <v>82500</v>
      </c>
      <c r="F31" s="33">
        <f aca="true" t="shared" si="1" ref="E31:F35">G31</f>
        <v>82500</v>
      </c>
      <c r="G31" s="33">
        <v>82500</v>
      </c>
      <c r="H31" s="19"/>
      <c r="I31" s="33"/>
      <c r="J31" s="19"/>
      <c r="K31" s="19"/>
      <c r="L31" s="35"/>
    </row>
    <row r="32" spans="1:12" s="58" customFormat="1" ht="18" customHeight="1">
      <c r="A32" s="291" t="s">
        <v>57</v>
      </c>
      <c r="B32" s="292"/>
      <c r="C32" s="292"/>
      <c r="D32" s="292"/>
      <c r="E32" s="38">
        <f t="shared" si="1"/>
        <v>82500</v>
      </c>
      <c r="F32" s="38">
        <f t="shared" si="1"/>
        <v>82500</v>
      </c>
      <c r="G32" s="38">
        <f>G31</f>
        <v>82500</v>
      </c>
      <c r="H32" s="42"/>
      <c r="I32" s="38"/>
      <c r="J32" s="57"/>
      <c r="K32" s="57"/>
      <c r="L32" s="57"/>
    </row>
    <row r="33" spans="1:12" s="58" customFormat="1" ht="37.5" customHeight="1">
      <c r="A33" s="40">
        <v>15</v>
      </c>
      <c r="B33" s="3">
        <v>900</v>
      </c>
      <c r="C33" s="3">
        <v>90015</v>
      </c>
      <c r="D33" s="32" t="s">
        <v>58</v>
      </c>
      <c r="E33" s="33">
        <f t="shared" si="1"/>
        <v>116700</v>
      </c>
      <c r="F33" s="33">
        <f t="shared" si="1"/>
        <v>116700</v>
      </c>
      <c r="G33" s="33">
        <v>116700</v>
      </c>
      <c r="H33" s="42"/>
      <c r="I33" s="38"/>
      <c r="J33" s="57"/>
      <c r="K33" s="57"/>
      <c r="L33" s="35" t="s">
        <v>38</v>
      </c>
    </row>
    <row r="34" spans="1:12" s="58" customFormat="1" ht="126.75" customHeight="1">
      <c r="A34" s="52">
        <v>16</v>
      </c>
      <c r="B34" s="3">
        <v>900</v>
      </c>
      <c r="C34" s="3">
        <v>90015</v>
      </c>
      <c r="D34" s="158" t="s">
        <v>115</v>
      </c>
      <c r="E34" s="33">
        <f t="shared" si="1"/>
        <v>200000</v>
      </c>
      <c r="F34" s="33">
        <f t="shared" si="1"/>
        <v>200000</v>
      </c>
      <c r="G34" s="33">
        <v>200000</v>
      </c>
      <c r="H34" s="42"/>
      <c r="I34" s="38"/>
      <c r="J34" s="57"/>
      <c r="K34" s="57"/>
      <c r="L34" s="35" t="s">
        <v>38</v>
      </c>
    </row>
    <row r="35" spans="1:12" s="58" customFormat="1" ht="21.75" customHeight="1">
      <c r="A35" s="291" t="s">
        <v>59</v>
      </c>
      <c r="B35" s="292"/>
      <c r="C35" s="292"/>
      <c r="D35" s="292"/>
      <c r="E35" s="38">
        <f t="shared" si="1"/>
        <v>316700</v>
      </c>
      <c r="F35" s="38">
        <f t="shared" si="1"/>
        <v>316700</v>
      </c>
      <c r="G35" s="38">
        <f>G33+G34</f>
        <v>316700</v>
      </c>
      <c r="H35" s="42"/>
      <c r="I35" s="38"/>
      <c r="J35" s="57"/>
      <c r="K35" s="57"/>
      <c r="L35" s="57"/>
    </row>
    <row r="36" spans="1:12" s="61" customFormat="1" ht="19.5" customHeight="1">
      <c r="A36" s="283" t="s">
        <v>2</v>
      </c>
      <c r="B36" s="290"/>
      <c r="C36" s="290"/>
      <c r="D36" s="284"/>
      <c r="E36" s="53">
        <f>E15+E17+E28+E30+E32+E35</f>
        <v>6393379.399999999</v>
      </c>
      <c r="F36" s="53">
        <f>G36+I36+J36</f>
        <v>5793379.4</v>
      </c>
      <c r="G36" s="53">
        <f>G15+G17+G28+G30+G32+G35</f>
        <v>2387000</v>
      </c>
      <c r="H36" s="137">
        <f>H15</f>
        <v>600000</v>
      </c>
      <c r="I36" s="59">
        <f>I15</f>
        <v>0</v>
      </c>
      <c r="J36" s="53">
        <f>J28</f>
        <v>3406379.4</v>
      </c>
      <c r="K36" s="48"/>
      <c r="L36" s="60" t="s">
        <v>60</v>
      </c>
    </row>
    <row r="37" spans="1:12" s="61" customFormat="1" ht="9" customHeight="1">
      <c r="A37" s="165"/>
      <c r="B37" s="165"/>
      <c r="C37" s="165"/>
      <c r="D37" s="165"/>
      <c r="E37" s="166"/>
      <c r="F37" s="166"/>
      <c r="G37" s="166"/>
      <c r="H37" s="167"/>
      <c r="I37" s="168"/>
      <c r="J37" s="166"/>
      <c r="K37" s="169"/>
      <c r="L37" s="170"/>
    </row>
    <row r="38" spans="8:11" ht="15" customHeight="1">
      <c r="H38" s="239" t="s">
        <v>19</v>
      </c>
      <c r="I38" s="239"/>
      <c r="J38" s="239"/>
      <c r="K38" s="20"/>
    </row>
    <row r="40" spans="8:11" ht="20.25" customHeight="1">
      <c r="H40" s="239" t="s">
        <v>9</v>
      </c>
      <c r="I40" s="239"/>
      <c r="J40" s="239"/>
      <c r="K40" s="20"/>
    </row>
  </sheetData>
  <mergeCells count="28">
    <mergeCell ref="E1:L1"/>
    <mergeCell ref="F2:L2"/>
    <mergeCell ref="A4:L4"/>
    <mergeCell ref="A6:A10"/>
    <mergeCell ref="B6:B10"/>
    <mergeCell ref="C6:C10"/>
    <mergeCell ref="D6:D10"/>
    <mergeCell ref="E6:E10"/>
    <mergeCell ref="F6:J6"/>
    <mergeCell ref="K6:K10"/>
    <mergeCell ref="L6:L10"/>
    <mergeCell ref="F7:F10"/>
    <mergeCell ref="G7:J7"/>
    <mergeCell ref="G8:G10"/>
    <mergeCell ref="H8:H10"/>
    <mergeCell ref="I8:I10"/>
    <mergeCell ref="J8:J10"/>
    <mergeCell ref="A15:D15"/>
    <mergeCell ref="A17:D17"/>
    <mergeCell ref="A20:D20"/>
    <mergeCell ref="A32:D32"/>
    <mergeCell ref="A28:D28"/>
    <mergeCell ref="A30:D30"/>
    <mergeCell ref="A27:D27"/>
    <mergeCell ref="A36:D36"/>
    <mergeCell ref="H38:J38"/>
    <mergeCell ref="H40:J40"/>
    <mergeCell ref="A35:D35"/>
  </mergeCells>
  <printOptions/>
  <pageMargins left="0.45" right="0.22" top="0.55" bottom="0.29" header="0.31" footer="0.17"/>
  <pageSetup horizontalDpi="600" verticalDpi="600" orientation="landscape" paperSize="9" scale="90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B16">
      <selection activeCell="G19" sqref="G19"/>
    </sheetView>
  </sheetViews>
  <sheetFormatPr defaultColWidth="9.140625" defaultRowHeight="12.75"/>
  <cols>
    <col min="1" max="1" width="4.7109375" style="1" hidden="1" customWidth="1"/>
    <col min="2" max="2" width="5.7109375" style="1" customWidth="1"/>
    <col min="3" max="3" width="5.8515625" style="1" customWidth="1"/>
    <col min="4" max="4" width="6.8515625" style="1" customWidth="1"/>
    <col min="5" max="5" width="26.140625" style="1" customWidth="1"/>
    <col min="6" max="6" width="9.57421875" style="1" customWidth="1"/>
    <col min="7" max="7" width="12.57421875" style="1" customWidth="1"/>
    <col min="8" max="8" width="11.140625" style="1" customWidth="1"/>
    <col min="9" max="9" width="11.57421875" style="1" customWidth="1"/>
    <col min="10" max="10" width="10.421875" style="1" customWidth="1"/>
    <col min="11" max="11" width="6.8515625" style="1" customWidth="1"/>
    <col min="12" max="12" width="9.7109375" style="1" customWidth="1"/>
    <col min="13" max="13" width="9.28125" style="1" customWidth="1"/>
    <col min="14" max="15" width="10.28125" style="1" customWidth="1"/>
    <col min="16" max="16" width="6.57421875" style="1" customWidth="1"/>
    <col min="17" max="16384" width="9.140625" style="1" customWidth="1"/>
  </cols>
  <sheetData>
    <row r="1" spans="7:15" ht="12.75">
      <c r="G1" s="321" t="s">
        <v>181</v>
      </c>
      <c r="H1" s="321"/>
      <c r="I1" s="321"/>
      <c r="J1" s="321"/>
      <c r="K1" s="321"/>
      <c r="L1" s="321"/>
      <c r="M1" s="321"/>
      <c r="N1" s="321"/>
      <c r="O1" s="321"/>
    </row>
    <row r="2" spans="9:14" ht="12.75">
      <c r="I2" s="321" t="s">
        <v>91</v>
      </c>
      <c r="J2" s="321"/>
      <c r="K2" s="321"/>
      <c r="L2" s="321"/>
      <c r="M2" s="321"/>
      <c r="N2" s="321"/>
    </row>
    <row r="3" ht="6" customHeight="1"/>
    <row r="4" spans="1:16" ht="18">
      <c r="A4" s="322" t="s">
        <v>92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</row>
    <row r="5" spans="1:16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s="27" customFormat="1" ht="19.5" customHeight="1">
      <c r="A6" s="285" t="s">
        <v>24</v>
      </c>
      <c r="B6" s="285" t="s">
        <v>93</v>
      </c>
      <c r="C6" s="285" t="s">
        <v>1</v>
      </c>
      <c r="D6" s="285" t="s">
        <v>25</v>
      </c>
      <c r="E6" s="279" t="s">
        <v>94</v>
      </c>
      <c r="F6" s="308" t="s">
        <v>95</v>
      </c>
      <c r="G6" s="279" t="s">
        <v>96</v>
      </c>
      <c r="H6" s="308" t="s">
        <v>97</v>
      </c>
      <c r="I6" s="279" t="s">
        <v>28</v>
      </c>
      <c r="J6" s="279"/>
      <c r="K6" s="279"/>
      <c r="L6" s="279"/>
      <c r="M6" s="279"/>
      <c r="N6" s="279"/>
      <c r="O6" s="279"/>
      <c r="P6" s="317" t="s">
        <v>30</v>
      </c>
    </row>
    <row r="7" spans="1:16" s="27" customFormat="1" ht="19.5" customHeight="1">
      <c r="A7" s="285"/>
      <c r="B7" s="285"/>
      <c r="C7" s="285"/>
      <c r="D7" s="285"/>
      <c r="E7" s="279"/>
      <c r="F7" s="309"/>
      <c r="G7" s="279"/>
      <c r="H7" s="309"/>
      <c r="I7" s="279" t="s">
        <v>98</v>
      </c>
      <c r="J7" s="279" t="s">
        <v>32</v>
      </c>
      <c r="K7" s="279"/>
      <c r="L7" s="279"/>
      <c r="M7" s="279"/>
      <c r="N7" s="279" t="s">
        <v>99</v>
      </c>
      <c r="O7" s="279" t="s">
        <v>100</v>
      </c>
      <c r="P7" s="318"/>
    </row>
    <row r="8" spans="1:16" s="27" customFormat="1" ht="29.25" customHeight="1">
      <c r="A8" s="285"/>
      <c r="B8" s="285"/>
      <c r="C8" s="285"/>
      <c r="D8" s="285"/>
      <c r="E8" s="279"/>
      <c r="F8" s="309"/>
      <c r="G8" s="279"/>
      <c r="H8" s="309"/>
      <c r="I8" s="279"/>
      <c r="J8" s="279" t="s">
        <v>33</v>
      </c>
      <c r="K8" s="320" t="s">
        <v>101</v>
      </c>
      <c r="L8" s="279" t="s">
        <v>102</v>
      </c>
      <c r="M8" s="314" t="s">
        <v>36</v>
      </c>
      <c r="N8" s="279"/>
      <c r="O8" s="279"/>
      <c r="P8" s="318"/>
    </row>
    <row r="9" spans="1:16" s="27" customFormat="1" ht="19.5" customHeight="1">
      <c r="A9" s="285"/>
      <c r="B9" s="285"/>
      <c r="C9" s="285"/>
      <c r="D9" s="285"/>
      <c r="E9" s="279"/>
      <c r="F9" s="309"/>
      <c r="G9" s="279"/>
      <c r="H9" s="309"/>
      <c r="I9" s="279"/>
      <c r="J9" s="279"/>
      <c r="K9" s="320"/>
      <c r="L9" s="279"/>
      <c r="M9" s="314"/>
      <c r="N9" s="279"/>
      <c r="O9" s="279"/>
      <c r="P9" s="318"/>
    </row>
    <row r="10" spans="1:16" s="27" customFormat="1" ht="24" customHeight="1">
      <c r="A10" s="285"/>
      <c r="B10" s="285"/>
      <c r="C10" s="285"/>
      <c r="D10" s="285"/>
      <c r="E10" s="279"/>
      <c r="F10" s="310"/>
      <c r="G10" s="279"/>
      <c r="H10" s="310"/>
      <c r="I10" s="279"/>
      <c r="J10" s="279"/>
      <c r="K10" s="320"/>
      <c r="L10" s="279"/>
      <c r="M10" s="314"/>
      <c r="N10" s="279"/>
      <c r="O10" s="279"/>
      <c r="P10" s="319"/>
    </row>
    <row r="11" spans="1:16" s="29" customFormat="1" ht="18.75" customHeight="1">
      <c r="A11" s="28">
        <v>1</v>
      </c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28">
        <v>10</v>
      </c>
      <c r="L11" s="28">
        <v>11</v>
      </c>
      <c r="M11" s="28">
        <v>12</v>
      </c>
      <c r="N11" s="28">
        <v>13</v>
      </c>
      <c r="O11" s="28">
        <v>14</v>
      </c>
      <c r="P11" s="28">
        <v>15</v>
      </c>
    </row>
    <row r="12" spans="1:16" ht="129.75" customHeight="1">
      <c r="A12" s="129"/>
      <c r="B12" s="129">
        <v>1</v>
      </c>
      <c r="C12" s="31" t="s">
        <v>20</v>
      </c>
      <c r="D12" s="31" t="s">
        <v>21</v>
      </c>
      <c r="E12" s="130" t="s">
        <v>103</v>
      </c>
      <c r="F12" s="131" t="s">
        <v>104</v>
      </c>
      <c r="G12" s="132">
        <v>5550000</v>
      </c>
      <c r="H12" s="133"/>
      <c r="I12" s="132">
        <v>150000</v>
      </c>
      <c r="J12" s="132">
        <v>0</v>
      </c>
      <c r="K12" s="133"/>
      <c r="L12" s="131" t="s">
        <v>105</v>
      </c>
      <c r="M12" s="134"/>
      <c r="N12" s="134" t="s">
        <v>106</v>
      </c>
      <c r="O12" s="134" t="s">
        <v>107</v>
      </c>
      <c r="P12" s="135" t="s">
        <v>38</v>
      </c>
    </row>
    <row r="13" spans="1:16" ht="27" customHeight="1">
      <c r="A13" s="315" t="s">
        <v>40</v>
      </c>
      <c r="B13" s="315"/>
      <c r="C13" s="315"/>
      <c r="D13" s="315"/>
      <c r="E13" s="315"/>
      <c r="F13" s="3"/>
      <c r="G13" s="45">
        <f>SUM(G12)</f>
        <v>5550000</v>
      </c>
      <c r="H13" s="3"/>
      <c r="I13" s="45">
        <f>J13+L13</f>
        <v>150000</v>
      </c>
      <c r="J13" s="137">
        <f>SUM(J12)</f>
        <v>0</v>
      </c>
      <c r="K13" s="3"/>
      <c r="L13" s="45">
        <v>150000</v>
      </c>
      <c r="M13" s="138"/>
      <c r="N13" s="139">
        <v>1000000</v>
      </c>
      <c r="O13" s="139">
        <v>2000000</v>
      </c>
      <c r="P13" s="3"/>
    </row>
    <row r="14" spans="1:16" ht="126.75" customHeight="1">
      <c r="A14" s="136"/>
      <c r="B14" s="140">
        <v>2</v>
      </c>
      <c r="C14" s="140">
        <v>801</v>
      </c>
      <c r="D14" s="140">
        <v>80195</v>
      </c>
      <c r="E14" s="130" t="s">
        <v>108</v>
      </c>
      <c r="F14" s="131" t="s">
        <v>109</v>
      </c>
      <c r="G14" s="45">
        <f>I14+N14+O14</f>
        <v>16290000</v>
      </c>
      <c r="H14" s="3">
        <v>0</v>
      </c>
      <c r="I14" s="45">
        <f>J14</f>
        <v>50000</v>
      </c>
      <c r="J14" s="141">
        <v>50000</v>
      </c>
      <c r="K14" s="3"/>
      <c r="L14" s="45"/>
      <c r="M14" s="142"/>
      <c r="N14" s="139">
        <v>7490000</v>
      </c>
      <c r="O14" s="139">
        <v>8750000</v>
      </c>
      <c r="P14" s="135" t="s">
        <v>38</v>
      </c>
    </row>
    <row r="15" spans="1:16" ht="27" customHeight="1">
      <c r="A15" s="136"/>
      <c r="B15" s="293" t="s">
        <v>57</v>
      </c>
      <c r="C15" s="294"/>
      <c r="D15" s="294"/>
      <c r="E15" s="316"/>
      <c r="F15" s="3"/>
      <c r="G15" s="45">
        <f>SUM(G14)</f>
        <v>16290000</v>
      </c>
      <c r="H15" s="3"/>
      <c r="I15" s="45">
        <f>J15+M15</f>
        <v>50000</v>
      </c>
      <c r="J15" s="137">
        <f>SUM(J14)</f>
        <v>50000</v>
      </c>
      <c r="K15" s="3"/>
      <c r="L15" s="45"/>
      <c r="M15" s="138"/>
      <c r="N15" s="139">
        <f>SUM(N14)</f>
        <v>7490000</v>
      </c>
      <c r="O15" s="139">
        <f>SUM(O14)</f>
        <v>8750000</v>
      </c>
      <c r="P15" s="3"/>
    </row>
    <row r="16" spans="1:16" ht="252.75" customHeight="1">
      <c r="A16" s="40"/>
      <c r="B16" s="40">
        <v>3</v>
      </c>
      <c r="C16" s="40">
        <v>900</v>
      </c>
      <c r="D16" s="40">
        <v>90015</v>
      </c>
      <c r="E16" s="143" t="s">
        <v>113</v>
      </c>
      <c r="F16" s="144" t="s">
        <v>110</v>
      </c>
      <c r="G16" s="45">
        <f>I16+N16+O16</f>
        <v>658300</v>
      </c>
      <c r="H16" s="3"/>
      <c r="I16" s="45">
        <f>J16</f>
        <v>458300</v>
      </c>
      <c r="J16" s="45">
        <v>458300</v>
      </c>
      <c r="K16" s="3"/>
      <c r="L16" s="144"/>
      <c r="M16" s="50"/>
      <c r="N16" s="45">
        <v>100000</v>
      </c>
      <c r="O16" s="45">
        <v>100000</v>
      </c>
      <c r="P16" s="145" t="s">
        <v>38</v>
      </c>
    </row>
    <row r="17" spans="1:16" ht="24.75" customHeight="1">
      <c r="A17" s="295" t="s">
        <v>111</v>
      </c>
      <c r="B17" s="295"/>
      <c r="C17" s="295"/>
      <c r="D17" s="295"/>
      <c r="E17" s="295"/>
      <c r="F17" s="3"/>
      <c r="G17" s="45">
        <f>G16</f>
        <v>658300</v>
      </c>
      <c r="H17" s="45"/>
      <c r="I17" s="45">
        <f>SUM(I16)</f>
        <v>458300</v>
      </c>
      <c r="J17" s="137">
        <f>SUM(J16)</f>
        <v>458300</v>
      </c>
      <c r="K17" s="3"/>
      <c r="L17" s="144"/>
      <c r="M17" s="138"/>
      <c r="N17" s="45">
        <f>SUM(N16)</f>
        <v>100000</v>
      </c>
      <c r="O17" s="45">
        <f>SUM(O16)</f>
        <v>100000</v>
      </c>
      <c r="P17" s="3"/>
    </row>
    <row r="18" spans="1:16" s="150" customFormat="1" ht="22.5" customHeight="1">
      <c r="A18" s="311" t="s">
        <v>2</v>
      </c>
      <c r="B18" s="312"/>
      <c r="C18" s="312"/>
      <c r="D18" s="312"/>
      <c r="E18" s="313"/>
      <c r="F18" s="146"/>
      <c r="G18" s="147">
        <f>G13+G15+G17</f>
        <v>22498300</v>
      </c>
      <c r="H18" s="148"/>
      <c r="I18" s="180">
        <f>I13+I15+I17</f>
        <v>658300</v>
      </c>
      <c r="J18" s="137">
        <f>J13+J15+J17</f>
        <v>508300</v>
      </c>
      <c r="K18" s="148"/>
      <c r="L18" s="147">
        <f>L13</f>
        <v>150000</v>
      </c>
      <c r="M18" s="147">
        <f>M13+M17</f>
        <v>0</v>
      </c>
      <c r="N18" s="147">
        <f>N13+N15+N17</f>
        <v>8590000</v>
      </c>
      <c r="O18" s="147">
        <f>O13+O15+O17</f>
        <v>10850000</v>
      </c>
      <c r="P18" s="149" t="s">
        <v>60</v>
      </c>
    </row>
    <row r="20" spans="13:15" ht="12.75">
      <c r="M20" s="239" t="s">
        <v>19</v>
      </c>
      <c r="N20" s="239"/>
      <c r="O20" s="239"/>
    </row>
    <row r="22" spans="13:15" ht="19.5" customHeight="1">
      <c r="M22" s="239" t="s">
        <v>9</v>
      </c>
      <c r="N22" s="239"/>
      <c r="O22" s="239"/>
    </row>
  </sheetData>
  <mergeCells count="27">
    <mergeCell ref="G1:O1"/>
    <mergeCell ref="I2:N2"/>
    <mergeCell ref="A4:P4"/>
    <mergeCell ref="A6:A10"/>
    <mergeCell ref="B6:B10"/>
    <mergeCell ref="C6:C10"/>
    <mergeCell ref="D6:D10"/>
    <mergeCell ref="E6:E10"/>
    <mergeCell ref="F6:F10"/>
    <mergeCell ref="G6:G10"/>
    <mergeCell ref="P6:P10"/>
    <mergeCell ref="I7:I10"/>
    <mergeCell ref="J7:M7"/>
    <mergeCell ref="N7:N10"/>
    <mergeCell ref="O7:O10"/>
    <mergeCell ref="J8:J10"/>
    <mergeCell ref="K8:K10"/>
    <mergeCell ref="L8:L10"/>
    <mergeCell ref="A18:E18"/>
    <mergeCell ref="M20:O20"/>
    <mergeCell ref="M22:O22"/>
    <mergeCell ref="M8:M10"/>
    <mergeCell ref="A13:E13"/>
    <mergeCell ref="B15:E15"/>
    <mergeCell ref="A17:E17"/>
    <mergeCell ref="H6:H10"/>
    <mergeCell ref="I6:O6"/>
  </mergeCells>
  <printOptions/>
  <pageMargins left="0.45" right="0.21" top="0.72" bottom="0.65" header="0.5" footer="0.5"/>
  <pageSetup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2010-09-01T10:47:47Z</cp:lastPrinted>
  <dcterms:created xsi:type="dcterms:W3CDTF">2009-10-15T10:17:39Z</dcterms:created>
  <dcterms:modified xsi:type="dcterms:W3CDTF">2010-09-02T06:18:42Z</dcterms:modified>
  <cp:category/>
  <cp:version/>
  <cp:contentType/>
  <cp:contentStatus/>
</cp:coreProperties>
</file>