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3"/>
  </bookViews>
  <sheets>
    <sheet name="zal nr 1" sheetId="1" r:id="rId1"/>
    <sheet name="zal nr 2" sheetId="2" r:id="rId2"/>
    <sheet name="zal nr 2a" sheetId="3" r:id="rId3"/>
    <sheet name="zal nr 2b" sheetId="4" r:id="rId4"/>
    <sheet name="zal nr 3" sheetId="5" r:id="rId5"/>
    <sheet name="zal nr 4" sheetId="6" r:id="rId6"/>
    <sheet name="zal nr 5" sheetId="7" r:id="rId7"/>
  </sheets>
  <definedNames/>
  <calcPr fullCalcOnLoad="1"/>
</workbook>
</file>

<file path=xl/sharedStrings.xml><?xml version="1.0" encoding="utf-8"?>
<sst xmlns="http://schemas.openxmlformats.org/spreadsheetml/2006/main" count="283" uniqueCount="183">
  <si>
    <r>
      <t xml:space="preserve">  1) </t>
    </r>
    <r>
      <rPr>
        <u val="single"/>
        <sz val="10"/>
        <rFont val="Arial"/>
        <family val="2"/>
      </rPr>
      <t>w dziale 754 - Bezpieczeństwo publiczne i ochrona przeciwpożarowa</t>
    </r>
    <r>
      <rPr>
        <sz val="10"/>
        <rFont val="Arial"/>
        <family val="0"/>
      </rPr>
      <t xml:space="preserve"> zwiększa się  wydatki o kwotę  10.000 zł  z przeznaczeniem na wypłatę nagród dla Policji za osiągnięcia w służbie,   
  2) </t>
    </r>
    <r>
      <rPr>
        <u val="single"/>
        <sz val="10"/>
        <rFont val="Arial"/>
        <family val="2"/>
      </rPr>
      <t>w dziale 921 - Kultura i ochrona dziedzictwa narodowego</t>
    </r>
    <r>
      <rPr>
        <sz val="10"/>
        <rFont val="Arial"/>
        <family val="0"/>
      </rPr>
      <t xml:space="preserve"> zwiększa się  o kwotę 15.000 zł wydatki  na działalność kulturalną w Gminie, z przeznaczeniem na dofinansowanie wydatków związanych z oprawą muzyczną i nagłośnieniem organizowanych imprez kulturalnych i festynów.</t>
    </r>
  </si>
  <si>
    <t>Dział</t>
  </si>
  <si>
    <t>Ogółem</t>
  </si>
  <si>
    <t>bieżące</t>
  </si>
  <si>
    <t>majątkowe</t>
  </si>
  <si>
    <t>w tym:</t>
  </si>
  <si>
    <t>z tego :</t>
  </si>
  <si>
    <t>Przed zmianą</t>
  </si>
  <si>
    <t>Transport i łączność</t>
  </si>
  <si>
    <t>Mirosław Byczak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</si>
  <si>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</si>
  <si>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</si>
  <si>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</si>
  <si>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</si>
  <si>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</si>
  <si>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</si>
  <si>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</si>
  <si>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Zwiększenie</t>
  </si>
  <si>
    <t>Zmniejszenie</t>
  </si>
  <si>
    <t>Przewodniczący Rady Gminy</t>
  </si>
  <si>
    <t>010</t>
  </si>
  <si>
    <t>01010</t>
  </si>
  <si>
    <t>Drogi publiczne gminne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</si>
  <si>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</si>
  <si>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</si>
  <si>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</si>
  <si>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</si>
  <si>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
 (7 + 12)</t>
  </si>
  <si>
    <t>Planowane wydatki</t>
  </si>
  <si>
    <t>Srodki do pozyskania w 2010r</t>
  </si>
  <si>
    <t>Jednostka organizacyjna realizująca program lub koordynująca wykonanie programu</t>
  </si>
  <si>
    <t>rok 2010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</si>
  <si>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</si>
  <si>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</si>
  <si>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</si>
  <si>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</si>
  <si>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</si>
  <si>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we wsi Budy Stare, Budy Zosine, Henryszew, Budy Grzybek, Chylice Kolonia - etap III</t>
  </si>
  <si>
    <t>Urząd Gminy</t>
  </si>
  <si>
    <t xml:space="preserve">Montaż  trójników na istniejącej sieci kanalizacyjnej  </t>
  </si>
  <si>
    <t>Razem dział 010 - Rolnictwo i łowiectwo</t>
  </si>
  <si>
    <t>400</t>
  </si>
  <si>
    <t>40002</t>
  </si>
  <si>
    <t>Zakup pompy do stacji uzdatniania wody</t>
  </si>
  <si>
    <t>Razem dział 400 - Wytwarzanie i zaopatrywanie w energię elektryczną, gaz i wodę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</si>
  <si>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</si>
  <si>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</si>
  <si>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>razem rozdz 60013- Drogi publiczne wojewódzkie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</si>
  <si>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</si>
  <si>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Aktywizacja gospodarcza Gminy Jaktorów poprzez przebudowę 1,76 km ulicy Parkowej w Jaktorowie.</t>
  </si>
  <si>
    <t>Przebudowa ulicy Parkowej w Jaktorowie (wypłata odszkodowań za grunty)</t>
  </si>
  <si>
    <t xml:space="preserve">Opracowanie map i projektu ciągu pieszo-rowerowego w Jaktorowie wzdłuż drogi Nr 719  na odcinku od ul. Ogrodowej do ul. Alpejskiej </t>
  </si>
  <si>
    <t>razem rozdział 60016 - Drogi publiczne gminne</t>
  </si>
  <si>
    <t>Razem dział 600 - Transport i łączność</t>
  </si>
  <si>
    <t xml:space="preserve">Zakup programu "Płace, kadry" </t>
  </si>
  <si>
    <t>Razem dział 750 - Administracja publiczna</t>
  </si>
  <si>
    <t xml:space="preserve">Opracowanie studium wykonalności projektu" Zwiększenie wykorzystania odnawialnych źródeł energii i poprawa jakości powietrza poprzez modernizację systemów ogrzewania obiektów użyteczności publicznej  w Gminie Jaktorów tj. Zespołu Szkolno-Przedszkolnego w Jaktorowie i Zespolu Szkół Publicznych w Międzyborowie" </t>
  </si>
  <si>
    <t>Razem dział 801 - Oświata i wychowanie</t>
  </si>
  <si>
    <t>Wykonanie oświetlenia ulic: Jaworowej w Henryszewie, Okulickiego w Jaktorowie Kolonii, Wyspiańskiego w Chylicach</t>
  </si>
  <si>
    <t xml:space="preserve">Razem dział 900 - Gospodarka komunalna i ochrona środowiska </t>
  </si>
  <si>
    <t>x</t>
  </si>
  <si>
    <t>Wykonanie dokumentacji technicznej zasilania elektrycznego stacji i przepompowni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</si>
  <si>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</si>
  <si>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</si>
  <si>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</si>
  <si>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</si>
  <si>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</si>
  <si>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</si>
  <si>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</si>
  <si>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</si>
  <si>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</si>
  <si>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</si>
  <si>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</si>
  <si>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</si>
  <si>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</si>
  <si>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</si>
  <si>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</si>
  <si>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</si>
  <si>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</si>
  <si>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</si>
  <si>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</si>
  <si>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</si>
  <si>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</si>
  <si>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</si>
  <si>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</si>
  <si>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</si>
  <si>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Regionalny Program Operacyjny  Województwa Mazowieckiego 2007 - 2013
Priorytet: III. Regionalny system transportowy
działanie 3.1 - Infrastruktura drogowa 
Projekt pt. Przebudowa układu komunikacyjnego w Gminie Jaktorów dla zwiększenia dostępności terenów przeznaczonych na cele inwestycyjne, edukacyjne i społeczne, kluczowych dla rozwoju społeczno-gospodarczego gmin.</t>
  </si>
  <si>
    <t>Priorytet:</t>
  </si>
  <si>
    <t>Działanie:</t>
  </si>
  <si>
    <t>Nazwa projektu:</t>
  </si>
  <si>
    <t>Razem wydatki:</t>
  </si>
  <si>
    <t>z tego: 2010 r.</t>
  </si>
  <si>
    <t>Wydatki bieżące razem:</t>
  </si>
  <si>
    <t>2.1</t>
  </si>
  <si>
    <t>Program Operacyjny KAPITAŁ LUDZKI  
Priorytet: IX. Rozwój wykształcenia i kompetencji w regionach 
działanie 9.1 - Wyrównywanie szans edukacyjnych i zapewnienie wysokiej jakości usług edukacyjnych świadczonych w systemie oświaty 
Projekt pt.  Dostosowanie kompetencji przyszłych absolwentów gimnazjów z terenu gminy Jaktorów do potrzeb rynku pracy</t>
  </si>
  <si>
    <t>801-80195§4117</t>
  </si>
  <si>
    <t>801-80195§4119</t>
  </si>
  <si>
    <t>801-80195§4127</t>
  </si>
  <si>
    <t>801-80195§4129</t>
  </si>
  <si>
    <t>801-80195§4177</t>
  </si>
  <si>
    <t>801-80195§4179</t>
  </si>
  <si>
    <t>801-80195§4217</t>
  </si>
  <si>
    <t>801-80195§4219</t>
  </si>
  <si>
    <t>801-80195§4307</t>
  </si>
  <si>
    <t>801-80195§4309</t>
  </si>
  <si>
    <t>Ogółem (1+2)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</si>
  <si>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</si>
  <si>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</si>
  <si>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</si>
  <si>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</si>
  <si>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</si>
  <si>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</si>
  <si>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</si>
  <si>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</si>
  <si>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</si>
  <si>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Ogółem wydatki</t>
  </si>
  <si>
    <t>Uzasadnienie</t>
  </si>
  <si>
    <t>600</t>
  </si>
  <si>
    <t>60016</t>
  </si>
  <si>
    <t xml:space="preserve"> 600- 60016 §6057,6059
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</si>
  <si>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</si>
  <si>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</si>
  <si>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</si>
  <si>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</si>
  <si>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</si>
  <si>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</si>
  <si>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</si>
  <si>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Po zmianie</t>
  </si>
  <si>
    <t>na wynagrodzenia i składki od nich naliczane</t>
  </si>
  <si>
    <t>związane z realizacją ich statutowych zadań</t>
  </si>
  <si>
    <t>Uzasadnienie:</t>
  </si>
  <si>
    <t>Wprowadza się zmiany w planie wydatków  bieżących w sposób następujący:</t>
  </si>
  <si>
    <t>zmieniającej Uchwałę Budżetową   Nr XLII/269/2009  na rok 2010</t>
  </si>
  <si>
    <t>DOCHODY</t>
  </si>
  <si>
    <t>Źródło dochodów</t>
  </si>
  <si>
    <t>dotacje</t>
  </si>
  <si>
    <t>środki europejskie i inne środki pochodzące ze źródeł zagranicznych, niepodlegające zwrotowi</t>
  </si>
  <si>
    <t>Dochody ogółem</t>
  </si>
  <si>
    <t>zmieniającej Uchwałę Budżetową Nr XLII/269/2009 na rok 2010</t>
  </si>
  <si>
    <t>Limity wydatków na wieloletnie programy inwestycyjne w latach 2010 - 2012</t>
  </si>
  <si>
    <t>LP</t>
  </si>
  <si>
    <t xml:space="preserve">Nazwa zadania inwestycyjnego
</t>
  </si>
  <si>
    <t>Okres realizacji (w latach)</t>
  </si>
  <si>
    <t>Łączne koszty finansowe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</si>
  <si>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</si>
  <si>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</si>
  <si>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</si>
  <si>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</si>
  <si>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</si>
  <si>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</si>
  <si>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>Racjonalna gospodarka wodno-ściekowa w aspekcie społeczno-gospodarczego rozwoju gminy (budowa SUW we wsi Grądy, budowa sieci wodociągowej i kanalizacyjnej we wsi Grądy, Henryszew, Budy Zosine, Stare Budy), zakup działki i wykonanie odwiertu we wsi Grądy</t>
  </si>
  <si>
    <t>2010 - 2014</t>
  </si>
  <si>
    <t>środki do pozyskania
 150 000</t>
  </si>
  <si>
    <t>srodki własne 
150 000
środki do pozyskania 
 850 000</t>
  </si>
  <si>
    <t>srodki własne 
300 000
środki do pozyskania 
1 700 000</t>
  </si>
  <si>
    <t>Poprawa jakości nauczania i wyrównywanie szans edukacyjnych dzieci i młodzieży wiejskiej przez budowę przedszkola, organizację klas „0”,  biblioteki, hali sportowej  wraz z łącznikiem  przy Zespole Szkół Publicznych w Międzyborowie</t>
  </si>
  <si>
    <t>2010 - 2012</t>
  </si>
  <si>
    <t>2010-2012</t>
  </si>
  <si>
    <t>razem poz 2</t>
  </si>
  <si>
    <t>Kultura i ochrona dziedzictwa narodowego</t>
  </si>
  <si>
    <t>Bezpieczeństwo publiczne i ochrona przeciwpożarowa</t>
  </si>
  <si>
    <t>Komendy wojewódzkie Policji</t>
  </si>
  <si>
    <t>Pozostała działalność</t>
  </si>
  <si>
    <t>Gospodarka komunalna i ochrona środowiska</t>
  </si>
  <si>
    <t>Oświetlenie ulic, placów i dróg</t>
  </si>
  <si>
    <t>Dotacje celowe w ramach programów finansowanych z udziałem środków europejskich  oraz środków, o których mowa w art..5 ust 1 pkt.3 oraz ust.3 pkt.5 ustawy, lub płatnosci w ramach budżetu środków europejskich</t>
  </si>
  <si>
    <r>
      <t>Opracowanie projektu oświetlenia ulicy Jaworowej w Henryszewie  i ul. Okulickiego w Kolonii Jaktorów oraz wykonanie  oświetlenia ulic:  1</t>
    </r>
    <r>
      <rPr>
        <u val="single"/>
        <sz val="11"/>
        <rFont val="Arial CE"/>
        <family val="0"/>
      </rPr>
      <t>)</t>
    </r>
    <r>
      <rPr>
        <sz val="11"/>
        <rFont val="Arial CE"/>
        <family val="0"/>
      </rPr>
      <t>ul. Żyrardowskiej w Budach Starych - od ul. Chopina do wiaduktu CMK, 2) ul.Kleeberga w Kolonii Jaktorów, 3) ul. Jagiellońskiej w Międzyborowie oraz ul. Topolowej w Międzyborowie i Henryszewie(etap II w latach 2011-2012)</t>
    </r>
  </si>
  <si>
    <t xml:space="preserve">Przebudowa drogi gminnej Międzyborów - Bieganów - przebudowa kolektora kanalizacji deszczowej,  sieci energetycznej i telekomunikacyjnej  i inne wydatki nie objęte projektem </t>
  </si>
  <si>
    <t>z dnia  15 lipca 2010r zmieniającej Uchwałę Budżetową Nr XLII/269/2009  na rok 2010</t>
  </si>
  <si>
    <t>z dnia 15 lipca 2010r zmieniającej Uchwałę Budżetową  Nr XLII/269/2009 na rok 2010</t>
  </si>
  <si>
    <t>z dnia  15 lipca 2010r zmieniającej Uchwałę Budżetową  Nr XLII/269/2009 na rok 2010</t>
  </si>
  <si>
    <r>
      <t>środki unijne do pozyskania</t>
    </r>
    <r>
      <rPr>
        <sz val="10"/>
        <rFont val="Arial CE"/>
        <family val="0"/>
      </rPr>
      <t xml:space="preserve">
</t>
    </r>
    <r>
      <rPr>
        <sz val="8"/>
        <rFont val="Arial CE"/>
        <family val="0"/>
      </rPr>
      <t>2 842 121,00</t>
    </r>
  </si>
  <si>
    <t xml:space="preserve">z dnia  15 lipca  2010r </t>
  </si>
  <si>
    <t>Zał  Nr 1 do uchwały Nr XLIX/ 307/2010  Rady Gminy Jaktorów z dnia 15 lipca 2010r</t>
  </si>
  <si>
    <t>Załącznik nr 2 do uchwały nr  XLIX/ 307 /2010  Rady Gminy Jaktorów</t>
  </si>
  <si>
    <t>Załącznik nr 2a do uchwały nr XLIX/  307 /2010  Rady Gminy Jaktorów</t>
  </si>
  <si>
    <t>Załącznik nr 2b do uchwały nr XLIX/ 307 /2010  Rady Gminy Jaktorów</t>
  </si>
  <si>
    <t>Załącznik nr 3 do uchwały nr XLIX/ 307 / 2010  Rady Gminy Jaktorów</t>
  </si>
  <si>
    <t>Załącznik nr 4 do uchwały nr XLIX/ 307 /2010  Rady Gminy Jaktorów z dnia 15 lipca  2010r</t>
  </si>
  <si>
    <t>Załącznik nr 5 do uchwały  Nr XLIX/ 307./2010 Rady Gminy Jaktorów</t>
  </si>
  <si>
    <t>Zmniejsza się dochody budżetu Gminy o kwotę 1.539.999,92 zł  zgodnie z aneksem do umowy  Nr UDA-RPMA.03.01.00-14-301/08-00  na  dofinansowania realizacji projektu "Przebudowa układu komunikacyjnego w Gminie Jaktorów dla zwiększenia dostępności terenów przeznaczonych na cele inwestycyjne, edukacyjne i społeczne, kluczowych dla rozwoju społeczno-gospodarczego gmin" - z uwagi na różnicę pomiędzy  kwotą  określoną  w  kosztorysie inwestorskim, a kwotę wynikającą z przetargu.</t>
  </si>
  <si>
    <r>
      <t>Rozbudowa oświetlenia ulic:</t>
    </r>
    <r>
      <rPr>
        <sz val="10"/>
        <rFont val="Arial CE"/>
        <family val="0"/>
      </rPr>
      <t xml:space="preserve">
 1) w  Międzyborowie: ul. Słowackiego i  M.Curie-Skłodowskiej, 
2) w Chylicach: ul. Gierymskiego, Ogrodowa, Słoneczna, 
3) w Kolonii Jaktorów i Budach Grzybek: ul. Moniuszki, Ułanów
4) w Sadych Budach: ul. Jagiełły, Chełmońskiego, Wyspiańskiego, Łąkowa, Kolejowa, Długa, Tuwima, Akacjowa, Sadowa, Leśna</t>
    </r>
  </si>
  <si>
    <r>
      <t xml:space="preserve">1) </t>
    </r>
    <r>
      <rPr>
        <u val="single"/>
        <sz val="10"/>
        <rFont val="Arial"/>
        <family val="2"/>
      </rPr>
      <t>w dziale 600 - Transport i łączność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zmniejsza się</t>
    </r>
    <r>
      <rPr>
        <sz val="10"/>
        <rFont val="Arial"/>
        <family val="0"/>
      </rPr>
      <t xml:space="preserve"> wydatki  majątkowe  na realizację projektu "Przebudowa układu komunikacyjnego w Gminie Jaktorów dla zwiększenia dostępności terenów przeznaczonych na cele inwestycyjne, edukacyjne i społeczne, kluczowych dla rozwoju społeczno-gospodarczego gmin" (droga w Bieganowie) o kwotę  1.811.764,62 zł,  z tego:  
   a) zmniejsza się środki europejskie  o kwotę  1.539.999,92 zł  
   b) zmniejsza się środki własne  na realizację powyższego  projektu o kwotę 271.764,70 zł oraz zwiększa się   o kwotę 271.764,70 zł wydatki inwestycyjne nie objęte tym projektem.
Zmiany powyższe wynikają z  aneksu  do umowy  Nr UDA-RPMA.03.01.00-14-301/08-00   - z uwagi na różnicę pomiędzy  kwotą  określoną  w  kosztorysie inwestorskim, a kwotę wynikającą z przetargu
2) </t>
    </r>
    <r>
      <rPr>
        <u val="single"/>
        <sz val="10"/>
        <rFont val="Arial"/>
        <family val="2"/>
      </rPr>
      <t>w dziale 900 - Gospodarka komunalna  i ochrona środowiska</t>
    </r>
    <r>
      <rPr>
        <sz val="10"/>
        <rFont val="Arial"/>
        <family val="0"/>
      </rPr>
      <t xml:space="preserve"> wprowadza się następujące zmiany: 
   a) zmniejsza się o kwotę 271.700 środki zabezpieczone na wykonanie oświetlenia ulicy Żyrardowskiej w Budach Starych (zał nr 4), Kleeberga w Kolonii Jaktorów  i Jagiellońskiej w   
       Międzyborowie  z uwagi na różnicę pomiędzy wartością kosztorysową a wynikającą z przetargu,
   b) zwiększa się o kwotę 46.700 zł wydatki na wykonanie oświetlenia ulicyJaworowej w Henryszewie, Okulickiego w Kolonii Jaktorów i Wyspiańskiego w Chylicach (zał. nr 3), 
   c)  zabezpiecza się kwotę 200.000 zł na rozbudowę  oświetlenia ulic: Słowackiego i M.Curie-Skłodowskiej w Międzyborowie,  ul. Gierymskiego, Ogrodowej i Słonecznej w Chylicach, 
        ul. Moniuszki i  Ułanów  w Kol. Jaktorów i Budach Grzybek, ul. Jagiełły, Chełmońskiego, Wyspiańskiego, Łąkowej, Kolejowej, Długiej, Tuwima, Akacjowej, Sadowej i Leśnej w Sadych 
        Budach (zał Nr 3)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</si>
</sst>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b/>
      <sz val="11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4"/>
      <name val="Arial CE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9"/>
      <name val="Arial CE"/>
      <family val="0"/>
    </font>
    <font>
      <b/>
      <sz val="7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u val="single"/>
      <sz val="11"/>
      <name val="Arial CE"/>
      <family val="0"/>
    </font>
    <font>
      <b/>
      <sz val="10"/>
      <color indexed="10"/>
      <name val="Arial"/>
      <family val="2"/>
    </font>
    <font>
      <u val="single"/>
      <sz val="10"/>
      <name val="Arial CE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9" fillId="0" borderId="10" xfId="52" applyNumberFormat="1" applyFont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0" fontId="28" fillId="0" borderId="10" xfId="0" applyFont="1" applyBorder="1" applyAlignment="1">
      <alignment/>
    </xf>
    <xf numFmtId="4" fontId="1" fillId="0" borderId="10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3" fontId="30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36" fillId="0" borderId="0" xfId="0" applyFont="1" applyAlignment="1">
      <alignment vertical="center"/>
    </xf>
    <xf numFmtId="0" fontId="32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6" fillId="0" borderId="0" xfId="54" applyFont="1">
      <alignment/>
      <protection/>
    </xf>
    <xf numFmtId="0" fontId="36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6" fillId="0" borderId="0" xfId="54" applyFont="1" applyFill="1">
      <alignment/>
      <protection/>
    </xf>
    <xf numFmtId="0" fontId="35" fillId="0" borderId="10" xfId="54" applyFont="1" applyBorder="1" applyAlignment="1">
      <alignment horizontal="center" vertical="center"/>
      <protection/>
    </xf>
    <xf numFmtId="0" fontId="35" fillId="0" borderId="0" xfId="54" applyFont="1">
      <alignment/>
      <protection/>
    </xf>
    <xf numFmtId="0" fontId="42" fillId="0" borderId="14" xfId="54" applyFont="1" applyBorder="1" applyAlignment="1">
      <alignment horizontal="center"/>
      <protection/>
    </xf>
    <xf numFmtId="0" fontId="42" fillId="0" borderId="10" xfId="54" applyFont="1" applyBorder="1" applyAlignment="1">
      <alignment vertical="top" wrapText="1"/>
      <protection/>
    </xf>
    <xf numFmtId="4" fontId="42" fillId="0" borderId="10" xfId="54" applyNumberFormat="1" applyFont="1" applyBorder="1">
      <alignment/>
      <protection/>
    </xf>
    <xf numFmtId="0" fontId="42" fillId="0" borderId="10" xfId="54" applyFont="1" applyBorder="1">
      <alignment/>
      <protection/>
    </xf>
    <xf numFmtId="0" fontId="34" fillId="0" borderId="0" xfId="54" applyFont="1">
      <alignment/>
      <protection/>
    </xf>
    <xf numFmtId="0" fontId="35" fillId="0" borderId="15" xfId="54" applyFont="1" applyBorder="1" applyAlignment="1">
      <alignment horizontal="center" vertical="center"/>
      <protection/>
    </xf>
    <xf numFmtId="0" fontId="35" fillId="0" borderId="10" xfId="54" applyFont="1" applyBorder="1">
      <alignment/>
      <protection/>
    </xf>
    <xf numFmtId="0" fontId="35" fillId="0" borderId="10" xfId="54" applyFont="1" applyBorder="1" applyAlignment="1">
      <alignment vertical="top"/>
      <protection/>
    </xf>
    <xf numFmtId="4" fontId="35" fillId="0" borderId="10" xfId="54" applyNumberFormat="1" applyFont="1" applyBorder="1">
      <alignment/>
      <protection/>
    </xf>
    <xf numFmtId="0" fontId="35" fillId="0" borderId="10" xfId="54" applyFont="1" applyBorder="1" applyAlignment="1">
      <alignment/>
      <protection/>
    </xf>
    <xf numFmtId="4" fontId="35" fillId="0" borderId="10" xfId="54" applyNumberFormat="1" applyFont="1" applyBorder="1" applyAlignment="1">
      <alignment/>
      <protection/>
    </xf>
    <xf numFmtId="4" fontId="35" fillId="0" borderId="10" xfId="54" applyNumberFormat="1" applyFont="1" applyBorder="1" applyAlignment="1">
      <alignment/>
      <protection/>
    </xf>
    <xf numFmtId="0" fontId="35" fillId="0" borderId="16" xfId="54" applyFont="1" applyBorder="1">
      <alignment/>
      <protection/>
    </xf>
    <xf numFmtId="0" fontId="35" fillId="0" borderId="17" xfId="54" applyFont="1" applyBorder="1" applyAlignment="1">
      <alignment/>
      <protection/>
    </xf>
    <xf numFmtId="0" fontId="35" fillId="0" borderId="18" xfId="54" applyFont="1" applyBorder="1">
      <alignment/>
      <protection/>
    </xf>
    <xf numFmtId="0" fontId="35" fillId="0" borderId="16" xfId="54" applyFont="1" applyBorder="1" applyAlignment="1">
      <alignment/>
      <protection/>
    </xf>
    <xf numFmtId="0" fontId="42" fillId="0" borderId="15" xfId="54" applyFont="1" applyBorder="1" applyAlignment="1">
      <alignment horizontal="center"/>
      <protection/>
    </xf>
    <xf numFmtId="0" fontId="42" fillId="0" borderId="15" xfId="54" applyFont="1" applyBorder="1" applyAlignment="1">
      <alignment vertical="top" wrapText="1"/>
      <protection/>
    </xf>
    <xf numFmtId="4" fontId="42" fillId="0" borderId="15" xfId="54" applyNumberFormat="1" applyFont="1" applyBorder="1">
      <alignment/>
      <protection/>
    </xf>
    <xf numFmtId="0" fontId="35" fillId="0" borderId="15" xfId="54" applyFont="1" applyBorder="1">
      <alignment/>
      <protection/>
    </xf>
    <xf numFmtId="0" fontId="37" fillId="0" borderId="15" xfId="54" applyFont="1" applyBorder="1">
      <alignment/>
      <protection/>
    </xf>
    <xf numFmtId="0" fontId="37" fillId="0" borderId="10" xfId="54" applyFont="1" applyBorder="1">
      <alignment/>
      <protection/>
    </xf>
    <xf numFmtId="4" fontId="37" fillId="0" borderId="10" xfId="54" applyNumberFormat="1" applyFont="1" applyBorder="1">
      <alignment/>
      <protection/>
    </xf>
    <xf numFmtId="0" fontId="43" fillId="0" borderId="0" xfId="54" applyFont="1">
      <alignment/>
      <protection/>
    </xf>
    <xf numFmtId="0" fontId="36" fillId="0" borderId="0" xfId="54" applyFont="1">
      <alignment/>
      <protection/>
    </xf>
    <xf numFmtId="0" fontId="35" fillId="0" borderId="10" xfId="54" applyFont="1" applyBorder="1" applyAlignment="1">
      <alignment/>
      <protection/>
    </xf>
    <xf numFmtId="4" fontId="35" fillId="0" borderId="10" xfId="54" applyNumberFormat="1" applyFont="1" applyBorder="1">
      <alignment/>
      <protection/>
    </xf>
    <xf numFmtId="2" fontId="35" fillId="0" borderId="10" xfId="54" applyNumberFormat="1" applyFont="1" applyBorder="1" applyAlignment="1">
      <alignment/>
      <protection/>
    </xf>
    <xf numFmtId="3" fontId="35" fillId="0" borderId="10" xfId="54" applyNumberFormat="1" applyFont="1" applyBorder="1">
      <alignment/>
      <protection/>
    </xf>
    <xf numFmtId="4" fontId="24" fillId="0" borderId="10" xfId="54" applyNumberFormat="1" applyFont="1" applyBorder="1">
      <alignment/>
      <protection/>
    </xf>
    <xf numFmtId="0" fontId="40" fillId="0" borderId="0" xfId="54" applyFont="1">
      <alignment/>
      <protection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9" fillId="0" borderId="11" xfId="53" applyFont="1" applyBorder="1" applyAlignment="1">
      <alignment vertical="center" wrapText="1"/>
      <protection/>
    </xf>
    <xf numFmtId="4" fontId="29" fillId="0" borderId="11" xfId="52" applyNumberFormat="1" applyFont="1" applyBorder="1" applyAlignment="1">
      <alignment vertical="center"/>
      <protection/>
    </xf>
    <xf numFmtId="0" fontId="4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1" xfId="52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 wrapText="1"/>
      <protection/>
    </xf>
    <xf numFmtId="3" fontId="1" fillId="0" borderId="10" xfId="53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10" xfId="53" applyFont="1" applyBorder="1" applyAlignment="1">
      <alignment vertical="center" wrapText="1"/>
      <protection/>
    </xf>
    <xf numFmtId="0" fontId="36" fillId="0" borderId="10" xfId="54" applyFont="1" applyBorder="1" applyAlignment="1">
      <alignment vertical="top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0" fillId="0" borderId="10" xfId="52" applyNumberFormat="1" applyFont="1" applyBorder="1" applyAlignment="1">
      <alignment horizontal="right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/>
    </xf>
    <xf numFmtId="4" fontId="3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9" fillId="0" borderId="12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" fontId="29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Font="1" applyBorder="1" applyAlignment="1">
      <alignment horizontal="left" wrapText="1" shrinkToFit="1"/>
    </xf>
    <xf numFmtId="0" fontId="0" fillId="0" borderId="11" xfId="0" applyBorder="1" applyAlignment="1">
      <alignment vertical="center" wrapText="1"/>
    </xf>
    <xf numFmtId="3" fontId="32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textRotation="90"/>
    </xf>
    <xf numFmtId="0" fontId="29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textRotation="90"/>
    </xf>
    <xf numFmtId="0" fontId="50" fillId="0" borderId="10" xfId="0" applyFont="1" applyBorder="1" applyAlignment="1">
      <alignment horizontal="left" vertical="center"/>
    </xf>
    <xf numFmtId="3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" fontId="53" fillId="0" borderId="10" xfId="0" applyNumberFormat="1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0" fillId="0" borderId="21" xfId="0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wrapText="1"/>
    </xf>
    <xf numFmtId="4" fontId="0" fillId="0" borderId="10" xfId="52" applyNumberFormat="1" applyFont="1" applyBorder="1" applyAlignment="1">
      <alignment vertical="center"/>
      <protection/>
    </xf>
    <xf numFmtId="0" fontId="32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top" wrapText="1"/>
    </xf>
    <xf numFmtId="4" fontId="29" fillId="0" borderId="10" xfId="52" applyNumberFormat="1" applyFont="1" applyBorder="1" applyAlignment="1">
      <alignment horizontal="right" vertical="center"/>
      <protection/>
    </xf>
    <xf numFmtId="0" fontId="3" fillId="0" borderId="10" xfId="0" applyFont="1" applyBorder="1" applyAlignment="1">
      <alignment vertical="top" wrapText="1"/>
    </xf>
    <xf numFmtId="0" fontId="54" fillId="0" borderId="24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vertical="top" wrapText="1"/>
    </xf>
    <xf numFmtId="4" fontId="0" fillId="0" borderId="10" xfId="52" applyNumberFormat="1" applyFont="1" applyBorder="1" applyAlignment="1">
      <alignment horizontal="right" vertical="center" wrapText="1"/>
      <protection/>
    </xf>
    <xf numFmtId="0" fontId="0" fillId="0" borderId="0" xfId="52" applyFont="1" applyAlignment="1">
      <alignment/>
      <protection/>
    </xf>
    <xf numFmtId="0" fontId="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52" applyFont="1" applyAlignment="1">
      <alignment horizontal="right"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right"/>
      <protection/>
    </xf>
    <xf numFmtId="0" fontId="3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textRotation="90" wrapText="1"/>
    </xf>
    <xf numFmtId="0" fontId="48" fillId="0" borderId="27" xfId="0" applyFont="1" applyFill="1" applyBorder="1" applyAlignment="1">
      <alignment horizontal="center" vertical="center" textRotation="90" wrapText="1"/>
    </xf>
    <xf numFmtId="0" fontId="48" fillId="0" borderId="19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36" fillId="0" borderId="0" xfId="54" applyFont="1" applyAlignment="1">
      <alignment horizontal="center"/>
      <protection/>
    </xf>
    <xf numFmtId="0" fontId="42" fillId="0" borderId="10" xfId="54" applyFont="1" applyBorder="1" applyAlignment="1">
      <alignment horizontal="center"/>
      <protection/>
    </xf>
    <xf numFmtId="0" fontId="35" fillId="0" borderId="15" xfId="54" applyFont="1" applyBorder="1" applyAlignment="1">
      <alignment horizontal="center" vertical="center"/>
      <protection/>
    </xf>
    <xf numFmtId="0" fontId="32" fillId="0" borderId="29" xfId="54" applyFont="1" applyBorder="1" applyAlignment="1">
      <alignment horizontal="left" vertical="center" wrapText="1"/>
      <protection/>
    </xf>
    <xf numFmtId="0" fontId="32" fillId="0" borderId="0" xfId="54" applyFont="1" applyBorder="1" applyAlignment="1">
      <alignment horizontal="left" vertical="center"/>
      <protection/>
    </xf>
    <xf numFmtId="0" fontId="32" fillId="0" borderId="26" xfId="54" applyFont="1" applyBorder="1" applyAlignment="1">
      <alignment horizontal="left" vertical="center"/>
      <protection/>
    </xf>
    <xf numFmtId="0" fontId="32" fillId="0" borderId="29" xfId="54" applyFont="1" applyBorder="1" applyAlignment="1">
      <alignment horizontal="left" vertical="center"/>
      <protection/>
    </xf>
    <xf numFmtId="0" fontId="42" fillId="0" borderId="31" xfId="54" applyFont="1" applyBorder="1" applyAlignment="1">
      <alignment horizontal="center"/>
      <protection/>
    </xf>
    <xf numFmtId="0" fontId="42" fillId="0" borderId="32" xfId="54" applyFont="1" applyBorder="1" applyAlignment="1">
      <alignment horizontal="center"/>
      <protection/>
    </xf>
    <xf numFmtId="0" fontId="24" fillId="0" borderId="10" xfId="54" applyFont="1" applyBorder="1" applyAlignment="1">
      <alignment horizontal="center"/>
      <protection/>
    </xf>
    <xf numFmtId="0" fontId="24" fillId="0" borderId="13" xfId="54" applyFont="1" applyBorder="1" applyAlignment="1">
      <alignment horizontal="center"/>
      <protection/>
    </xf>
    <xf numFmtId="0" fontId="24" fillId="0" borderId="21" xfId="54" applyFont="1" applyBorder="1" applyAlignment="1">
      <alignment horizontal="center"/>
      <protection/>
    </xf>
    <xf numFmtId="0" fontId="34" fillId="0" borderId="10" xfId="54" applyFont="1" applyFill="1" applyBorder="1" applyAlignment="1">
      <alignment horizontal="center" vertical="center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center"/>
    </xf>
    <xf numFmtId="0" fontId="1" fillId="0" borderId="0" xfId="54" applyFont="1" applyAlignment="1">
      <alignment horizontal="center"/>
      <protection/>
    </xf>
    <xf numFmtId="0" fontId="32" fillId="0" borderId="33" xfId="54" applyFont="1" applyBorder="1" applyAlignment="1">
      <alignment horizontal="left" vertical="top" wrapText="1"/>
      <protection/>
    </xf>
    <xf numFmtId="0" fontId="32" fillId="0" borderId="34" xfId="54" applyFont="1" applyBorder="1" applyAlignment="1">
      <alignment horizontal="left" vertical="top" wrapText="1"/>
      <protection/>
    </xf>
    <xf numFmtId="0" fontId="32" fillId="0" borderId="35" xfId="54" applyFont="1" applyBorder="1" applyAlignment="1">
      <alignment horizontal="left" vertical="top" wrapText="1"/>
      <protection/>
    </xf>
    <xf numFmtId="0" fontId="32" fillId="0" borderId="29" xfId="54" applyFont="1" applyBorder="1" applyAlignment="1">
      <alignment horizontal="left" vertical="top" wrapText="1"/>
      <protection/>
    </xf>
    <xf numFmtId="0" fontId="32" fillId="0" borderId="0" xfId="54" applyFont="1" applyBorder="1" applyAlignment="1">
      <alignment horizontal="left" vertical="top" wrapText="1"/>
      <protection/>
    </xf>
    <xf numFmtId="0" fontId="32" fillId="0" borderId="26" xfId="54" applyFont="1" applyBorder="1" applyAlignment="1">
      <alignment horizontal="left" vertical="top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Normalny_zal_Szczecin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4" sqref="A14:K14"/>
    </sheetView>
  </sheetViews>
  <sheetFormatPr defaultColWidth="9.140625" defaultRowHeight="12.75"/>
  <cols>
    <col min="1" max="1" width="6.8515625" style="0" customWidth="1"/>
    <col min="2" max="2" width="26.7109375" style="0" customWidth="1"/>
    <col min="3" max="3" width="12.7109375" style="0" customWidth="1"/>
    <col min="4" max="4" width="12.28125" style="0" customWidth="1"/>
    <col min="5" max="5" width="11.00390625" style="0" customWidth="1"/>
    <col min="6" max="6" width="13.00390625" style="0" customWidth="1"/>
    <col min="7" max="7" width="12.8515625" style="0" customWidth="1"/>
    <col min="8" max="8" width="11.421875" style="0" customWidth="1"/>
    <col min="9" max="9" width="10.421875" style="0" customWidth="1"/>
    <col min="10" max="10" width="12.57421875" style="0" customWidth="1"/>
    <col min="11" max="11" width="10.8515625" style="0" customWidth="1"/>
    <col min="12" max="12" width="12.57421875" style="0" customWidth="1"/>
  </cols>
  <sheetData>
    <row r="1" spans="2:12" ht="16.5" customHeight="1">
      <c r="B1" s="2"/>
      <c r="C1" s="2"/>
      <c r="D1" s="2"/>
      <c r="E1" s="2"/>
      <c r="F1" s="234" t="s">
        <v>173</v>
      </c>
      <c r="G1" s="234"/>
      <c r="H1" s="234"/>
      <c r="I1" s="234"/>
      <c r="J1" s="234"/>
      <c r="K1" s="234"/>
      <c r="L1" s="234"/>
    </row>
    <row r="2" spans="2:12" ht="23.25" customHeight="1">
      <c r="B2" s="2"/>
      <c r="C2" s="2"/>
      <c r="D2" s="2"/>
      <c r="E2" s="2"/>
      <c r="F2" s="2"/>
      <c r="G2" s="234" t="s">
        <v>132</v>
      </c>
      <c r="H2" s="234"/>
      <c r="I2" s="234"/>
      <c r="J2" s="234"/>
      <c r="K2" s="234"/>
      <c r="L2" s="234"/>
    </row>
    <row r="3" spans="2:6" s="141" customFormat="1" ht="26.25" customHeight="1">
      <c r="B3" s="235" t="s">
        <v>133</v>
      </c>
      <c r="C3" s="235"/>
      <c r="D3" s="235"/>
      <c r="E3" s="142"/>
      <c r="F3" s="143"/>
    </row>
    <row r="4" spans="1:12" s="4" customFormat="1" ht="13.5" customHeight="1">
      <c r="A4" s="229" t="s">
        <v>1</v>
      </c>
      <c r="B4" s="229" t="s">
        <v>134</v>
      </c>
      <c r="C4" s="229" t="s">
        <v>2</v>
      </c>
      <c r="D4" s="229"/>
      <c r="E4" s="229"/>
      <c r="F4" s="229"/>
      <c r="G4" s="229" t="s">
        <v>6</v>
      </c>
      <c r="H4" s="229"/>
      <c r="I4" s="229"/>
      <c r="J4" s="229"/>
      <c r="K4" s="229"/>
      <c r="L4" s="229"/>
    </row>
    <row r="5" spans="1:12" s="4" customFormat="1" ht="13.5" customHeight="1">
      <c r="A5" s="229"/>
      <c r="B5" s="229"/>
      <c r="C5" s="229"/>
      <c r="D5" s="229"/>
      <c r="E5" s="229"/>
      <c r="F5" s="229"/>
      <c r="G5" s="229" t="s">
        <v>3</v>
      </c>
      <c r="H5" s="229" t="s">
        <v>5</v>
      </c>
      <c r="I5" s="229"/>
      <c r="J5" s="229" t="s">
        <v>4</v>
      </c>
      <c r="K5" s="229" t="s">
        <v>5</v>
      </c>
      <c r="L5" s="229"/>
    </row>
    <row r="6" spans="1:12" s="4" customFormat="1" ht="101.25" customHeight="1">
      <c r="A6" s="229"/>
      <c r="B6" s="229"/>
      <c r="C6" s="229"/>
      <c r="D6" s="229"/>
      <c r="E6" s="229"/>
      <c r="F6" s="229"/>
      <c r="G6" s="229"/>
      <c r="H6" s="5" t="s">
        <v>135</v>
      </c>
      <c r="I6" s="144" t="s">
        <v>136</v>
      </c>
      <c r="J6" s="229"/>
      <c r="K6" s="5" t="s">
        <v>135</v>
      </c>
      <c r="L6" s="144" t="s">
        <v>136</v>
      </c>
    </row>
    <row r="7" spans="1:12" s="4" customFormat="1" ht="22.5" customHeight="1">
      <c r="A7" s="5"/>
      <c r="B7" s="145"/>
      <c r="C7" s="146" t="s">
        <v>7</v>
      </c>
      <c r="D7" s="147" t="s">
        <v>18</v>
      </c>
      <c r="E7" s="147" t="s">
        <v>17</v>
      </c>
      <c r="F7" s="146" t="s">
        <v>127</v>
      </c>
      <c r="G7" s="148"/>
      <c r="H7" s="5"/>
      <c r="I7" s="144"/>
      <c r="J7" s="145"/>
      <c r="K7" s="149"/>
      <c r="L7" s="144"/>
    </row>
    <row r="8" spans="1:12" s="151" customFormat="1" ht="21" customHeight="1">
      <c r="A8" s="150">
        <v>1</v>
      </c>
      <c r="B8" s="150">
        <v>2</v>
      </c>
      <c r="C8" s="230">
        <v>3</v>
      </c>
      <c r="D8" s="231"/>
      <c r="E8" s="231"/>
      <c r="F8" s="232"/>
      <c r="G8" s="150">
        <v>4</v>
      </c>
      <c r="H8" s="150">
        <v>5</v>
      </c>
      <c r="I8" s="150">
        <v>6</v>
      </c>
      <c r="J8" s="150">
        <v>7</v>
      </c>
      <c r="K8" s="150">
        <v>8</v>
      </c>
      <c r="L8" s="150">
        <v>9</v>
      </c>
    </row>
    <row r="9" spans="1:12" ht="27.75" customHeight="1">
      <c r="A9" s="152">
        <v>600</v>
      </c>
      <c r="B9" s="170" t="s">
        <v>8</v>
      </c>
      <c r="C9" s="153">
        <v>4946379.32</v>
      </c>
      <c r="D9" s="153">
        <f>D10</f>
        <v>1539999.92</v>
      </c>
      <c r="E9" s="153">
        <f>E10</f>
        <v>0</v>
      </c>
      <c r="F9" s="154">
        <f>C9-D9+E9</f>
        <v>3406379.4000000004</v>
      </c>
      <c r="G9" s="154">
        <v>0</v>
      </c>
      <c r="H9" s="155"/>
      <c r="I9" s="155"/>
      <c r="J9" s="153">
        <v>3406379.4</v>
      </c>
      <c r="K9" s="153"/>
      <c r="L9" s="154">
        <v>3406379.4</v>
      </c>
    </row>
    <row r="10" spans="1:12" ht="102.75" customHeight="1">
      <c r="A10" s="3"/>
      <c r="B10" s="208" t="s">
        <v>165</v>
      </c>
      <c r="C10" s="156">
        <v>4946379.32</v>
      </c>
      <c r="D10" s="156">
        <v>1539999.92</v>
      </c>
      <c r="E10" s="156">
        <v>0</v>
      </c>
      <c r="F10" s="157">
        <f>C10-D10+E10</f>
        <v>3406379.4000000004</v>
      </c>
      <c r="G10" s="157"/>
      <c r="H10" s="158"/>
      <c r="I10" s="158"/>
      <c r="J10" s="156">
        <v>-1539999.92</v>
      </c>
      <c r="K10" s="159"/>
      <c r="L10" s="157">
        <v>-1539999.92</v>
      </c>
    </row>
    <row r="11" spans="1:12" ht="23.25" customHeight="1">
      <c r="A11" s="160"/>
      <c r="B11" s="161" t="s">
        <v>137</v>
      </c>
      <c r="C11" s="162">
        <v>33265437.32</v>
      </c>
      <c r="D11" s="163">
        <f>D9</f>
        <v>1539999.92</v>
      </c>
      <c r="E11" s="163">
        <f>E9</f>
        <v>0</v>
      </c>
      <c r="F11" s="163">
        <f>C11-D11+E11</f>
        <v>31725437.4</v>
      </c>
      <c r="G11" s="164">
        <f>F11-J11</f>
        <v>26953542</v>
      </c>
      <c r="H11" s="164">
        <v>3402889</v>
      </c>
      <c r="I11" s="164">
        <v>51863.6</v>
      </c>
      <c r="J11" s="163">
        <v>4771895.4</v>
      </c>
      <c r="K11" s="197"/>
      <c r="L11" s="163">
        <v>3406379.4</v>
      </c>
    </row>
    <row r="12" spans="1:12" ht="23.25" customHeight="1">
      <c r="A12" s="165"/>
      <c r="B12" s="166"/>
      <c r="C12" s="167"/>
      <c r="D12" s="168"/>
      <c r="E12" s="168"/>
      <c r="F12" s="168"/>
      <c r="G12" s="169"/>
      <c r="H12" s="169"/>
      <c r="I12" s="169"/>
      <c r="J12" s="168"/>
      <c r="K12" s="168"/>
      <c r="L12" s="168"/>
    </row>
    <row r="13" spans="2:6" ht="12.75">
      <c r="B13" s="1" t="s">
        <v>130</v>
      </c>
      <c r="C13" s="1"/>
      <c r="D13" s="1"/>
      <c r="E13" s="1"/>
      <c r="F13" s="1"/>
    </row>
    <row r="14" spans="1:12" s="210" customFormat="1" ht="54" customHeight="1">
      <c r="A14" s="233" t="s">
        <v>180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11"/>
    </row>
    <row r="15" spans="2:12" ht="12.75">
      <c r="B15" s="1"/>
      <c r="C15" s="1"/>
      <c r="D15" s="1"/>
      <c r="E15" s="1"/>
      <c r="F15" s="1"/>
      <c r="I15" s="228" t="s">
        <v>19</v>
      </c>
      <c r="J15" s="228"/>
      <c r="K15" s="228"/>
      <c r="L15" s="228"/>
    </row>
    <row r="16" spans="2:6" ht="12.75">
      <c r="B16" s="1"/>
      <c r="C16" s="1"/>
      <c r="D16" s="1"/>
      <c r="E16" s="1"/>
      <c r="F16" s="1"/>
    </row>
    <row r="17" spans="2:12" ht="12.75">
      <c r="B17" s="1"/>
      <c r="C17" s="1"/>
      <c r="D17" s="1"/>
      <c r="E17" s="1"/>
      <c r="F17" s="1"/>
      <c r="I17" s="228" t="s">
        <v>9</v>
      </c>
      <c r="J17" s="228"/>
      <c r="K17" s="228"/>
      <c r="L17" s="228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</sheetData>
  <mergeCells count="15"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I17:L17"/>
    <mergeCell ref="K5:L5"/>
    <mergeCell ref="C8:F8"/>
    <mergeCell ref="I15:L15"/>
    <mergeCell ref="A14:K14"/>
  </mergeCells>
  <printOptions/>
  <pageMargins left="0.5" right="0.23" top="0.54" bottom="1" header="0.34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1" sqref="D1:I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8.57421875" style="0" customWidth="1"/>
    <col min="4" max="4" width="15.00390625" style="0" customWidth="1"/>
    <col min="5" max="5" width="13.00390625" style="0" customWidth="1"/>
    <col min="6" max="6" width="16.28125" style="0" customWidth="1"/>
    <col min="7" max="7" width="13.8515625" style="0" customWidth="1"/>
    <col min="8" max="8" width="14.421875" style="0" customWidth="1"/>
    <col min="9" max="9" width="14.57421875" style="0" customWidth="1"/>
  </cols>
  <sheetData>
    <row r="1" spans="4:9" ht="18" customHeight="1">
      <c r="D1" s="234" t="s">
        <v>174</v>
      </c>
      <c r="E1" s="234"/>
      <c r="F1" s="234"/>
      <c r="G1" s="234"/>
      <c r="H1" s="234"/>
      <c r="I1" s="234"/>
    </row>
    <row r="2" spans="4:9" ht="17.25" customHeight="1">
      <c r="D2" s="222" t="s">
        <v>168</v>
      </c>
      <c r="E2" s="222"/>
      <c r="F2" s="222"/>
      <c r="G2" s="222"/>
      <c r="H2" s="222"/>
      <c r="I2" s="222"/>
    </row>
    <row r="3" spans="3:7" ht="20.25" customHeight="1">
      <c r="C3" s="2" t="s">
        <v>10</v>
      </c>
      <c r="D3" s="2"/>
      <c r="E3" s="2"/>
      <c r="F3" s="2"/>
      <c r="G3" s="2"/>
    </row>
    <row r="4" spans="1:3" ht="22.5" customHeight="1">
      <c r="A4" s="223" t="s">
        <v>11</v>
      </c>
      <c r="B4" s="223"/>
      <c r="C4" s="223"/>
    </row>
    <row r="5" ht="16.5" customHeight="1"/>
    <row r="6" spans="1:9" s="4" customFormat="1" ht="18.75" customHeight="1">
      <c r="A6" s="9"/>
      <c r="B6" s="9"/>
      <c r="C6" s="9"/>
      <c r="D6" s="246" t="s">
        <v>12</v>
      </c>
      <c r="E6" s="247"/>
      <c r="F6" s="247"/>
      <c r="G6" s="247"/>
      <c r="H6" s="247"/>
      <c r="I6" s="248"/>
    </row>
    <row r="7" spans="1:9" s="4" customFormat="1" ht="16.5" customHeight="1">
      <c r="A7" s="245" t="s">
        <v>1</v>
      </c>
      <c r="B7" s="245" t="s">
        <v>13</v>
      </c>
      <c r="C7" s="245" t="s">
        <v>14</v>
      </c>
      <c r="D7" s="246" t="s">
        <v>2</v>
      </c>
      <c r="E7" s="247"/>
      <c r="F7" s="247"/>
      <c r="G7" s="248"/>
      <c r="H7" s="237" t="s">
        <v>6</v>
      </c>
      <c r="I7" s="238"/>
    </row>
    <row r="8" spans="1:9" s="4" customFormat="1" ht="28.5" customHeight="1">
      <c r="A8" s="245"/>
      <c r="B8" s="245"/>
      <c r="C8" s="245"/>
      <c r="D8" s="249"/>
      <c r="E8" s="250"/>
      <c r="F8" s="250"/>
      <c r="G8" s="221"/>
      <c r="H8" s="9" t="s">
        <v>3</v>
      </c>
      <c r="I8" s="10" t="s">
        <v>4</v>
      </c>
    </row>
    <row r="9" spans="1:9" s="4" customFormat="1" ht="18.75" customHeight="1">
      <c r="A9" s="5"/>
      <c r="B9" s="5"/>
      <c r="C9" s="5"/>
      <c r="D9" s="11" t="s">
        <v>7</v>
      </c>
      <c r="E9" s="11" t="s">
        <v>18</v>
      </c>
      <c r="F9" s="11" t="s">
        <v>17</v>
      </c>
      <c r="G9" s="11" t="s">
        <v>15</v>
      </c>
      <c r="H9" s="5"/>
      <c r="I9" s="12"/>
    </row>
    <row r="10" spans="1:9" s="7" customFormat="1" ht="17.25" customHeight="1">
      <c r="A10" s="6">
        <v>1</v>
      </c>
      <c r="B10" s="6">
        <v>2</v>
      </c>
      <c r="C10" s="6">
        <v>3</v>
      </c>
      <c r="D10" s="239">
        <v>4</v>
      </c>
      <c r="E10" s="240"/>
      <c r="F10" s="240"/>
      <c r="G10" s="241"/>
      <c r="H10" s="6">
        <v>5</v>
      </c>
      <c r="I10" s="6">
        <v>6</v>
      </c>
    </row>
    <row r="11" spans="1:9" s="7" customFormat="1" ht="24" customHeight="1">
      <c r="A11" s="21">
        <v>600</v>
      </c>
      <c r="B11" s="22"/>
      <c r="C11" s="15" t="s">
        <v>8</v>
      </c>
      <c r="D11" s="13">
        <v>10194989.32</v>
      </c>
      <c r="E11" s="13">
        <f>E12</f>
        <v>1811764.62</v>
      </c>
      <c r="F11" s="13">
        <f>F12</f>
        <v>271764.7</v>
      </c>
      <c r="G11" s="13">
        <f aca="true" t="shared" si="0" ref="G11:G19">D11-E11+F11</f>
        <v>8654989.4</v>
      </c>
      <c r="H11" s="13">
        <v>2790810</v>
      </c>
      <c r="I11" s="13">
        <v>5864179.4</v>
      </c>
    </row>
    <row r="12" spans="1:9" s="7" customFormat="1" ht="27.75" customHeight="1">
      <c r="A12" s="6"/>
      <c r="B12" s="23">
        <v>60016</v>
      </c>
      <c r="C12" s="24" t="s">
        <v>22</v>
      </c>
      <c r="D12" s="14">
        <v>9516489.32</v>
      </c>
      <c r="E12" s="14">
        <v>1811764.62</v>
      </c>
      <c r="F12" s="14">
        <v>271764.7</v>
      </c>
      <c r="G12" s="14">
        <f t="shared" si="0"/>
        <v>7976489.4</v>
      </c>
      <c r="H12" s="14">
        <v>0</v>
      </c>
      <c r="I12" s="212">
        <v>-1539999.92</v>
      </c>
    </row>
    <row r="13" spans="1:9" s="7" customFormat="1" ht="27" customHeight="1">
      <c r="A13" s="171">
        <v>754</v>
      </c>
      <c r="B13" s="23"/>
      <c r="C13" s="201" t="s">
        <v>160</v>
      </c>
      <c r="D13" s="13">
        <v>138063</v>
      </c>
      <c r="E13" s="13">
        <v>0</v>
      </c>
      <c r="F13" s="13">
        <f>F14</f>
        <v>10000</v>
      </c>
      <c r="G13" s="13">
        <f t="shared" si="0"/>
        <v>148063</v>
      </c>
      <c r="H13" s="13">
        <v>135900</v>
      </c>
      <c r="I13" s="13">
        <v>2163</v>
      </c>
    </row>
    <row r="14" spans="1:9" s="7" customFormat="1" ht="17.25" customHeight="1">
      <c r="A14" s="134"/>
      <c r="B14" s="172">
        <v>75404</v>
      </c>
      <c r="C14" s="55" t="s">
        <v>161</v>
      </c>
      <c r="D14" s="14">
        <v>15400</v>
      </c>
      <c r="E14" s="14"/>
      <c r="F14" s="14">
        <v>10000</v>
      </c>
      <c r="G14" s="14">
        <f t="shared" si="0"/>
        <v>25400</v>
      </c>
      <c r="H14" s="14">
        <v>10000</v>
      </c>
      <c r="I14" s="14"/>
    </row>
    <row r="15" spans="1:9" s="7" customFormat="1" ht="26.25" customHeight="1">
      <c r="A15" s="204">
        <v>900</v>
      </c>
      <c r="B15" s="204"/>
      <c r="C15" s="205" t="s">
        <v>163</v>
      </c>
      <c r="D15" s="13">
        <v>1656953</v>
      </c>
      <c r="E15" s="13">
        <f>E16</f>
        <v>271700</v>
      </c>
      <c r="F15" s="13">
        <f>F16</f>
        <v>246700</v>
      </c>
      <c r="G15" s="13">
        <f t="shared" si="0"/>
        <v>1631953</v>
      </c>
      <c r="H15" s="13">
        <v>856953</v>
      </c>
      <c r="I15" s="13">
        <v>775000</v>
      </c>
    </row>
    <row r="16" spans="1:9" s="7" customFormat="1" ht="19.5" customHeight="1">
      <c r="A16" s="203"/>
      <c r="B16" s="198">
        <v>90015</v>
      </c>
      <c r="C16" s="24" t="s">
        <v>164</v>
      </c>
      <c r="D16" s="14">
        <v>1500000</v>
      </c>
      <c r="E16" s="14">
        <v>271700</v>
      </c>
      <c r="F16" s="14">
        <v>246700</v>
      </c>
      <c r="G16" s="14">
        <f t="shared" si="0"/>
        <v>1475000</v>
      </c>
      <c r="H16" s="14"/>
      <c r="I16" s="14">
        <v>-25000</v>
      </c>
    </row>
    <row r="17" spans="1:9" s="7" customFormat="1" ht="29.25" customHeight="1">
      <c r="A17" s="171">
        <v>921</v>
      </c>
      <c r="B17" s="198"/>
      <c r="C17" s="200" t="s">
        <v>159</v>
      </c>
      <c r="D17" s="13">
        <v>359805</v>
      </c>
      <c r="E17" s="13">
        <v>0</v>
      </c>
      <c r="F17" s="13">
        <f>F18</f>
        <v>15000</v>
      </c>
      <c r="G17" s="13">
        <f t="shared" si="0"/>
        <v>374805</v>
      </c>
      <c r="H17" s="13">
        <v>374805</v>
      </c>
      <c r="I17" s="202"/>
    </row>
    <row r="18" spans="1:9" s="7" customFormat="1" ht="21.75" customHeight="1">
      <c r="A18" s="134"/>
      <c r="B18" s="172">
        <v>92195</v>
      </c>
      <c r="C18" s="199" t="s">
        <v>162</v>
      </c>
      <c r="D18" s="14">
        <v>67000</v>
      </c>
      <c r="E18" s="14"/>
      <c r="F18" s="14">
        <v>15000</v>
      </c>
      <c r="G18" s="14">
        <f t="shared" si="0"/>
        <v>82000</v>
      </c>
      <c r="H18" s="14">
        <v>15000</v>
      </c>
      <c r="I18" s="14"/>
    </row>
    <row r="19" spans="1:9" ht="22.5" customHeight="1">
      <c r="A19" s="242" t="s">
        <v>16</v>
      </c>
      <c r="B19" s="243"/>
      <c r="C19" s="244"/>
      <c r="D19" s="16">
        <v>37262434.32</v>
      </c>
      <c r="E19" s="16">
        <f>E11+E13+E15+E17</f>
        <v>2083464.62</v>
      </c>
      <c r="F19" s="16">
        <f>F11+F13+F15+F17</f>
        <v>543464.7</v>
      </c>
      <c r="G19" s="16">
        <f t="shared" si="0"/>
        <v>35722434.400000006</v>
      </c>
      <c r="H19" s="16">
        <f>G19-I19</f>
        <v>27435152.000000007</v>
      </c>
      <c r="I19" s="16">
        <v>8287282.4</v>
      </c>
    </row>
    <row r="20" spans="1:7" ht="20.25" customHeight="1">
      <c r="A20" s="8"/>
      <c r="C20" s="1"/>
      <c r="D20" s="1"/>
      <c r="E20" s="1"/>
      <c r="F20" s="1"/>
      <c r="G20" s="1"/>
    </row>
    <row r="21" spans="1:9" ht="12.75">
      <c r="A21" s="8"/>
      <c r="C21" s="1"/>
      <c r="D21" s="1"/>
      <c r="E21" s="1"/>
      <c r="F21" s="1"/>
      <c r="G21" s="236" t="s">
        <v>19</v>
      </c>
      <c r="H21" s="236"/>
      <c r="I21" s="236"/>
    </row>
    <row r="22" spans="1:7" ht="12.75">
      <c r="A22" s="8"/>
      <c r="C22" s="1"/>
      <c r="D22" s="1"/>
      <c r="E22" s="1"/>
      <c r="F22" s="1"/>
      <c r="G22" s="1"/>
    </row>
    <row r="23" spans="1:9" ht="12.75">
      <c r="A23" s="8"/>
      <c r="C23" s="1"/>
      <c r="D23" s="1"/>
      <c r="E23" s="1"/>
      <c r="F23" s="1"/>
      <c r="G23" s="236" t="s">
        <v>9</v>
      </c>
      <c r="H23" s="236"/>
      <c r="I23" s="236"/>
    </row>
    <row r="24" spans="1:7" ht="12.75">
      <c r="A24" s="8"/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  <row r="27" spans="3:7" ht="12.75">
      <c r="C27" s="1"/>
      <c r="D27" s="1"/>
      <c r="E27" s="1"/>
      <c r="F27" s="1"/>
      <c r="G27" s="1"/>
    </row>
    <row r="28" spans="3:7" ht="12.75">
      <c r="C28" s="1"/>
      <c r="D28" s="1"/>
      <c r="E28" s="1"/>
      <c r="F28" s="1"/>
      <c r="G28" s="1"/>
    </row>
    <row r="29" spans="3:7" ht="12.75"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  <row r="31" spans="3:7" ht="12.75">
      <c r="C31" s="1"/>
      <c r="D31" s="1"/>
      <c r="E31" s="1"/>
      <c r="F31" s="1"/>
      <c r="G31" s="1"/>
    </row>
  </sheetData>
  <mergeCells count="13">
    <mergeCell ref="D1:I1"/>
    <mergeCell ref="D2:I2"/>
    <mergeCell ref="A4:C4"/>
    <mergeCell ref="D6:I6"/>
    <mergeCell ref="G23:I23"/>
    <mergeCell ref="H7:I7"/>
    <mergeCell ref="D10:G10"/>
    <mergeCell ref="A19:C19"/>
    <mergeCell ref="G21:I21"/>
    <mergeCell ref="A7:A8"/>
    <mergeCell ref="B7:B8"/>
    <mergeCell ref="C7:C8"/>
    <mergeCell ref="D7:G8"/>
  </mergeCells>
  <printOptions/>
  <pageMargins left="0.72" right="0.34" top="0.3" bottom="0.36" header="0.26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J1" sqref="J1:O1"/>
    </sheetView>
  </sheetViews>
  <sheetFormatPr defaultColWidth="9.140625" defaultRowHeight="12.75"/>
  <cols>
    <col min="1" max="1" width="5.57421875" style="1" customWidth="1"/>
    <col min="2" max="2" width="6.7109375" style="1" customWidth="1"/>
    <col min="3" max="3" width="21.28125" style="1" customWidth="1"/>
    <col min="4" max="4" width="12.28125" style="1" customWidth="1"/>
    <col min="5" max="5" width="9.57421875" style="1" customWidth="1"/>
    <col min="6" max="6" width="11.140625" style="1" customWidth="1"/>
    <col min="7" max="7" width="12.421875" style="1" customWidth="1"/>
    <col min="8" max="8" width="12.7109375" style="1" customWidth="1"/>
    <col min="9" max="9" width="12.28125" style="1" customWidth="1"/>
    <col min="10" max="10" width="11.8515625" style="1" customWidth="1"/>
    <col min="11" max="11" width="10.7109375" style="1" customWidth="1"/>
    <col min="12" max="12" width="11.8515625" style="0" customWidth="1"/>
    <col min="14" max="14" width="8.421875" style="0" customWidth="1"/>
    <col min="15" max="15" width="9.8515625" style="0" customWidth="1"/>
  </cols>
  <sheetData>
    <row r="1" spans="1:15" ht="12" customHeight="1">
      <c r="A1" s="103"/>
      <c r="B1" s="104"/>
      <c r="C1" s="104"/>
      <c r="D1" s="104"/>
      <c r="E1" s="104"/>
      <c r="F1" s="104"/>
      <c r="G1" s="104"/>
      <c r="H1" s="104"/>
      <c r="I1" s="104"/>
      <c r="J1" s="234" t="s">
        <v>175</v>
      </c>
      <c r="K1" s="234"/>
      <c r="L1" s="234"/>
      <c r="M1" s="234"/>
      <c r="N1" s="234"/>
      <c r="O1" s="234"/>
    </row>
    <row r="2" spans="1:15" ht="12" customHeight="1">
      <c r="A2" s="103"/>
      <c r="B2" s="104"/>
      <c r="C2" s="104"/>
      <c r="D2" s="104"/>
      <c r="E2" s="104"/>
      <c r="F2" s="104"/>
      <c r="G2" s="104"/>
      <c r="H2" s="222" t="s">
        <v>170</v>
      </c>
      <c r="I2" s="222"/>
      <c r="J2" s="222"/>
      <c r="K2" s="222"/>
      <c r="L2" s="222"/>
      <c r="M2" s="222"/>
      <c r="N2" s="222"/>
      <c r="O2" s="222"/>
    </row>
    <row r="3" spans="1:9" ht="18.7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15" ht="18.75" customHeight="1">
      <c r="A4" s="219" t="s">
        <v>120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9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s="106" customFormat="1" ht="20.25" customHeight="1">
      <c r="A6" s="215" t="s">
        <v>1</v>
      </c>
      <c r="B6" s="215" t="s">
        <v>13</v>
      </c>
      <c r="C6" s="215" t="s">
        <v>14</v>
      </c>
      <c r="D6" s="218" t="s">
        <v>2</v>
      </c>
      <c r="E6" s="218"/>
      <c r="F6" s="218"/>
      <c r="G6" s="218"/>
      <c r="H6" s="218" t="s">
        <v>121</v>
      </c>
      <c r="I6" s="218" t="s">
        <v>5</v>
      </c>
      <c r="J6" s="218"/>
      <c r="K6" s="218" t="s">
        <v>122</v>
      </c>
      <c r="L6" s="217" t="s">
        <v>123</v>
      </c>
      <c r="M6" s="218" t="s">
        <v>124</v>
      </c>
      <c r="N6" s="218" t="s">
        <v>125</v>
      </c>
      <c r="O6" s="218" t="s">
        <v>126</v>
      </c>
    </row>
    <row r="7" spans="1:15" s="106" customFormat="1" ht="86.25" customHeight="1">
      <c r="A7" s="215"/>
      <c r="B7" s="215"/>
      <c r="C7" s="215"/>
      <c r="D7" s="107" t="s">
        <v>7</v>
      </c>
      <c r="E7" s="107" t="s">
        <v>18</v>
      </c>
      <c r="F7" s="107" t="s">
        <v>17</v>
      </c>
      <c r="G7" s="107" t="s">
        <v>127</v>
      </c>
      <c r="H7" s="218"/>
      <c r="I7" s="108" t="s">
        <v>128</v>
      </c>
      <c r="J7" s="127" t="s">
        <v>129</v>
      </c>
      <c r="K7" s="218"/>
      <c r="L7" s="217"/>
      <c r="M7" s="218"/>
      <c r="N7" s="218"/>
      <c r="O7" s="218"/>
    </row>
    <row r="8" spans="1:15" s="129" customFormat="1" ht="12" customHeight="1">
      <c r="A8" s="128">
        <v>1</v>
      </c>
      <c r="B8" s="128">
        <v>2</v>
      </c>
      <c r="C8" s="128">
        <v>3</v>
      </c>
      <c r="D8" s="224">
        <v>4</v>
      </c>
      <c r="E8" s="225"/>
      <c r="F8" s="225"/>
      <c r="G8" s="226"/>
      <c r="H8" s="128">
        <v>5</v>
      </c>
      <c r="I8" s="128">
        <v>6</v>
      </c>
      <c r="J8" s="128">
        <v>7</v>
      </c>
      <c r="K8" s="128">
        <v>8</v>
      </c>
      <c r="L8" s="128">
        <v>9</v>
      </c>
      <c r="M8" s="128">
        <v>10</v>
      </c>
      <c r="N8" s="128">
        <v>11</v>
      </c>
      <c r="O8" s="128">
        <v>12</v>
      </c>
    </row>
    <row r="9" spans="1:15" s="124" customFormat="1" ht="42" customHeight="1">
      <c r="A9" s="171">
        <v>754</v>
      </c>
      <c r="B9" s="23"/>
      <c r="C9" s="201" t="s">
        <v>160</v>
      </c>
      <c r="D9" s="173">
        <v>125900</v>
      </c>
      <c r="E9" s="173">
        <v>0</v>
      </c>
      <c r="F9" s="173">
        <f>F10</f>
        <v>10000</v>
      </c>
      <c r="G9" s="173">
        <f>D9-E9+F9</f>
        <v>135900</v>
      </c>
      <c r="H9" s="173">
        <v>110500</v>
      </c>
      <c r="I9" s="173">
        <v>9450</v>
      </c>
      <c r="J9" s="173">
        <v>101050</v>
      </c>
      <c r="K9" s="130">
        <v>25400</v>
      </c>
      <c r="L9" s="130"/>
      <c r="M9" s="130"/>
      <c r="N9" s="130"/>
      <c r="O9" s="130"/>
    </row>
    <row r="10" spans="1:15" s="129" customFormat="1" ht="27.75" customHeight="1">
      <c r="A10" s="134"/>
      <c r="B10" s="172">
        <v>75404</v>
      </c>
      <c r="C10" s="206" t="s">
        <v>161</v>
      </c>
      <c r="D10" s="132">
        <v>15400</v>
      </c>
      <c r="E10" s="131"/>
      <c r="F10" s="132">
        <v>10000</v>
      </c>
      <c r="G10" s="132">
        <f>D10-E10+F10</f>
        <v>25400</v>
      </c>
      <c r="H10" s="132">
        <v>10000</v>
      </c>
      <c r="I10" s="133"/>
      <c r="J10" s="132">
        <v>0</v>
      </c>
      <c r="K10" s="132">
        <v>10000</v>
      </c>
      <c r="L10" s="133"/>
      <c r="M10" s="133"/>
      <c r="N10" s="133"/>
      <c r="O10" s="133"/>
    </row>
    <row r="11" spans="1:15" s="129" customFormat="1" ht="42.75" customHeight="1">
      <c r="A11" s="171">
        <v>921</v>
      </c>
      <c r="B11" s="198"/>
      <c r="C11" s="200" t="s">
        <v>159</v>
      </c>
      <c r="D11" s="207">
        <v>359805</v>
      </c>
      <c r="E11" s="131"/>
      <c r="F11" s="207">
        <f>F12</f>
        <v>15000</v>
      </c>
      <c r="G11" s="207">
        <f>D11-E11+F11</f>
        <v>374805</v>
      </c>
      <c r="H11" s="207">
        <v>82000</v>
      </c>
      <c r="I11" s="207">
        <v>15000</v>
      </c>
      <c r="J11" s="207">
        <v>67000</v>
      </c>
      <c r="K11" s="207">
        <v>292805</v>
      </c>
      <c r="L11" s="133"/>
      <c r="M11" s="133"/>
      <c r="N11" s="133"/>
      <c r="O11" s="133"/>
    </row>
    <row r="12" spans="1:15" s="129" customFormat="1" ht="21" customHeight="1">
      <c r="A12" s="134"/>
      <c r="B12" s="172">
        <v>92195</v>
      </c>
      <c r="C12" s="199" t="s">
        <v>162</v>
      </c>
      <c r="D12" s="132">
        <v>67000</v>
      </c>
      <c r="E12" s="131"/>
      <c r="F12" s="132">
        <v>15000</v>
      </c>
      <c r="G12" s="132">
        <f>D12-E12+F12</f>
        <v>82000</v>
      </c>
      <c r="H12" s="132">
        <v>15000</v>
      </c>
      <c r="I12" s="133"/>
      <c r="J12" s="132">
        <v>15000</v>
      </c>
      <c r="K12" s="133"/>
      <c r="L12" s="133"/>
      <c r="M12" s="133"/>
      <c r="N12" s="133"/>
      <c r="O12" s="133"/>
    </row>
    <row r="13" spans="1:15" s="136" customFormat="1" ht="27" customHeight="1">
      <c r="A13" s="227" t="s">
        <v>115</v>
      </c>
      <c r="B13" s="227"/>
      <c r="C13" s="227"/>
      <c r="D13" s="135">
        <v>27410152</v>
      </c>
      <c r="E13" s="135">
        <f>E9</f>
        <v>0</v>
      </c>
      <c r="F13" s="135">
        <f>F9+F11</f>
        <v>25000</v>
      </c>
      <c r="G13" s="135">
        <f>D13-E13+F13</f>
        <v>27435152</v>
      </c>
      <c r="H13" s="135">
        <v>21792180</v>
      </c>
      <c r="I13" s="135">
        <v>13566163.8</v>
      </c>
      <c r="J13" s="135">
        <v>8226016.2</v>
      </c>
      <c r="K13" s="135">
        <v>780705</v>
      </c>
      <c r="L13" s="135">
        <v>4002692</v>
      </c>
      <c r="M13" s="135">
        <v>61016</v>
      </c>
      <c r="N13" s="135">
        <v>0</v>
      </c>
      <c r="O13" s="135">
        <v>798559</v>
      </c>
    </row>
    <row r="14" spans="1:8" ht="24.75" customHeight="1">
      <c r="A14" s="1" t="s">
        <v>130</v>
      </c>
      <c r="D14" s="137"/>
      <c r="E14" s="137"/>
      <c r="F14" s="137"/>
      <c r="G14" s="137"/>
      <c r="H14" s="17"/>
    </row>
    <row r="15" spans="1:8" ht="19.5" customHeight="1">
      <c r="A15" s="216" t="s">
        <v>131</v>
      </c>
      <c r="B15" s="216"/>
      <c r="C15" s="216"/>
      <c r="D15" s="216"/>
      <c r="E15" s="216"/>
      <c r="F15" s="216"/>
      <c r="G15" s="137"/>
      <c r="H15" s="17"/>
    </row>
    <row r="16" spans="1:15" ht="44.25" customHeight="1">
      <c r="A16" s="233" t="s">
        <v>0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</row>
    <row r="17" spans="1:11" s="138" customFormat="1" ht="22.5" customHeight="1">
      <c r="A17" s="139"/>
      <c r="B17" s="18"/>
      <c r="C17" s="18"/>
      <c r="D17" s="18"/>
      <c r="E17" s="18"/>
      <c r="F17" s="18"/>
      <c r="G17" s="18"/>
      <c r="H17" s="18"/>
      <c r="I17" s="18"/>
      <c r="J17" s="140"/>
      <c r="K17" s="18"/>
    </row>
    <row r="18" spans="9:14" ht="12.75">
      <c r="I18" s="17"/>
      <c r="J18" s="228" t="s">
        <v>19</v>
      </c>
      <c r="K18" s="228"/>
      <c r="L18" s="228"/>
      <c r="M18" s="228"/>
      <c r="N18" s="228"/>
    </row>
    <row r="19" ht="12.75">
      <c r="H19" s="17"/>
    </row>
    <row r="20" spans="10:14" ht="20.25" customHeight="1">
      <c r="J20" s="228" t="s">
        <v>9</v>
      </c>
      <c r="K20" s="228"/>
      <c r="L20" s="228"/>
      <c r="M20" s="228"/>
      <c r="N20" s="228"/>
    </row>
    <row r="25" ht="12.75">
      <c r="J25" s="17"/>
    </row>
  </sheetData>
  <mergeCells count="20">
    <mergeCell ref="J1:O1"/>
    <mergeCell ref="H2:O2"/>
    <mergeCell ref="A4:O5"/>
    <mergeCell ref="A6:A7"/>
    <mergeCell ref="B6:B7"/>
    <mergeCell ref="C6:C7"/>
    <mergeCell ref="D6:G6"/>
    <mergeCell ref="H6:H7"/>
    <mergeCell ref="I6:J6"/>
    <mergeCell ref="K6:K7"/>
    <mergeCell ref="L6:L7"/>
    <mergeCell ref="M6:M7"/>
    <mergeCell ref="N6:N7"/>
    <mergeCell ref="O6:O7"/>
    <mergeCell ref="J18:N18"/>
    <mergeCell ref="J20:N20"/>
    <mergeCell ref="D8:G8"/>
    <mergeCell ref="A13:C13"/>
    <mergeCell ref="A15:F15"/>
    <mergeCell ref="A16:O16"/>
  </mergeCells>
  <printOptions/>
  <pageMargins left="0.47" right="0.17" top="0.57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5" sqref="A15:L15"/>
    </sheetView>
  </sheetViews>
  <sheetFormatPr defaultColWidth="9.140625" defaultRowHeight="12.75"/>
  <cols>
    <col min="1" max="1" width="6.140625" style="1" customWidth="1"/>
    <col min="2" max="2" width="8.140625" style="1" customWidth="1"/>
    <col min="3" max="3" width="23.00390625" style="1" customWidth="1"/>
    <col min="4" max="4" width="14.57421875" style="1" customWidth="1"/>
    <col min="5" max="6" width="14.7109375" style="1" customWidth="1"/>
    <col min="7" max="7" width="13.8515625" style="1" customWidth="1"/>
    <col min="8" max="8" width="15.140625" style="1" customWidth="1"/>
    <col min="9" max="9" width="14.7109375" style="1" customWidth="1"/>
    <col min="10" max="10" width="11.57421875" style="1" customWidth="1"/>
    <col min="11" max="11" width="8.7109375" style="0" customWidth="1"/>
    <col min="12" max="12" width="12.00390625" style="0" customWidth="1"/>
  </cols>
  <sheetData>
    <row r="1" spans="7:12" ht="12.75">
      <c r="G1" s="234" t="s">
        <v>176</v>
      </c>
      <c r="H1" s="234"/>
      <c r="I1" s="234"/>
      <c r="J1" s="234"/>
      <c r="K1" s="234"/>
      <c r="L1" s="234"/>
    </row>
    <row r="2" spans="1:12" ht="18">
      <c r="A2" s="100"/>
      <c r="B2" s="100"/>
      <c r="C2" s="100"/>
      <c r="D2" s="100"/>
      <c r="E2" s="259" t="s">
        <v>170</v>
      </c>
      <c r="F2" s="259"/>
      <c r="G2" s="259"/>
      <c r="H2" s="259"/>
      <c r="I2" s="259"/>
      <c r="J2" s="259"/>
      <c r="K2" s="259"/>
      <c r="L2" s="259"/>
    </row>
    <row r="3" spans="1:10" ht="18.75" customHeight="1">
      <c r="A3" s="100"/>
      <c r="B3" s="100"/>
      <c r="C3" s="100"/>
      <c r="D3" s="100"/>
      <c r="E3" s="100"/>
      <c r="F3" s="100"/>
      <c r="G3" s="100"/>
      <c r="H3" s="100"/>
      <c r="J3" s="101"/>
    </row>
    <row r="4" spans="1:12" ht="15.75" customHeight="1">
      <c r="A4" s="102"/>
      <c r="B4" s="102"/>
      <c r="C4" s="102"/>
      <c r="D4" s="102"/>
      <c r="E4" s="103" t="s">
        <v>106</v>
      </c>
      <c r="F4" s="103"/>
      <c r="G4" s="102"/>
      <c r="H4" s="104"/>
      <c r="I4" s="104"/>
      <c r="J4" s="104"/>
      <c r="K4" s="104"/>
      <c r="L4" s="104"/>
    </row>
    <row r="5" spans="1:12" s="106" customFormat="1" ht="20.25" customHeight="1">
      <c r="A5" s="260" t="s">
        <v>1</v>
      </c>
      <c r="B5" s="260" t="s">
        <v>13</v>
      </c>
      <c r="C5" s="260" t="s">
        <v>14</v>
      </c>
      <c r="D5" s="262" t="s">
        <v>2</v>
      </c>
      <c r="E5" s="263"/>
      <c r="F5" s="263"/>
      <c r="G5" s="264"/>
      <c r="H5" s="260" t="s">
        <v>107</v>
      </c>
      <c r="I5" s="105" t="s">
        <v>108</v>
      </c>
      <c r="J5" s="260" t="s">
        <v>109</v>
      </c>
      <c r="K5" s="268" t="s">
        <v>110</v>
      </c>
      <c r="L5" s="260" t="s">
        <v>111</v>
      </c>
    </row>
    <row r="6" spans="1:12" s="106" customFormat="1" ht="78.75" customHeight="1">
      <c r="A6" s="261"/>
      <c r="B6" s="261"/>
      <c r="C6" s="261"/>
      <c r="D6" s="265"/>
      <c r="E6" s="266"/>
      <c r="F6" s="266"/>
      <c r="G6" s="267"/>
      <c r="H6" s="261"/>
      <c r="I6" s="108" t="s">
        <v>112</v>
      </c>
      <c r="J6" s="261"/>
      <c r="K6" s="261"/>
      <c r="L6" s="261"/>
    </row>
    <row r="7" spans="1:12" s="106" customFormat="1" ht="17.25" customHeight="1">
      <c r="A7" s="107"/>
      <c r="B7" s="107"/>
      <c r="C7" s="107"/>
      <c r="D7" s="109" t="s">
        <v>113</v>
      </c>
      <c r="E7" s="109" t="s">
        <v>18</v>
      </c>
      <c r="F7" s="109" t="s">
        <v>17</v>
      </c>
      <c r="G7" s="109" t="s">
        <v>114</v>
      </c>
      <c r="H7" s="107"/>
      <c r="I7" s="110"/>
      <c r="J7" s="107"/>
      <c r="K7" s="107"/>
      <c r="L7" s="107"/>
    </row>
    <row r="8" spans="1:12" s="112" customFormat="1" ht="15" customHeight="1">
      <c r="A8" s="111">
        <v>1</v>
      </c>
      <c r="B8" s="111">
        <v>2</v>
      </c>
      <c r="C8" s="111">
        <v>3</v>
      </c>
      <c r="D8" s="251">
        <v>4</v>
      </c>
      <c r="E8" s="252"/>
      <c r="F8" s="252"/>
      <c r="G8" s="253"/>
      <c r="H8" s="111">
        <v>5</v>
      </c>
      <c r="I8" s="111">
        <v>6</v>
      </c>
      <c r="J8" s="111">
        <v>7</v>
      </c>
      <c r="K8" s="111">
        <v>8</v>
      </c>
      <c r="L8" s="111">
        <v>9</v>
      </c>
    </row>
    <row r="9" spans="1:12" s="112" customFormat="1" ht="20.25" customHeight="1">
      <c r="A9" s="113" t="s">
        <v>117</v>
      </c>
      <c r="B9" s="114"/>
      <c r="C9" s="115" t="s">
        <v>8</v>
      </c>
      <c r="D9" s="116">
        <v>7404179.32</v>
      </c>
      <c r="E9" s="116">
        <f>E10</f>
        <v>1811764.62</v>
      </c>
      <c r="F9" s="116">
        <f>F10</f>
        <v>271764.7</v>
      </c>
      <c r="G9" s="116">
        <f>D9-E9+F9</f>
        <v>5864179.4</v>
      </c>
      <c r="H9" s="116">
        <v>5764179.4</v>
      </c>
      <c r="I9" s="16">
        <v>4007505.18</v>
      </c>
      <c r="J9" s="116">
        <v>0</v>
      </c>
      <c r="K9" s="117"/>
      <c r="L9" s="16">
        <v>100000</v>
      </c>
    </row>
    <row r="10" spans="1:12" s="112" customFormat="1" ht="21.75" customHeight="1">
      <c r="A10" s="119"/>
      <c r="B10" s="120" t="s">
        <v>118</v>
      </c>
      <c r="C10" s="125" t="s">
        <v>22</v>
      </c>
      <c r="D10" s="121">
        <v>6734179.32</v>
      </c>
      <c r="E10" s="121">
        <v>1811764.62</v>
      </c>
      <c r="F10" s="121">
        <v>271764.7</v>
      </c>
      <c r="G10" s="121">
        <f>D10-E10+F10</f>
        <v>5194179.4</v>
      </c>
      <c r="H10" s="121">
        <v>-1539999.92</v>
      </c>
      <c r="I10" s="121">
        <v>-1539999.92</v>
      </c>
      <c r="J10" s="118"/>
      <c r="K10" s="118"/>
      <c r="L10" s="118"/>
    </row>
    <row r="11" spans="1:12" s="112" customFormat="1" ht="41.25" customHeight="1">
      <c r="A11" s="204">
        <v>900</v>
      </c>
      <c r="B11" s="204"/>
      <c r="C11" s="205" t="s">
        <v>163</v>
      </c>
      <c r="D11" s="116">
        <v>800000</v>
      </c>
      <c r="E11" s="116">
        <v>271700</v>
      </c>
      <c r="F11" s="116">
        <v>246700</v>
      </c>
      <c r="G11" s="116">
        <f>D11-E11+F11</f>
        <v>775000</v>
      </c>
      <c r="H11" s="116">
        <v>775000</v>
      </c>
      <c r="I11" s="118"/>
      <c r="J11" s="118"/>
      <c r="K11" s="118"/>
      <c r="L11" s="118"/>
    </row>
    <row r="12" spans="1:12" s="112" customFormat="1" ht="28.5" customHeight="1">
      <c r="A12" s="203"/>
      <c r="B12" s="198">
        <v>90015</v>
      </c>
      <c r="C12" s="206" t="s">
        <v>164</v>
      </c>
      <c r="D12" s="121">
        <v>800000</v>
      </c>
      <c r="E12" s="121">
        <v>271700</v>
      </c>
      <c r="F12" s="121">
        <v>246700</v>
      </c>
      <c r="G12" s="121">
        <f>D12-E12+F12</f>
        <v>775000</v>
      </c>
      <c r="H12" s="121">
        <v>-25000</v>
      </c>
      <c r="I12" s="118"/>
      <c r="J12" s="118"/>
      <c r="K12" s="118"/>
      <c r="L12" s="118"/>
    </row>
    <row r="13" spans="1:12" s="124" customFormat="1" ht="19.5" customHeight="1">
      <c r="A13" s="254" t="s">
        <v>115</v>
      </c>
      <c r="B13" s="255"/>
      <c r="C13" s="256"/>
      <c r="D13" s="16">
        <v>9852282.32</v>
      </c>
      <c r="E13" s="16">
        <f>E9+E11</f>
        <v>2083464.62</v>
      </c>
      <c r="F13" s="16">
        <f>F9+F11</f>
        <v>518464.7</v>
      </c>
      <c r="G13" s="16">
        <f>D13-E13+F13</f>
        <v>8287282.4</v>
      </c>
      <c r="H13" s="16">
        <v>7656679.4</v>
      </c>
      <c r="I13" s="16">
        <v>4007505.18</v>
      </c>
      <c r="J13" s="122">
        <v>500000</v>
      </c>
      <c r="K13" s="123">
        <v>0</v>
      </c>
      <c r="L13" s="122">
        <v>130603</v>
      </c>
    </row>
    <row r="14" spans="1:2" ht="23.25" customHeight="1">
      <c r="A14" s="257" t="s">
        <v>116</v>
      </c>
      <c r="B14" s="257"/>
    </row>
    <row r="15" spans="1:12" ht="166.5" customHeight="1">
      <c r="A15" s="233" t="s">
        <v>182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</row>
    <row r="16" spans="1:11" ht="30" customHeight="1">
      <c r="A16" s="258"/>
      <c r="B16" s="258"/>
      <c r="C16" s="258"/>
      <c r="D16" s="258"/>
      <c r="E16" s="258"/>
      <c r="F16" s="258"/>
      <c r="G16" s="258"/>
      <c r="I16" s="236" t="s">
        <v>19</v>
      </c>
      <c r="J16" s="236"/>
      <c r="K16" s="236"/>
    </row>
    <row r="18" spans="9:11" ht="12.75">
      <c r="I18" s="236" t="s">
        <v>9</v>
      </c>
      <c r="J18" s="236"/>
      <c r="K18" s="236"/>
    </row>
  </sheetData>
  <mergeCells count="17">
    <mergeCell ref="G1:L1"/>
    <mergeCell ref="E2:L2"/>
    <mergeCell ref="A5:A6"/>
    <mergeCell ref="B5:B6"/>
    <mergeCell ref="C5:C6"/>
    <mergeCell ref="D5:G6"/>
    <mergeCell ref="H5:H6"/>
    <mergeCell ref="J5:J6"/>
    <mergeCell ref="K5:K6"/>
    <mergeCell ref="L5:L6"/>
    <mergeCell ref="I16:K16"/>
    <mergeCell ref="I18:K18"/>
    <mergeCell ref="D8:G8"/>
    <mergeCell ref="A13:C13"/>
    <mergeCell ref="A14:B14"/>
    <mergeCell ref="A16:G16"/>
    <mergeCell ref="A15:L15"/>
  </mergeCells>
  <printOptions/>
  <pageMargins left="0.47" right="0.27" top="0.71" bottom="0.48" header="0.5" footer="0.3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25">
      <selection activeCell="D33" sqref="D33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7.7109375" style="1" customWidth="1"/>
    <col min="5" max="5" width="12.8515625" style="1" customWidth="1"/>
    <col min="6" max="6" width="13.00390625" style="1" customWidth="1"/>
    <col min="7" max="7" width="11.421875" style="1" customWidth="1"/>
    <col min="8" max="8" width="9.140625" style="1" customWidth="1"/>
    <col min="9" max="9" width="12.8515625" style="1" customWidth="1"/>
    <col min="10" max="11" width="11.57421875" style="1" customWidth="1"/>
    <col min="12" max="12" width="10.8515625" style="1" customWidth="1"/>
    <col min="13" max="16384" width="9.140625" style="1" customWidth="1"/>
  </cols>
  <sheetData>
    <row r="1" spans="5:12" ht="12.75">
      <c r="E1" s="288" t="s">
        <v>177</v>
      </c>
      <c r="F1" s="288"/>
      <c r="G1" s="288"/>
      <c r="H1" s="288"/>
      <c r="I1" s="288"/>
      <c r="J1" s="288"/>
      <c r="K1" s="288"/>
      <c r="L1" s="288"/>
    </row>
    <row r="2" spans="6:13" ht="18" customHeight="1">
      <c r="F2" s="222" t="s">
        <v>169</v>
      </c>
      <c r="G2" s="222"/>
      <c r="H2" s="222"/>
      <c r="I2" s="222"/>
      <c r="J2" s="222"/>
      <c r="K2" s="222"/>
      <c r="L2" s="222"/>
      <c r="M2" s="213"/>
    </row>
    <row r="3" ht="7.5" customHeight="1"/>
    <row r="4" spans="1:12" ht="15">
      <c r="A4" s="289" t="s">
        <v>23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5" spans="1:12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s="27" customFormat="1" ht="16.5" customHeight="1">
      <c r="A6" s="290" t="s">
        <v>24</v>
      </c>
      <c r="B6" s="290" t="s">
        <v>1</v>
      </c>
      <c r="C6" s="290" t="s">
        <v>25</v>
      </c>
      <c r="D6" s="286" t="s">
        <v>26</v>
      </c>
      <c r="E6" s="286" t="s">
        <v>27</v>
      </c>
      <c r="F6" s="286" t="s">
        <v>28</v>
      </c>
      <c r="G6" s="286"/>
      <c r="H6" s="286"/>
      <c r="I6" s="286"/>
      <c r="J6" s="286"/>
      <c r="K6" s="291" t="s">
        <v>29</v>
      </c>
      <c r="L6" s="283" t="s">
        <v>30</v>
      </c>
    </row>
    <row r="7" spans="1:12" s="27" customFormat="1" ht="15" customHeight="1">
      <c r="A7" s="290"/>
      <c r="B7" s="290"/>
      <c r="C7" s="290"/>
      <c r="D7" s="286"/>
      <c r="E7" s="286"/>
      <c r="F7" s="286" t="s">
        <v>31</v>
      </c>
      <c r="G7" s="286" t="s">
        <v>32</v>
      </c>
      <c r="H7" s="286"/>
      <c r="I7" s="286"/>
      <c r="J7" s="286"/>
      <c r="K7" s="292"/>
      <c r="L7" s="284"/>
    </row>
    <row r="8" spans="1:12" s="27" customFormat="1" ht="29.25" customHeight="1">
      <c r="A8" s="290"/>
      <c r="B8" s="290"/>
      <c r="C8" s="290"/>
      <c r="D8" s="286"/>
      <c r="E8" s="286"/>
      <c r="F8" s="286"/>
      <c r="G8" s="286" t="s">
        <v>33</v>
      </c>
      <c r="H8" s="287" t="s">
        <v>34</v>
      </c>
      <c r="I8" s="286" t="s">
        <v>35</v>
      </c>
      <c r="J8" s="287" t="s">
        <v>36</v>
      </c>
      <c r="K8" s="292"/>
      <c r="L8" s="284"/>
    </row>
    <row r="9" spans="1:12" s="27" customFormat="1" ht="15.75" customHeight="1">
      <c r="A9" s="290"/>
      <c r="B9" s="290"/>
      <c r="C9" s="290"/>
      <c r="D9" s="286"/>
      <c r="E9" s="286"/>
      <c r="F9" s="286"/>
      <c r="G9" s="286"/>
      <c r="H9" s="287"/>
      <c r="I9" s="286"/>
      <c r="J9" s="287"/>
      <c r="K9" s="292"/>
      <c r="L9" s="284"/>
    </row>
    <row r="10" spans="1:12" s="27" customFormat="1" ht="7.5" customHeight="1">
      <c r="A10" s="290"/>
      <c r="B10" s="290"/>
      <c r="C10" s="290"/>
      <c r="D10" s="286"/>
      <c r="E10" s="286"/>
      <c r="F10" s="286"/>
      <c r="G10" s="286"/>
      <c r="H10" s="287"/>
      <c r="I10" s="286"/>
      <c r="J10" s="287"/>
      <c r="K10" s="293"/>
      <c r="L10" s="285"/>
    </row>
    <row r="11" spans="1:12" s="29" customFormat="1" ht="13.5" customHeight="1">
      <c r="A11" s="28">
        <v>1</v>
      </c>
      <c r="B11" s="28">
        <v>2</v>
      </c>
      <c r="C11" s="28">
        <v>3</v>
      </c>
      <c r="D11" s="28">
        <v>5</v>
      </c>
      <c r="E11" s="28">
        <v>6</v>
      </c>
      <c r="F11" s="28">
        <v>7</v>
      </c>
      <c r="G11" s="28">
        <v>8</v>
      </c>
      <c r="H11" s="28">
        <v>9</v>
      </c>
      <c r="I11" s="28">
        <v>10</v>
      </c>
      <c r="J11" s="28">
        <v>11</v>
      </c>
      <c r="K11" s="28">
        <v>12</v>
      </c>
      <c r="L11" s="28">
        <v>13</v>
      </c>
    </row>
    <row r="12" spans="1:12" s="36" customFormat="1" ht="37.5" customHeight="1">
      <c r="A12" s="30">
        <v>1</v>
      </c>
      <c r="B12" s="31" t="s">
        <v>20</v>
      </c>
      <c r="C12" s="31" t="s">
        <v>21</v>
      </c>
      <c r="D12" s="32" t="s">
        <v>37</v>
      </c>
      <c r="E12" s="33">
        <f aca="true" t="shared" si="0" ref="E12:F14">F12</f>
        <v>300000</v>
      </c>
      <c r="F12" s="33">
        <f t="shared" si="0"/>
        <v>300000</v>
      </c>
      <c r="G12" s="33">
        <v>300000</v>
      </c>
      <c r="H12" s="34"/>
      <c r="I12" s="34"/>
      <c r="J12" s="34"/>
      <c r="K12" s="34"/>
      <c r="L12" s="35" t="s">
        <v>38</v>
      </c>
    </row>
    <row r="13" spans="1:12" s="36" customFormat="1" ht="27.75" customHeight="1">
      <c r="A13" s="30">
        <v>2</v>
      </c>
      <c r="B13" s="31" t="s">
        <v>20</v>
      </c>
      <c r="C13" s="31" t="s">
        <v>21</v>
      </c>
      <c r="D13" s="32" t="s">
        <v>61</v>
      </c>
      <c r="E13" s="33">
        <f t="shared" si="0"/>
        <v>20000</v>
      </c>
      <c r="F13" s="33">
        <f t="shared" si="0"/>
        <v>20000</v>
      </c>
      <c r="G13" s="33">
        <v>20000</v>
      </c>
      <c r="H13" s="34"/>
      <c r="I13" s="34"/>
      <c r="J13" s="34"/>
      <c r="K13" s="34"/>
      <c r="L13" s="35" t="s">
        <v>38</v>
      </c>
    </row>
    <row r="14" spans="1:12" s="36" customFormat="1" ht="21" customHeight="1">
      <c r="A14" s="30">
        <v>3</v>
      </c>
      <c r="B14" s="31" t="s">
        <v>20</v>
      </c>
      <c r="C14" s="31" t="s">
        <v>21</v>
      </c>
      <c r="D14" s="214" t="s">
        <v>39</v>
      </c>
      <c r="E14" s="33">
        <f t="shared" si="0"/>
        <v>150000</v>
      </c>
      <c r="F14" s="33">
        <f t="shared" si="0"/>
        <v>150000</v>
      </c>
      <c r="G14" s="33">
        <v>150000</v>
      </c>
      <c r="H14" s="34"/>
      <c r="I14" s="34"/>
      <c r="J14" s="34"/>
      <c r="K14" s="34"/>
      <c r="L14" s="35" t="s">
        <v>38</v>
      </c>
    </row>
    <row r="15" spans="1:12" s="36" customFormat="1" ht="19.5" customHeight="1">
      <c r="A15" s="277" t="s">
        <v>40</v>
      </c>
      <c r="B15" s="278"/>
      <c r="C15" s="278"/>
      <c r="D15" s="278"/>
      <c r="E15" s="38">
        <f>SUM(E12:E14)</f>
        <v>470000</v>
      </c>
      <c r="F15" s="38">
        <f>SUM(F12:F14)</f>
        <v>470000</v>
      </c>
      <c r="G15" s="38">
        <f>SUM(G12:G14)</f>
        <v>470000</v>
      </c>
      <c r="H15" s="39"/>
      <c r="I15" s="39"/>
      <c r="J15" s="39"/>
      <c r="K15" s="39"/>
      <c r="L15" s="39"/>
    </row>
    <row r="16" spans="1:12" ht="18.75" customHeight="1">
      <c r="A16" s="40">
        <v>4</v>
      </c>
      <c r="B16" s="31" t="s">
        <v>41</v>
      </c>
      <c r="C16" s="31" t="s">
        <v>42</v>
      </c>
      <c r="D16" s="37" t="s">
        <v>43</v>
      </c>
      <c r="E16" s="33">
        <f>F16</f>
        <v>8000</v>
      </c>
      <c r="F16" s="33">
        <f>G16</f>
        <v>8000</v>
      </c>
      <c r="G16" s="33">
        <v>8000</v>
      </c>
      <c r="H16" s="3"/>
      <c r="I16" s="41"/>
      <c r="J16" s="3"/>
      <c r="K16" s="3"/>
      <c r="L16" s="35" t="s">
        <v>38</v>
      </c>
    </row>
    <row r="17" spans="1:12" s="44" customFormat="1" ht="28.5" customHeight="1">
      <c r="A17" s="269" t="s">
        <v>44</v>
      </c>
      <c r="B17" s="270"/>
      <c r="C17" s="270"/>
      <c r="D17" s="270"/>
      <c r="E17" s="38">
        <f>F17</f>
        <v>8000</v>
      </c>
      <c r="F17" s="38">
        <f>SUM(F16)</f>
        <v>8000</v>
      </c>
      <c r="G17" s="38">
        <f>SUM(G16)</f>
        <v>8000</v>
      </c>
      <c r="H17" s="42"/>
      <c r="I17" s="43"/>
      <c r="J17" s="42"/>
      <c r="K17" s="42"/>
      <c r="L17" s="42"/>
    </row>
    <row r="18" spans="1:12" ht="100.5" customHeight="1">
      <c r="A18" s="40">
        <v>5</v>
      </c>
      <c r="B18" s="3">
        <v>600</v>
      </c>
      <c r="C18" s="3">
        <v>60013</v>
      </c>
      <c r="D18" s="32" t="s">
        <v>45</v>
      </c>
      <c r="E18" s="45">
        <f>F18</f>
        <v>505000</v>
      </c>
      <c r="F18" s="45">
        <f>G18</f>
        <v>505000</v>
      </c>
      <c r="G18" s="45">
        <v>505000</v>
      </c>
      <c r="H18" s="3"/>
      <c r="I18" s="46"/>
      <c r="J18" s="3"/>
      <c r="K18" s="3"/>
      <c r="L18" s="47" t="s">
        <v>38</v>
      </c>
    </row>
    <row r="19" spans="1:12" ht="100.5" customHeight="1">
      <c r="A19" s="40">
        <v>6</v>
      </c>
      <c r="B19" s="3">
        <v>600</v>
      </c>
      <c r="C19" s="3">
        <v>60013</v>
      </c>
      <c r="D19" s="32" t="s">
        <v>46</v>
      </c>
      <c r="E19" s="45">
        <f>F19</f>
        <v>65000</v>
      </c>
      <c r="F19" s="45">
        <f>G19</f>
        <v>65000</v>
      </c>
      <c r="G19" s="45">
        <v>65000</v>
      </c>
      <c r="H19" s="3"/>
      <c r="I19" s="46"/>
      <c r="J19" s="3"/>
      <c r="K19" s="3"/>
      <c r="L19" s="47" t="s">
        <v>38</v>
      </c>
    </row>
    <row r="20" spans="1:12" ht="19.5" customHeight="1">
      <c r="A20" s="279" t="s">
        <v>47</v>
      </c>
      <c r="B20" s="279"/>
      <c r="C20" s="279"/>
      <c r="D20" s="279"/>
      <c r="E20" s="45">
        <f>SUM(E18:E19)</f>
        <v>570000</v>
      </c>
      <c r="F20" s="45">
        <f>SUM(F18:F19)</f>
        <v>570000</v>
      </c>
      <c r="G20" s="45">
        <f>SUM(G18:G19)</f>
        <v>570000</v>
      </c>
      <c r="H20" s="3"/>
      <c r="I20" s="46"/>
      <c r="J20" s="3"/>
      <c r="K20" s="3"/>
      <c r="L20" s="47"/>
    </row>
    <row r="21" spans="1:12" ht="74.25" customHeight="1">
      <c r="A21" s="40">
        <v>7</v>
      </c>
      <c r="B21" s="3">
        <v>600</v>
      </c>
      <c r="C21" s="3">
        <v>60016</v>
      </c>
      <c r="D21" s="32" t="s">
        <v>48</v>
      </c>
      <c r="E21" s="48">
        <f>F21</f>
        <v>4007505.1799999997</v>
      </c>
      <c r="F21" s="48">
        <f>G21+J21</f>
        <v>4007505.1799999997</v>
      </c>
      <c r="G21" s="48">
        <v>601125.78</v>
      </c>
      <c r="H21" s="3"/>
      <c r="I21" s="49"/>
      <c r="J21" s="48">
        <v>3406379.4</v>
      </c>
      <c r="K21" s="48"/>
      <c r="L21" s="47" t="s">
        <v>38</v>
      </c>
    </row>
    <row r="22" spans="1:12" ht="49.5" customHeight="1">
      <c r="A22" s="40">
        <v>8</v>
      </c>
      <c r="B22" s="19">
        <v>600</v>
      </c>
      <c r="C22" s="19">
        <v>60016</v>
      </c>
      <c r="D22" s="32" t="s">
        <v>167</v>
      </c>
      <c r="E22" s="48">
        <f>F22</f>
        <v>298874.22</v>
      </c>
      <c r="F22" s="48">
        <f>G22</f>
        <v>298874.22</v>
      </c>
      <c r="G22" s="48">
        <v>298874.22</v>
      </c>
      <c r="H22" s="3"/>
      <c r="I22" s="46"/>
      <c r="J22" s="50"/>
      <c r="K22" s="50"/>
      <c r="L22" s="35" t="s">
        <v>38</v>
      </c>
    </row>
    <row r="23" spans="1:12" ht="33.75" customHeight="1">
      <c r="A23" s="40">
        <v>9</v>
      </c>
      <c r="B23" s="3">
        <v>600</v>
      </c>
      <c r="C23" s="3">
        <v>60016</v>
      </c>
      <c r="D23" s="32" t="s">
        <v>49</v>
      </c>
      <c r="E23" s="45">
        <v>3442121</v>
      </c>
      <c r="F23" s="45">
        <f>G23</f>
        <v>600000</v>
      </c>
      <c r="G23" s="45">
        <v>600000</v>
      </c>
      <c r="H23" s="3"/>
      <c r="I23" s="46"/>
      <c r="J23" s="50"/>
      <c r="K23" s="51" t="s">
        <v>171</v>
      </c>
      <c r="L23" s="47" t="s">
        <v>38</v>
      </c>
    </row>
    <row r="24" spans="1:12" ht="24" customHeight="1">
      <c r="A24" s="40">
        <v>10</v>
      </c>
      <c r="B24" s="3">
        <v>600</v>
      </c>
      <c r="C24" s="3">
        <v>60016</v>
      </c>
      <c r="D24" s="32" t="s">
        <v>50</v>
      </c>
      <c r="E24" s="45">
        <f>F24</f>
        <v>270000</v>
      </c>
      <c r="F24" s="45">
        <f>G24</f>
        <v>270000</v>
      </c>
      <c r="G24" s="45">
        <v>270000</v>
      </c>
      <c r="H24" s="3"/>
      <c r="I24" s="46"/>
      <c r="J24" s="50"/>
      <c r="K24" s="50"/>
      <c r="L24" s="35" t="s">
        <v>38</v>
      </c>
    </row>
    <row r="25" spans="1:12" ht="34.5" customHeight="1">
      <c r="A25" s="40">
        <v>11</v>
      </c>
      <c r="B25" s="40">
        <v>600</v>
      </c>
      <c r="C25" s="40">
        <v>60016</v>
      </c>
      <c r="D25" s="32" t="s">
        <v>51</v>
      </c>
      <c r="E25" s="45">
        <f>F25</f>
        <v>17800</v>
      </c>
      <c r="F25" s="45">
        <f>G25</f>
        <v>17800</v>
      </c>
      <c r="G25" s="45">
        <v>17800</v>
      </c>
      <c r="H25" s="3"/>
      <c r="I25" s="46"/>
      <c r="J25" s="45"/>
      <c r="K25" s="45"/>
      <c r="L25" s="35" t="s">
        <v>38</v>
      </c>
    </row>
    <row r="26" spans="1:12" ht="20.25" customHeight="1">
      <c r="A26" s="280" t="s">
        <v>52</v>
      </c>
      <c r="B26" s="281"/>
      <c r="C26" s="281"/>
      <c r="D26" s="282"/>
      <c r="E26" s="48">
        <f>E21+E22+E23+E24+E25</f>
        <v>8036300.399999999</v>
      </c>
      <c r="F26" s="48">
        <f>F21+F22+F23+F24+F25</f>
        <v>5194179.399999999</v>
      </c>
      <c r="G26" s="48">
        <f>G21+G22+G23+G24+G25</f>
        <v>1787800</v>
      </c>
      <c r="H26" s="3"/>
      <c r="I26" s="48">
        <v>0</v>
      </c>
      <c r="J26" s="48">
        <f>J21</f>
        <v>3406379.4</v>
      </c>
      <c r="K26" s="48">
        <v>2842121</v>
      </c>
      <c r="L26" s="47"/>
    </row>
    <row r="27" spans="1:12" s="44" customFormat="1" ht="19.5" customHeight="1">
      <c r="A27" s="274" t="s">
        <v>53</v>
      </c>
      <c r="B27" s="275"/>
      <c r="C27" s="275"/>
      <c r="D27" s="276"/>
      <c r="E27" s="53">
        <f>E20+E26</f>
        <v>8606300.399999999</v>
      </c>
      <c r="F27" s="53">
        <f>F20+F26</f>
        <v>5764179.399999999</v>
      </c>
      <c r="G27" s="54">
        <f>G20+G26</f>
        <v>2357800</v>
      </c>
      <c r="H27" s="42"/>
      <c r="I27" s="53">
        <f>I26</f>
        <v>0</v>
      </c>
      <c r="J27" s="53">
        <f>J20+J26</f>
        <v>3406379.4</v>
      </c>
      <c r="K27" s="53">
        <f>SUM(K26)</f>
        <v>2842121</v>
      </c>
      <c r="L27" s="42"/>
    </row>
    <row r="28" spans="1:12" ht="21" customHeight="1">
      <c r="A28" s="40">
        <v>12</v>
      </c>
      <c r="B28" s="55">
        <v>750</v>
      </c>
      <c r="C28" s="55">
        <v>75023</v>
      </c>
      <c r="D28" s="55" t="s">
        <v>54</v>
      </c>
      <c r="E28" s="33">
        <f>F28</f>
        <v>7000</v>
      </c>
      <c r="F28" s="33">
        <f>G28</f>
        <v>7000</v>
      </c>
      <c r="G28" s="33">
        <v>7000</v>
      </c>
      <c r="H28" s="3"/>
      <c r="I28" s="46"/>
      <c r="J28" s="3"/>
      <c r="K28" s="3"/>
      <c r="L28" s="35" t="s">
        <v>38</v>
      </c>
    </row>
    <row r="29" spans="1:12" s="44" customFormat="1" ht="20.25" customHeight="1">
      <c r="A29" s="274" t="s">
        <v>55</v>
      </c>
      <c r="B29" s="275"/>
      <c r="C29" s="275"/>
      <c r="D29" s="276"/>
      <c r="E29" s="38">
        <f>SUM(E28)</f>
        <v>7000</v>
      </c>
      <c r="F29" s="38">
        <f>SUM(F28)</f>
        <v>7000</v>
      </c>
      <c r="G29" s="38">
        <f>SUM(G28)</f>
        <v>7000</v>
      </c>
      <c r="H29" s="42"/>
      <c r="I29" s="56"/>
      <c r="J29" s="42"/>
      <c r="K29" s="42"/>
      <c r="L29" s="42"/>
    </row>
    <row r="30" spans="1:12" s="18" customFormat="1" ht="87.75" customHeight="1">
      <c r="A30" s="52">
        <v>13</v>
      </c>
      <c r="B30" s="3">
        <v>801</v>
      </c>
      <c r="C30" s="3">
        <v>80101</v>
      </c>
      <c r="D30" s="32" t="s">
        <v>56</v>
      </c>
      <c r="E30" s="33">
        <f>F30</f>
        <v>82500</v>
      </c>
      <c r="F30" s="33">
        <f aca="true" t="shared" si="1" ref="E30:F34">G30</f>
        <v>82500</v>
      </c>
      <c r="G30" s="33">
        <v>82500</v>
      </c>
      <c r="H30" s="19"/>
      <c r="I30" s="33"/>
      <c r="J30" s="19"/>
      <c r="K30" s="19"/>
      <c r="L30" s="35"/>
    </row>
    <row r="31" spans="1:12" s="58" customFormat="1" ht="21.75" customHeight="1">
      <c r="A31" s="269" t="s">
        <v>57</v>
      </c>
      <c r="B31" s="270"/>
      <c r="C31" s="270"/>
      <c r="D31" s="270"/>
      <c r="E31" s="38">
        <f t="shared" si="1"/>
        <v>82500</v>
      </c>
      <c r="F31" s="38">
        <f t="shared" si="1"/>
        <v>82500</v>
      </c>
      <c r="G31" s="38">
        <f>G30</f>
        <v>82500</v>
      </c>
      <c r="H31" s="42"/>
      <c r="I31" s="38"/>
      <c r="J31" s="57"/>
      <c r="K31" s="57"/>
      <c r="L31" s="57"/>
    </row>
    <row r="32" spans="1:12" s="58" customFormat="1" ht="37.5" customHeight="1">
      <c r="A32" s="40">
        <v>14</v>
      </c>
      <c r="B32" s="3">
        <v>900</v>
      </c>
      <c r="C32" s="3">
        <v>90015</v>
      </c>
      <c r="D32" s="32" t="s">
        <v>58</v>
      </c>
      <c r="E32" s="33">
        <f t="shared" si="1"/>
        <v>116700</v>
      </c>
      <c r="F32" s="33">
        <f t="shared" si="1"/>
        <v>116700</v>
      </c>
      <c r="G32" s="33">
        <v>116700</v>
      </c>
      <c r="H32" s="42"/>
      <c r="I32" s="38"/>
      <c r="J32" s="57"/>
      <c r="K32" s="57"/>
      <c r="L32" s="35" t="s">
        <v>38</v>
      </c>
    </row>
    <row r="33" spans="1:12" s="58" customFormat="1" ht="126.75" customHeight="1">
      <c r="A33" s="52">
        <v>15</v>
      </c>
      <c r="B33" s="3">
        <v>900</v>
      </c>
      <c r="C33" s="3">
        <v>90015</v>
      </c>
      <c r="D33" s="209" t="s">
        <v>181</v>
      </c>
      <c r="E33" s="33">
        <f t="shared" si="1"/>
        <v>200000</v>
      </c>
      <c r="F33" s="33">
        <f t="shared" si="1"/>
        <v>200000</v>
      </c>
      <c r="G33" s="33">
        <v>200000</v>
      </c>
      <c r="H33" s="42"/>
      <c r="I33" s="38"/>
      <c r="J33" s="57"/>
      <c r="K33" s="57"/>
      <c r="L33" s="35" t="s">
        <v>38</v>
      </c>
    </row>
    <row r="34" spans="1:12" s="58" customFormat="1" ht="27.75" customHeight="1">
      <c r="A34" s="269" t="s">
        <v>59</v>
      </c>
      <c r="B34" s="270"/>
      <c r="C34" s="270"/>
      <c r="D34" s="270"/>
      <c r="E34" s="38">
        <f t="shared" si="1"/>
        <v>316700</v>
      </c>
      <c r="F34" s="38">
        <f t="shared" si="1"/>
        <v>316700</v>
      </c>
      <c r="G34" s="38">
        <f>G32+G33</f>
        <v>316700</v>
      </c>
      <c r="H34" s="42"/>
      <c r="I34" s="38"/>
      <c r="J34" s="57"/>
      <c r="K34" s="57"/>
      <c r="L34" s="57"/>
    </row>
    <row r="35" spans="1:12" s="61" customFormat="1" ht="22.5" customHeight="1">
      <c r="A35" s="271" t="s">
        <v>2</v>
      </c>
      <c r="B35" s="272"/>
      <c r="C35" s="272"/>
      <c r="D35" s="273"/>
      <c r="E35" s="53">
        <f>E15+E17+E27+E29+E31+E34</f>
        <v>9490500.399999999</v>
      </c>
      <c r="F35" s="53">
        <f>G35+I35+J35</f>
        <v>6648379.4</v>
      </c>
      <c r="G35" s="53">
        <f>G15+G17+G27+G29+G31+G34</f>
        <v>3242000</v>
      </c>
      <c r="H35" s="55"/>
      <c r="I35" s="59">
        <f>I27</f>
        <v>0</v>
      </c>
      <c r="J35" s="53">
        <f>J27</f>
        <v>3406379.4</v>
      </c>
      <c r="K35" s="48">
        <f>K27</f>
        <v>2842121</v>
      </c>
      <c r="L35" s="60" t="s">
        <v>60</v>
      </c>
    </row>
    <row r="36" ht="12.75">
      <c r="E36" s="17"/>
    </row>
    <row r="37" spans="8:11" ht="12.75">
      <c r="H37" s="236" t="s">
        <v>19</v>
      </c>
      <c r="I37" s="236"/>
      <c r="J37" s="236"/>
      <c r="K37" s="20"/>
    </row>
    <row r="39" spans="8:11" ht="20.25" customHeight="1">
      <c r="H39" s="236" t="s">
        <v>9</v>
      </c>
      <c r="I39" s="236"/>
      <c r="J39" s="236"/>
      <c r="K39" s="20"/>
    </row>
  </sheetData>
  <mergeCells count="28">
    <mergeCell ref="E1:L1"/>
    <mergeCell ref="F2:L2"/>
    <mergeCell ref="A4:L4"/>
    <mergeCell ref="A6:A10"/>
    <mergeCell ref="B6:B10"/>
    <mergeCell ref="C6:C10"/>
    <mergeCell ref="D6:D10"/>
    <mergeCell ref="E6:E10"/>
    <mergeCell ref="F6:J6"/>
    <mergeCell ref="K6:K10"/>
    <mergeCell ref="L6:L10"/>
    <mergeCell ref="F7:F10"/>
    <mergeCell ref="G7:J7"/>
    <mergeCell ref="G8:G10"/>
    <mergeCell ref="H8:H10"/>
    <mergeCell ref="I8:I10"/>
    <mergeCell ref="J8:J10"/>
    <mergeCell ref="A27:D27"/>
    <mergeCell ref="A29:D29"/>
    <mergeCell ref="A31:D31"/>
    <mergeCell ref="A15:D15"/>
    <mergeCell ref="A17:D17"/>
    <mergeCell ref="A20:D20"/>
    <mergeCell ref="A26:D26"/>
    <mergeCell ref="A34:D34"/>
    <mergeCell ref="A35:D35"/>
    <mergeCell ref="H37:J37"/>
    <mergeCell ref="H39:J39"/>
  </mergeCells>
  <printOptions/>
  <pageMargins left="0.45" right="0.22" top="0.55" bottom="0.29" header="0.31" footer="0.17"/>
  <pageSetup horizontalDpi="600" verticalDpi="600" orientation="landscape" paperSize="9" scale="9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B1">
      <selection activeCell="G1" sqref="G1:O1"/>
    </sheetView>
  </sheetViews>
  <sheetFormatPr defaultColWidth="9.140625" defaultRowHeight="12.75"/>
  <cols>
    <col min="1" max="1" width="4.7109375" style="1" hidden="1" customWidth="1"/>
    <col min="2" max="2" width="5.7109375" style="1" customWidth="1"/>
    <col min="3" max="3" width="5.8515625" style="1" customWidth="1"/>
    <col min="4" max="4" width="6.8515625" style="1" customWidth="1"/>
    <col min="5" max="5" width="26.140625" style="1" customWidth="1"/>
    <col min="6" max="6" width="9.57421875" style="1" customWidth="1"/>
    <col min="7" max="7" width="12.57421875" style="1" customWidth="1"/>
    <col min="8" max="8" width="11.140625" style="1" customWidth="1"/>
    <col min="9" max="9" width="11.57421875" style="1" customWidth="1"/>
    <col min="10" max="10" width="10.421875" style="1" customWidth="1"/>
    <col min="11" max="11" width="6.8515625" style="1" customWidth="1"/>
    <col min="12" max="12" width="9.7109375" style="1" customWidth="1"/>
    <col min="13" max="13" width="9.28125" style="1" customWidth="1"/>
    <col min="14" max="14" width="10.28125" style="1" customWidth="1"/>
    <col min="15" max="15" width="9.7109375" style="1" customWidth="1"/>
    <col min="16" max="16" width="6.57421875" style="1" customWidth="1"/>
    <col min="17" max="16384" width="9.140625" style="1" customWidth="1"/>
  </cols>
  <sheetData>
    <row r="1" spans="7:15" ht="12.75">
      <c r="G1" s="304" t="s">
        <v>178</v>
      </c>
      <c r="H1" s="304"/>
      <c r="I1" s="304"/>
      <c r="J1" s="304"/>
      <c r="K1" s="304"/>
      <c r="L1" s="304"/>
      <c r="M1" s="304"/>
      <c r="N1" s="304"/>
      <c r="O1" s="304"/>
    </row>
    <row r="2" spans="9:14" ht="12.75">
      <c r="I2" s="304" t="s">
        <v>138</v>
      </c>
      <c r="J2" s="304"/>
      <c r="K2" s="304"/>
      <c r="L2" s="304"/>
      <c r="M2" s="304"/>
      <c r="N2" s="304"/>
    </row>
    <row r="3" ht="6" customHeight="1"/>
    <row r="4" spans="1:16" ht="18">
      <c r="A4" s="305" t="s">
        <v>139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</row>
    <row r="5" spans="1:16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s="27" customFormat="1" ht="19.5" customHeight="1">
      <c r="A6" s="290" t="s">
        <v>24</v>
      </c>
      <c r="B6" s="290" t="s">
        <v>140</v>
      </c>
      <c r="C6" s="290" t="s">
        <v>1</v>
      </c>
      <c r="D6" s="290" t="s">
        <v>25</v>
      </c>
      <c r="E6" s="286" t="s">
        <v>141</v>
      </c>
      <c r="F6" s="291" t="s">
        <v>142</v>
      </c>
      <c r="G6" s="286" t="s">
        <v>143</v>
      </c>
      <c r="H6" s="291" t="s">
        <v>144</v>
      </c>
      <c r="I6" s="286" t="s">
        <v>28</v>
      </c>
      <c r="J6" s="286"/>
      <c r="K6" s="286"/>
      <c r="L6" s="286"/>
      <c r="M6" s="286"/>
      <c r="N6" s="286"/>
      <c r="O6" s="286"/>
      <c r="P6" s="300" t="s">
        <v>30</v>
      </c>
    </row>
    <row r="7" spans="1:16" s="27" customFormat="1" ht="19.5" customHeight="1">
      <c r="A7" s="290"/>
      <c r="B7" s="290"/>
      <c r="C7" s="290"/>
      <c r="D7" s="290"/>
      <c r="E7" s="286"/>
      <c r="F7" s="292"/>
      <c r="G7" s="286"/>
      <c r="H7" s="292"/>
      <c r="I7" s="286" t="s">
        <v>145</v>
      </c>
      <c r="J7" s="286" t="s">
        <v>32</v>
      </c>
      <c r="K7" s="286"/>
      <c r="L7" s="286"/>
      <c r="M7" s="286"/>
      <c r="N7" s="286" t="s">
        <v>146</v>
      </c>
      <c r="O7" s="286" t="s">
        <v>147</v>
      </c>
      <c r="P7" s="301"/>
    </row>
    <row r="8" spans="1:16" s="27" customFormat="1" ht="29.25" customHeight="1">
      <c r="A8" s="290"/>
      <c r="B8" s="290"/>
      <c r="C8" s="290"/>
      <c r="D8" s="290"/>
      <c r="E8" s="286"/>
      <c r="F8" s="292"/>
      <c r="G8" s="286"/>
      <c r="H8" s="292"/>
      <c r="I8" s="286"/>
      <c r="J8" s="286" t="s">
        <v>33</v>
      </c>
      <c r="K8" s="303" t="s">
        <v>148</v>
      </c>
      <c r="L8" s="286" t="s">
        <v>149</v>
      </c>
      <c r="M8" s="297" t="s">
        <v>36</v>
      </c>
      <c r="N8" s="286"/>
      <c r="O8" s="286"/>
      <c r="P8" s="301"/>
    </row>
    <row r="9" spans="1:16" s="27" customFormat="1" ht="19.5" customHeight="1">
      <c r="A9" s="290"/>
      <c r="B9" s="290"/>
      <c r="C9" s="290"/>
      <c r="D9" s="290"/>
      <c r="E9" s="286"/>
      <c r="F9" s="292"/>
      <c r="G9" s="286"/>
      <c r="H9" s="292"/>
      <c r="I9" s="286"/>
      <c r="J9" s="286"/>
      <c r="K9" s="303"/>
      <c r="L9" s="286"/>
      <c r="M9" s="297"/>
      <c r="N9" s="286"/>
      <c r="O9" s="286"/>
      <c r="P9" s="301"/>
    </row>
    <row r="10" spans="1:16" s="27" customFormat="1" ht="24" customHeight="1">
      <c r="A10" s="290"/>
      <c r="B10" s="290"/>
      <c r="C10" s="290"/>
      <c r="D10" s="290"/>
      <c r="E10" s="286"/>
      <c r="F10" s="293"/>
      <c r="G10" s="286"/>
      <c r="H10" s="293"/>
      <c r="I10" s="286"/>
      <c r="J10" s="286"/>
      <c r="K10" s="303"/>
      <c r="L10" s="286"/>
      <c r="M10" s="297"/>
      <c r="N10" s="286"/>
      <c r="O10" s="286"/>
      <c r="P10" s="302"/>
    </row>
    <row r="11" spans="1:16" s="29" customFormat="1" ht="18.75" customHeight="1">
      <c r="A11" s="28">
        <v>1</v>
      </c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</row>
    <row r="12" spans="1:16" ht="129.75" customHeight="1">
      <c r="A12" s="174"/>
      <c r="B12" s="174">
        <v>1</v>
      </c>
      <c r="C12" s="31" t="s">
        <v>20</v>
      </c>
      <c r="D12" s="31" t="s">
        <v>21</v>
      </c>
      <c r="E12" s="175" t="s">
        <v>150</v>
      </c>
      <c r="F12" s="176" t="s">
        <v>151</v>
      </c>
      <c r="G12" s="177">
        <v>5550000</v>
      </c>
      <c r="H12" s="178"/>
      <c r="I12" s="177">
        <v>350000</v>
      </c>
      <c r="J12" s="177">
        <v>200000</v>
      </c>
      <c r="K12" s="178"/>
      <c r="L12" s="176" t="s">
        <v>152</v>
      </c>
      <c r="M12" s="179"/>
      <c r="N12" s="179" t="s">
        <v>153</v>
      </c>
      <c r="O12" s="179" t="s">
        <v>154</v>
      </c>
      <c r="P12" s="180" t="s">
        <v>38</v>
      </c>
    </row>
    <row r="13" spans="1:16" ht="27" customHeight="1">
      <c r="A13" s="298" t="s">
        <v>40</v>
      </c>
      <c r="B13" s="298"/>
      <c r="C13" s="298"/>
      <c r="D13" s="298"/>
      <c r="E13" s="298"/>
      <c r="F13" s="3"/>
      <c r="G13" s="45">
        <f>SUM(G12)</f>
        <v>5550000</v>
      </c>
      <c r="H13" s="3"/>
      <c r="I13" s="45">
        <f>J13+L13</f>
        <v>350000</v>
      </c>
      <c r="J13" s="182">
        <f>SUM(J12)</f>
        <v>200000</v>
      </c>
      <c r="K13" s="3"/>
      <c r="L13" s="45">
        <v>150000</v>
      </c>
      <c r="M13" s="183"/>
      <c r="N13" s="184">
        <v>1000000</v>
      </c>
      <c r="O13" s="184">
        <v>2000000</v>
      </c>
      <c r="P13" s="3"/>
    </row>
    <row r="14" spans="1:16" ht="126.75" customHeight="1">
      <c r="A14" s="181"/>
      <c r="B14" s="185">
        <v>2</v>
      </c>
      <c r="C14" s="185">
        <v>801</v>
      </c>
      <c r="D14" s="185">
        <v>80195</v>
      </c>
      <c r="E14" s="175" t="s">
        <v>155</v>
      </c>
      <c r="F14" s="176" t="s">
        <v>156</v>
      </c>
      <c r="G14" s="45">
        <f>I14+N14+O14</f>
        <v>16590000</v>
      </c>
      <c r="H14" s="3">
        <v>0</v>
      </c>
      <c r="I14" s="45">
        <f>J14</f>
        <v>350000</v>
      </c>
      <c r="J14" s="186">
        <v>350000</v>
      </c>
      <c r="K14" s="3"/>
      <c r="L14" s="45"/>
      <c r="M14" s="187"/>
      <c r="N14" s="184">
        <v>7490000</v>
      </c>
      <c r="O14" s="184">
        <v>8750000</v>
      </c>
      <c r="P14" s="180" t="s">
        <v>38</v>
      </c>
    </row>
    <row r="15" spans="1:16" ht="27" customHeight="1">
      <c r="A15" s="181"/>
      <c r="B15" s="277" t="s">
        <v>57</v>
      </c>
      <c r="C15" s="278"/>
      <c r="D15" s="278"/>
      <c r="E15" s="299"/>
      <c r="F15" s="3"/>
      <c r="G15" s="45">
        <f>SUM(G14)</f>
        <v>16590000</v>
      </c>
      <c r="H15" s="3"/>
      <c r="I15" s="45">
        <f>J15+M15</f>
        <v>350000</v>
      </c>
      <c r="J15" s="182">
        <f>SUM(J14)</f>
        <v>350000</v>
      </c>
      <c r="K15" s="3"/>
      <c r="L15" s="45"/>
      <c r="M15" s="183"/>
      <c r="N15" s="184">
        <f>SUM(N14)</f>
        <v>7490000</v>
      </c>
      <c r="O15" s="184">
        <f>SUM(O14)</f>
        <v>8750000</v>
      </c>
      <c r="P15" s="3"/>
    </row>
    <row r="16" spans="1:16" ht="252.75" customHeight="1">
      <c r="A16" s="40"/>
      <c r="B16" s="40">
        <v>3</v>
      </c>
      <c r="C16" s="40">
        <v>900</v>
      </c>
      <c r="D16" s="40">
        <v>90015</v>
      </c>
      <c r="E16" s="188" t="s">
        <v>166</v>
      </c>
      <c r="F16" s="189" t="s">
        <v>157</v>
      </c>
      <c r="G16" s="45">
        <f>I16+N16+O16</f>
        <v>658300</v>
      </c>
      <c r="H16" s="3"/>
      <c r="I16" s="45">
        <f>J16</f>
        <v>458300</v>
      </c>
      <c r="J16" s="45">
        <v>458300</v>
      </c>
      <c r="K16" s="3"/>
      <c r="L16" s="189"/>
      <c r="M16" s="50"/>
      <c r="N16" s="45">
        <v>100000</v>
      </c>
      <c r="O16" s="45">
        <v>100000</v>
      </c>
      <c r="P16" s="190" t="s">
        <v>38</v>
      </c>
    </row>
    <row r="17" spans="1:16" ht="24.75" customHeight="1">
      <c r="A17" s="279" t="s">
        <v>158</v>
      </c>
      <c r="B17" s="279"/>
      <c r="C17" s="279"/>
      <c r="D17" s="279"/>
      <c r="E17" s="279"/>
      <c r="F17" s="3"/>
      <c r="G17" s="45">
        <f>G16</f>
        <v>658300</v>
      </c>
      <c r="H17" s="45"/>
      <c r="I17" s="45">
        <f>SUM(I16)</f>
        <v>458300</v>
      </c>
      <c r="J17" s="182">
        <f>SUM(J16)</f>
        <v>458300</v>
      </c>
      <c r="K17" s="3"/>
      <c r="L17" s="189"/>
      <c r="M17" s="183"/>
      <c r="N17" s="45">
        <f>SUM(N16)</f>
        <v>100000</v>
      </c>
      <c r="O17" s="45">
        <f>SUM(O16)</f>
        <v>100000</v>
      </c>
      <c r="P17" s="3"/>
    </row>
    <row r="18" spans="1:16" s="196" customFormat="1" ht="22.5" customHeight="1">
      <c r="A18" s="294" t="s">
        <v>2</v>
      </c>
      <c r="B18" s="295"/>
      <c r="C18" s="295"/>
      <c r="D18" s="295"/>
      <c r="E18" s="296"/>
      <c r="F18" s="191"/>
      <c r="G18" s="192">
        <f>G13+G15+G17</f>
        <v>22798300</v>
      </c>
      <c r="H18" s="193"/>
      <c r="I18" s="194">
        <f>I13+I15+I17</f>
        <v>1158300</v>
      </c>
      <c r="J18" s="182">
        <f>J13+J15+J17</f>
        <v>1008300</v>
      </c>
      <c r="K18" s="193"/>
      <c r="L18" s="193"/>
      <c r="M18" s="192">
        <f>M13+M17</f>
        <v>0</v>
      </c>
      <c r="N18" s="192">
        <f>N13+N17</f>
        <v>1100000</v>
      </c>
      <c r="O18" s="192">
        <f>O13+O17</f>
        <v>2100000</v>
      </c>
      <c r="P18" s="195" t="s">
        <v>60</v>
      </c>
    </row>
    <row r="20" spans="13:15" ht="12.75">
      <c r="M20" s="236" t="s">
        <v>19</v>
      </c>
      <c r="N20" s="236"/>
      <c r="O20" s="236"/>
    </row>
    <row r="22" spans="13:15" ht="19.5" customHeight="1">
      <c r="M22" s="236" t="s">
        <v>9</v>
      </c>
      <c r="N22" s="236"/>
      <c r="O22" s="236"/>
    </row>
  </sheetData>
  <mergeCells count="27">
    <mergeCell ref="G1:O1"/>
    <mergeCell ref="I2:N2"/>
    <mergeCell ref="A4:P4"/>
    <mergeCell ref="A6:A10"/>
    <mergeCell ref="B6:B10"/>
    <mergeCell ref="C6:C10"/>
    <mergeCell ref="D6:D10"/>
    <mergeCell ref="E6:E10"/>
    <mergeCell ref="F6:F10"/>
    <mergeCell ref="G6:G10"/>
    <mergeCell ref="P6:P10"/>
    <mergeCell ref="I7:I10"/>
    <mergeCell ref="J7:M7"/>
    <mergeCell ref="N7:N10"/>
    <mergeCell ref="O7:O10"/>
    <mergeCell ref="J8:J10"/>
    <mergeCell ref="K8:K10"/>
    <mergeCell ref="L8:L10"/>
    <mergeCell ref="A18:E18"/>
    <mergeCell ref="M20:O20"/>
    <mergeCell ref="M22:O22"/>
    <mergeCell ref="M8:M10"/>
    <mergeCell ref="A13:E13"/>
    <mergeCell ref="B15:E15"/>
    <mergeCell ref="A17:E17"/>
    <mergeCell ref="H6:H10"/>
    <mergeCell ref="I6:O6"/>
  </mergeCells>
  <printOptions/>
  <pageMargins left="0.45" right="0.21" top="1" bottom="1" header="0.5" footer="0.5"/>
  <pageSetup horizontalDpi="600" verticalDpi="600" orientation="landscape" paperSize="9" scale="9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K1" sqref="K1:P1"/>
    </sheetView>
  </sheetViews>
  <sheetFormatPr defaultColWidth="10.28125" defaultRowHeight="12.75"/>
  <cols>
    <col min="1" max="1" width="3.421875" style="62" customWidth="1"/>
    <col min="2" max="2" width="13.28125" style="62" customWidth="1"/>
    <col min="3" max="3" width="9.00390625" style="62" customWidth="1"/>
    <col min="4" max="4" width="14.140625" style="62" customWidth="1"/>
    <col min="5" max="5" width="12.00390625" style="62" customWidth="1"/>
    <col min="6" max="6" width="11.57421875" style="62" customWidth="1"/>
    <col min="7" max="7" width="11.7109375" style="62" customWidth="1"/>
    <col min="8" max="8" width="12.28125" style="62" customWidth="1"/>
    <col min="9" max="9" width="11.7109375" style="62" customWidth="1"/>
    <col min="10" max="10" width="6.8515625" style="62" customWidth="1"/>
    <col min="11" max="11" width="5.421875" style="62" customWidth="1"/>
    <col min="12" max="12" width="11.28125" style="62" customWidth="1"/>
    <col min="13" max="13" width="12.421875" style="62" customWidth="1"/>
    <col min="14" max="14" width="12.28125" style="62" customWidth="1"/>
    <col min="15" max="15" width="6.421875" style="62" customWidth="1"/>
    <col min="16" max="16" width="5.57421875" style="62" customWidth="1"/>
    <col min="17" max="17" width="8.7109375" style="62" customWidth="1"/>
    <col min="18" max="16384" width="10.28125" style="62" customWidth="1"/>
  </cols>
  <sheetData>
    <row r="1" spans="11:17" ht="18.75" customHeight="1">
      <c r="K1" s="320" t="s">
        <v>179</v>
      </c>
      <c r="L1" s="320"/>
      <c r="M1" s="320"/>
      <c r="N1" s="320"/>
      <c r="O1" s="320"/>
      <c r="P1" s="320"/>
      <c r="Q1" s="63"/>
    </row>
    <row r="2" spans="10:17" ht="12.75" customHeight="1">
      <c r="J2" s="222" t="s">
        <v>172</v>
      </c>
      <c r="K2" s="222"/>
      <c r="L2" s="222"/>
      <c r="M2" s="222"/>
      <c r="N2" s="222"/>
      <c r="O2" s="222"/>
      <c r="P2" s="222"/>
      <c r="Q2" s="64"/>
    </row>
    <row r="3" spans="1:17" ht="12.75">
      <c r="A3" s="321" t="s">
        <v>62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ht="7.5" customHeight="1"/>
    <row r="5" spans="1:17" s="66" customFormat="1" ht="11.25">
      <c r="A5" s="318" t="s">
        <v>24</v>
      </c>
      <c r="B5" s="318" t="s">
        <v>63</v>
      </c>
      <c r="C5" s="319" t="s">
        <v>64</v>
      </c>
      <c r="D5" s="319" t="s">
        <v>65</v>
      </c>
      <c r="E5" s="319" t="s">
        <v>66</v>
      </c>
      <c r="F5" s="318" t="s">
        <v>5</v>
      </c>
      <c r="G5" s="318"/>
      <c r="H5" s="318" t="s">
        <v>28</v>
      </c>
      <c r="I5" s="318"/>
      <c r="J5" s="318"/>
      <c r="K5" s="318"/>
      <c r="L5" s="318"/>
      <c r="M5" s="318"/>
      <c r="N5" s="318"/>
      <c r="O5" s="318"/>
      <c r="P5" s="318"/>
      <c r="Q5" s="318"/>
    </row>
    <row r="6" spans="1:17" s="66" customFormat="1" ht="11.25">
      <c r="A6" s="318"/>
      <c r="B6" s="318"/>
      <c r="C6" s="319"/>
      <c r="D6" s="319"/>
      <c r="E6" s="319"/>
      <c r="F6" s="319" t="s">
        <v>67</v>
      </c>
      <c r="G6" s="319" t="s">
        <v>68</v>
      </c>
      <c r="H6" s="318" t="s">
        <v>69</v>
      </c>
      <c r="I6" s="318"/>
      <c r="J6" s="318"/>
      <c r="K6" s="318"/>
      <c r="L6" s="318"/>
      <c r="M6" s="318"/>
      <c r="N6" s="318"/>
      <c r="O6" s="318"/>
      <c r="P6" s="318"/>
      <c r="Q6" s="318"/>
    </row>
    <row r="7" spans="1:17" s="66" customFormat="1" ht="11.25">
      <c r="A7" s="318"/>
      <c r="B7" s="318"/>
      <c r="C7" s="319"/>
      <c r="D7" s="319"/>
      <c r="E7" s="319"/>
      <c r="F7" s="319"/>
      <c r="G7" s="319"/>
      <c r="H7" s="319" t="s">
        <v>70</v>
      </c>
      <c r="I7" s="318" t="s">
        <v>71</v>
      </c>
      <c r="J7" s="318"/>
      <c r="K7" s="318"/>
      <c r="L7" s="318"/>
      <c r="M7" s="318"/>
      <c r="N7" s="318"/>
      <c r="O7" s="318"/>
      <c r="P7" s="318"/>
      <c r="Q7" s="318"/>
    </row>
    <row r="8" spans="1:17" s="66" customFormat="1" ht="14.25" customHeight="1">
      <c r="A8" s="318"/>
      <c r="B8" s="318"/>
      <c r="C8" s="319"/>
      <c r="D8" s="319"/>
      <c r="E8" s="319"/>
      <c r="F8" s="319"/>
      <c r="G8" s="319"/>
      <c r="H8" s="319"/>
      <c r="I8" s="318" t="s">
        <v>72</v>
      </c>
      <c r="J8" s="318"/>
      <c r="K8" s="318"/>
      <c r="L8" s="318"/>
      <c r="M8" s="318" t="s">
        <v>73</v>
      </c>
      <c r="N8" s="318"/>
      <c r="O8" s="318"/>
      <c r="P8" s="318"/>
      <c r="Q8" s="318"/>
    </row>
    <row r="9" spans="1:17" s="66" customFormat="1" ht="12.75" customHeight="1">
      <c r="A9" s="318"/>
      <c r="B9" s="318"/>
      <c r="C9" s="319"/>
      <c r="D9" s="319"/>
      <c r="E9" s="319"/>
      <c r="F9" s="319"/>
      <c r="G9" s="319"/>
      <c r="H9" s="319"/>
      <c r="I9" s="319" t="s">
        <v>74</v>
      </c>
      <c r="J9" s="318" t="s">
        <v>75</v>
      </c>
      <c r="K9" s="318"/>
      <c r="L9" s="318"/>
      <c r="M9" s="319" t="s">
        <v>76</v>
      </c>
      <c r="N9" s="319" t="s">
        <v>75</v>
      </c>
      <c r="O9" s="319"/>
      <c r="P9" s="319"/>
      <c r="Q9" s="319"/>
    </row>
    <row r="10" spans="1:17" s="66" customFormat="1" ht="41.25" customHeight="1">
      <c r="A10" s="318"/>
      <c r="B10" s="318"/>
      <c r="C10" s="319"/>
      <c r="D10" s="319"/>
      <c r="E10" s="319"/>
      <c r="F10" s="319"/>
      <c r="G10" s="319"/>
      <c r="H10" s="319"/>
      <c r="I10" s="319"/>
      <c r="J10" s="65" t="s">
        <v>77</v>
      </c>
      <c r="K10" s="65" t="s">
        <v>78</v>
      </c>
      <c r="L10" s="65" t="s">
        <v>79</v>
      </c>
      <c r="M10" s="319"/>
      <c r="N10" s="65" t="s">
        <v>80</v>
      </c>
      <c r="O10" s="65" t="s">
        <v>81</v>
      </c>
      <c r="P10" s="65" t="s">
        <v>78</v>
      </c>
      <c r="Q10" s="65" t="s">
        <v>82</v>
      </c>
    </row>
    <row r="11" spans="1:17" s="68" customFormat="1" ht="14.25" customHeight="1">
      <c r="A11" s="67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7">
        <v>12</v>
      </c>
      <c r="M11" s="67">
        <v>13</v>
      </c>
      <c r="N11" s="67">
        <v>14</v>
      </c>
      <c r="O11" s="67">
        <v>15</v>
      </c>
      <c r="P11" s="67">
        <v>16</v>
      </c>
      <c r="Q11" s="67">
        <v>17</v>
      </c>
    </row>
    <row r="12" spans="1:17" s="73" customFormat="1" ht="33.75" customHeight="1">
      <c r="A12" s="69">
        <v>1</v>
      </c>
      <c r="B12" s="70" t="s">
        <v>83</v>
      </c>
      <c r="C12" s="307" t="s">
        <v>60</v>
      </c>
      <c r="D12" s="307"/>
      <c r="E12" s="71">
        <f>E17</f>
        <v>4007505.1799999997</v>
      </c>
      <c r="F12" s="71">
        <f>F17</f>
        <v>601125.78</v>
      </c>
      <c r="G12" s="71">
        <f>G17</f>
        <v>3406379.4</v>
      </c>
      <c r="H12" s="71">
        <f>H17</f>
        <v>4007505.1799999997</v>
      </c>
      <c r="I12" s="71">
        <f>I17</f>
        <v>601125.78</v>
      </c>
      <c r="J12" s="71"/>
      <c r="K12" s="71"/>
      <c r="L12" s="71">
        <f>L17</f>
        <v>601125.78</v>
      </c>
      <c r="M12" s="71">
        <f>M17</f>
        <v>3406379.4</v>
      </c>
      <c r="N12" s="71">
        <f>N17</f>
        <v>3406379.4</v>
      </c>
      <c r="O12" s="71"/>
      <c r="P12" s="71"/>
      <c r="Q12" s="72"/>
    </row>
    <row r="13" spans="1:17" ht="16.5" customHeight="1">
      <c r="A13" s="308" t="s">
        <v>84</v>
      </c>
      <c r="B13" s="75" t="s">
        <v>85</v>
      </c>
      <c r="C13" s="309" t="s">
        <v>86</v>
      </c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</row>
    <row r="14" spans="1:17" ht="15.75" customHeight="1">
      <c r="A14" s="308"/>
      <c r="B14" s="75" t="s">
        <v>87</v>
      </c>
      <c r="C14" s="312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1"/>
    </row>
    <row r="15" spans="1:17" ht="10.5" customHeight="1">
      <c r="A15" s="308"/>
      <c r="B15" s="75" t="s">
        <v>88</v>
      </c>
      <c r="C15" s="312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1"/>
    </row>
    <row r="16" spans="1:17" ht="26.25" customHeight="1">
      <c r="A16" s="308"/>
      <c r="B16" s="76" t="s">
        <v>89</v>
      </c>
      <c r="C16" s="312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1"/>
    </row>
    <row r="17" spans="1:17" ht="15.75" customHeight="1">
      <c r="A17" s="308"/>
      <c r="B17" s="75" t="s">
        <v>90</v>
      </c>
      <c r="C17" s="75"/>
      <c r="D17" s="75"/>
      <c r="E17" s="77">
        <f aca="true" t="shared" si="0" ref="E17:N17">E18</f>
        <v>4007505.1799999997</v>
      </c>
      <c r="F17" s="77">
        <f t="shared" si="0"/>
        <v>601125.78</v>
      </c>
      <c r="G17" s="77">
        <f t="shared" si="0"/>
        <v>3406379.4</v>
      </c>
      <c r="H17" s="77">
        <f t="shared" si="0"/>
        <v>4007505.1799999997</v>
      </c>
      <c r="I17" s="77">
        <f t="shared" si="0"/>
        <v>601125.78</v>
      </c>
      <c r="J17" s="77">
        <f t="shared" si="0"/>
        <v>0</v>
      </c>
      <c r="K17" s="77">
        <f t="shared" si="0"/>
        <v>0</v>
      </c>
      <c r="L17" s="77">
        <f t="shared" si="0"/>
        <v>601125.78</v>
      </c>
      <c r="M17" s="77">
        <f t="shared" si="0"/>
        <v>3406379.4</v>
      </c>
      <c r="N17" s="77">
        <f t="shared" si="0"/>
        <v>3406379.4</v>
      </c>
      <c r="O17" s="77"/>
      <c r="P17" s="77"/>
      <c r="Q17" s="75"/>
    </row>
    <row r="18" spans="1:17" ht="20.25" customHeight="1">
      <c r="A18" s="308"/>
      <c r="B18" s="75" t="s">
        <v>91</v>
      </c>
      <c r="C18" s="78"/>
      <c r="D18" s="126" t="s">
        <v>119</v>
      </c>
      <c r="E18" s="77">
        <f>F18+G18</f>
        <v>4007505.1799999997</v>
      </c>
      <c r="F18" s="77">
        <f>I18</f>
        <v>601125.78</v>
      </c>
      <c r="G18" s="77">
        <f>M18</f>
        <v>3406379.4</v>
      </c>
      <c r="H18" s="79">
        <f>I18+M18</f>
        <v>4007505.1799999997</v>
      </c>
      <c r="I18" s="79">
        <f>L18</f>
        <v>601125.78</v>
      </c>
      <c r="J18" s="78"/>
      <c r="K18" s="78"/>
      <c r="L18" s="79">
        <v>601125.78</v>
      </c>
      <c r="M18" s="79">
        <f>N18</f>
        <v>3406379.4</v>
      </c>
      <c r="N18" s="80">
        <v>3406379.4</v>
      </c>
      <c r="O18" s="78"/>
      <c r="P18" s="78"/>
      <c r="Q18" s="78"/>
    </row>
    <row r="19" spans="1:17" ht="11.25" customHeight="1">
      <c r="A19" s="74"/>
      <c r="B19" s="81"/>
      <c r="C19" s="82"/>
      <c r="D19" s="83"/>
      <c r="E19" s="81"/>
      <c r="F19" s="81"/>
      <c r="G19" s="81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s="73" customFormat="1" ht="22.5" customHeight="1">
      <c r="A20" s="85">
        <v>2</v>
      </c>
      <c r="B20" s="86" t="s">
        <v>92</v>
      </c>
      <c r="C20" s="313" t="s">
        <v>60</v>
      </c>
      <c r="D20" s="314"/>
      <c r="E20" s="87">
        <f>E26</f>
        <v>61016</v>
      </c>
      <c r="F20" s="87">
        <f aca="true" t="shared" si="1" ref="F20:N20">F26</f>
        <v>9152.4</v>
      </c>
      <c r="G20" s="87">
        <f t="shared" si="1"/>
        <v>51863.6</v>
      </c>
      <c r="H20" s="87">
        <f t="shared" si="1"/>
        <v>61016</v>
      </c>
      <c r="I20" s="87">
        <f t="shared" si="1"/>
        <v>9152.4</v>
      </c>
      <c r="J20" s="87">
        <f t="shared" si="1"/>
        <v>0</v>
      </c>
      <c r="K20" s="87">
        <f t="shared" si="1"/>
        <v>0</v>
      </c>
      <c r="L20" s="87">
        <f t="shared" si="1"/>
        <v>9152.4</v>
      </c>
      <c r="M20" s="87">
        <f t="shared" si="1"/>
        <v>51863.6</v>
      </c>
      <c r="N20" s="87">
        <f t="shared" si="1"/>
        <v>51863.6</v>
      </c>
      <c r="O20" s="87"/>
      <c r="P20" s="87"/>
      <c r="Q20" s="87"/>
    </row>
    <row r="21" spans="1:17" ht="14.25" customHeight="1">
      <c r="A21" s="308" t="s">
        <v>93</v>
      </c>
      <c r="B21" s="88" t="s">
        <v>85</v>
      </c>
      <c r="C21" s="322" t="s">
        <v>94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4"/>
    </row>
    <row r="22" spans="1:17" ht="13.5" customHeight="1">
      <c r="A22" s="308"/>
      <c r="B22" s="88" t="s">
        <v>87</v>
      </c>
      <c r="C22" s="325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7"/>
    </row>
    <row r="23" spans="1:17" ht="15.75" customHeight="1">
      <c r="A23" s="308"/>
      <c r="B23" s="88" t="s">
        <v>88</v>
      </c>
      <c r="C23" s="325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7"/>
    </row>
    <row r="24" spans="1:17" ht="15" customHeight="1">
      <c r="A24" s="308"/>
      <c r="B24" s="88" t="s">
        <v>89</v>
      </c>
      <c r="C24" s="325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7"/>
    </row>
    <row r="25" spans="1:17" s="92" customFormat="1" ht="18" customHeight="1">
      <c r="A25" s="308"/>
      <c r="B25" s="89" t="s">
        <v>90</v>
      </c>
      <c r="C25" s="90"/>
      <c r="D25" s="90"/>
      <c r="E25" s="91">
        <f>E26</f>
        <v>61016</v>
      </c>
      <c r="F25" s="91">
        <f aca="true" t="shared" si="2" ref="F25:Q25">F26</f>
        <v>9152.4</v>
      </c>
      <c r="G25" s="91">
        <f t="shared" si="2"/>
        <v>51863.6</v>
      </c>
      <c r="H25" s="91">
        <f t="shared" si="2"/>
        <v>61016</v>
      </c>
      <c r="I25" s="91">
        <f t="shared" si="2"/>
        <v>9152.4</v>
      </c>
      <c r="J25" s="91">
        <f t="shared" si="2"/>
        <v>0</v>
      </c>
      <c r="K25" s="91">
        <f t="shared" si="2"/>
        <v>0</v>
      </c>
      <c r="L25" s="91">
        <f t="shared" si="2"/>
        <v>9152.4</v>
      </c>
      <c r="M25" s="91">
        <f t="shared" si="2"/>
        <v>51863.6</v>
      </c>
      <c r="N25" s="91">
        <f t="shared" si="2"/>
        <v>51863.6</v>
      </c>
      <c r="O25" s="91">
        <f t="shared" si="2"/>
        <v>0</v>
      </c>
      <c r="P25" s="91">
        <f t="shared" si="2"/>
        <v>0</v>
      </c>
      <c r="Q25" s="91">
        <f t="shared" si="2"/>
        <v>0</v>
      </c>
    </row>
    <row r="26" spans="1:17" s="93" customFormat="1" ht="17.25" customHeight="1">
      <c r="A26" s="308"/>
      <c r="B26" s="88" t="s">
        <v>91</v>
      </c>
      <c r="C26" s="78"/>
      <c r="D26" s="78"/>
      <c r="E26" s="77">
        <f>F26+G26</f>
        <v>61016</v>
      </c>
      <c r="F26" s="77">
        <f>I26</f>
        <v>9152.4</v>
      </c>
      <c r="G26" s="77">
        <f>M26</f>
        <v>51863.6</v>
      </c>
      <c r="H26" s="79">
        <f>I26+M26</f>
        <v>61016</v>
      </c>
      <c r="I26" s="79">
        <f>J26+K26+L26</f>
        <v>9152.4</v>
      </c>
      <c r="J26" s="78"/>
      <c r="K26" s="78"/>
      <c r="L26" s="77">
        <f>L28+L30+L32+L34+L36</f>
        <v>9152.4</v>
      </c>
      <c r="M26" s="79">
        <f>N26+O26+P26+Q26</f>
        <v>51863.6</v>
      </c>
      <c r="N26" s="79">
        <f>N27+N29+N31+N33+N34+N35</f>
        <v>51863.6</v>
      </c>
      <c r="O26" s="78"/>
      <c r="P26" s="78"/>
      <c r="Q26" s="78"/>
    </row>
    <row r="27" spans="1:17" ht="15.75" customHeight="1">
      <c r="A27" s="308"/>
      <c r="B27" s="88"/>
      <c r="C27" s="94"/>
      <c r="D27" s="94" t="s">
        <v>95</v>
      </c>
      <c r="E27" s="77">
        <f aca="true" t="shared" si="3" ref="E27:E36">F27+G27</f>
        <v>436.9</v>
      </c>
      <c r="F27" s="77">
        <f aca="true" t="shared" si="4" ref="F27:F36">I27</f>
        <v>0</v>
      </c>
      <c r="G27" s="77">
        <f aca="true" t="shared" si="5" ref="G27:G35">M27</f>
        <v>436.9</v>
      </c>
      <c r="H27" s="79">
        <f aca="true" t="shared" si="6" ref="H27:H36">I27+M27</f>
        <v>436.9</v>
      </c>
      <c r="I27" s="79">
        <f aca="true" t="shared" si="7" ref="I27:I35">J27+K27+L27</f>
        <v>0</v>
      </c>
      <c r="J27" s="78"/>
      <c r="K27" s="78"/>
      <c r="L27" s="94"/>
      <c r="M27" s="80">
        <f aca="true" t="shared" si="8" ref="M27:M34">N27+O27+P27+Q27</f>
        <v>436.9</v>
      </c>
      <c r="N27" s="95">
        <v>436.9</v>
      </c>
      <c r="O27" s="78"/>
      <c r="P27" s="78"/>
      <c r="Q27" s="78"/>
    </row>
    <row r="28" spans="1:17" ht="15.75" customHeight="1">
      <c r="A28" s="308"/>
      <c r="B28" s="88"/>
      <c r="C28" s="94"/>
      <c r="D28" s="94" t="s">
        <v>96</v>
      </c>
      <c r="E28" s="77">
        <f>F28+G28</f>
        <v>77.1</v>
      </c>
      <c r="F28" s="77">
        <f>H28</f>
        <v>77.1</v>
      </c>
      <c r="G28" s="77"/>
      <c r="H28" s="79">
        <f>I28+M28</f>
        <v>77.1</v>
      </c>
      <c r="I28" s="79">
        <f>L28</f>
        <v>77.1</v>
      </c>
      <c r="J28" s="78"/>
      <c r="K28" s="78"/>
      <c r="L28" s="96">
        <v>77.1</v>
      </c>
      <c r="M28" s="80"/>
      <c r="N28" s="95"/>
      <c r="O28" s="78"/>
      <c r="P28" s="78"/>
      <c r="Q28" s="78"/>
    </row>
    <row r="29" spans="1:17" ht="15" customHeight="1">
      <c r="A29" s="308"/>
      <c r="B29" s="88"/>
      <c r="C29" s="94"/>
      <c r="D29" s="94" t="s">
        <v>97</v>
      </c>
      <c r="E29" s="77">
        <f t="shared" si="3"/>
        <v>71.4</v>
      </c>
      <c r="F29" s="77">
        <f t="shared" si="4"/>
        <v>0</v>
      </c>
      <c r="G29" s="77">
        <f t="shared" si="5"/>
        <v>71.4</v>
      </c>
      <c r="H29" s="79">
        <f t="shared" si="6"/>
        <v>71.4</v>
      </c>
      <c r="I29" s="79">
        <f t="shared" si="7"/>
        <v>0</v>
      </c>
      <c r="J29" s="78"/>
      <c r="K29" s="78"/>
      <c r="L29" s="94"/>
      <c r="M29" s="80">
        <f t="shared" si="8"/>
        <v>71.4</v>
      </c>
      <c r="N29" s="95">
        <v>71.4</v>
      </c>
      <c r="O29" s="78"/>
      <c r="P29" s="78"/>
      <c r="Q29" s="78"/>
    </row>
    <row r="30" spans="1:17" ht="15" customHeight="1">
      <c r="A30" s="308"/>
      <c r="B30" s="88"/>
      <c r="C30" s="94"/>
      <c r="D30" s="94" t="s">
        <v>98</v>
      </c>
      <c r="E30" s="77">
        <f t="shared" si="3"/>
        <v>12.6</v>
      </c>
      <c r="F30" s="77">
        <f>H30</f>
        <v>12.6</v>
      </c>
      <c r="G30" s="77"/>
      <c r="H30" s="79">
        <f t="shared" si="6"/>
        <v>12.6</v>
      </c>
      <c r="I30" s="79">
        <f>L30</f>
        <v>12.6</v>
      </c>
      <c r="J30" s="78"/>
      <c r="K30" s="78"/>
      <c r="L30" s="96">
        <v>12.6</v>
      </c>
      <c r="M30" s="80"/>
      <c r="N30" s="95"/>
      <c r="O30" s="78"/>
      <c r="P30" s="78"/>
      <c r="Q30" s="78"/>
    </row>
    <row r="31" spans="1:17" ht="15.75" customHeight="1">
      <c r="A31" s="308"/>
      <c r="B31" s="88"/>
      <c r="C31" s="94"/>
      <c r="D31" s="94" t="s">
        <v>99</v>
      </c>
      <c r="E31" s="77">
        <f t="shared" si="3"/>
        <v>31468.7</v>
      </c>
      <c r="F31" s="77">
        <f t="shared" si="4"/>
        <v>0</v>
      </c>
      <c r="G31" s="77">
        <f t="shared" si="5"/>
        <v>31468.7</v>
      </c>
      <c r="H31" s="79">
        <f t="shared" si="6"/>
        <v>31468.7</v>
      </c>
      <c r="I31" s="79">
        <f t="shared" si="7"/>
        <v>0</v>
      </c>
      <c r="J31" s="78"/>
      <c r="K31" s="78"/>
      <c r="L31" s="94"/>
      <c r="M31" s="80">
        <f t="shared" si="8"/>
        <v>31468.7</v>
      </c>
      <c r="N31" s="95">
        <v>31468.7</v>
      </c>
      <c r="O31" s="78"/>
      <c r="P31" s="78"/>
      <c r="Q31" s="78"/>
    </row>
    <row r="32" spans="1:17" ht="15.75" customHeight="1">
      <c r="A32" s="308"/>
      <c r="B32" s="88"/>
      <c r="C32" s="94"/>
      <c r="D32" s="94" t="s">
        <v>100</v>
      </c>
      <c r="E32" s="77">
        <f>H32</f>
        <v>5553.3</v>
      </c>
      <c r="F32" s="77">
        <f>H32</f>
        <v>5553.3</v>
      </c>
      <c r="G32" s="77"/>
      <c r="H32" s="79">
        <f t="shared" si="6"/>
        <v>5553.3</v>
      </c>
      <c r="I32" s="79">
        <f>L32</f>
        <v>5553.3</v>
      </c>
      <c r="J32" s="78"/>
      <c r="K32" s="78"/>
      <c r="L32" s="95">
        <v>5553.3</v>
      </c>
      <c r="M32" s="80"/>
      <c r="N32" s="95"/>
      <c r="O32" s="78"/>
      <c r="P32" s="78"/>
      <c r="Q32" s="78"/>
    </row>
    <row r="33" spans="1:17" ht="14.25" customHeight="1">
      <c r="A33" s="308"/>
      <c r="B33" s="88"/>
      <c r="C33" s="94"/>
      <c r="D33" s="94" t="s">
        <v>101</v>
      </c>
      <c r="E33" s="77">
        <f t="shared" si="3"/>
        <v>11371.56</v>
      </c>
      <c r="F33" s="77">
        <f t="shared" si="4"/>
        <v>0</v>
      </c>
      <c r="G33" s="77">
        <f t="shared" si="5"/>
        <v>11371.56</v>
      </c>
      <c r="H33" s="79">
        <f t="shared" si="6"/>
        <v>11371.56</v>
      </c>
      <c r="I33" s="79">
        <f t="shared" si="7"/>
        <v>0</v>
      </c>
      <c r="J33" s="78"/>
      <c r="K33" s="78"/>
      <c r="L33" s="94"/>
      <c r="M33" s="95">
        <f>N33</f>
        <v>11371.56</v>
      </c>
      <c r="N33" s="95">
        <v>11371.56</v>
      </c>
      <c r="O33" s="78"/>
      <c r="P33" s="78"/>
      <c r="Q33" s="78"/>
    </row>
    <row r="34" spans="1:17" ht="14.25" customHeight="1">
      <c r="A34" s="308"/>
      <c r="B34" s="88"/>
      <c r="C34" s="94"/>
      <c r="D34" s="94" t="s">
        <v>102</v>
      </c>
      <c r="E34" s="77">
        <f t="shared" si="3"/>
        <v>2006.75</v>
      </c>
      <c r="F34" s="77">
        <f t="shared" si="4"/>
        <v>2006.75</v>
      </c>
      <c r="G34" s="77">
        <f t="shared" si="5"/>
        <v>0</v>
      </c>
      <c r="H34" s="79">
        <f t="shared" si="6"/>
        <v>2006.75</v>
      </c>
      <c r="I34" s="79">
        <f t="shared" si="7"/>
        <v>2006.75</v>
      </c>
      <c r="J34" s="78"/>
      <c r="K34" s="78"/>
      <c r="L34" s="95">
        <v>2006.75</v>
      </c>
      <c r="M34" s="80">
        <f t="shared" si="8"/>
        <v>0</v>
      </c>
      <c r="N34" s="95"/>
      <c r="O34" s="78"/>
      <c r="P34" s="78"/>
      <c r="Q34" s="78"/>
    </row>
    <row r="35" spans="1:17" ht="16.5" customHeight="1">
      <c r="A35" s="308"/>
      <c r="B35" s="88"/>
      <c r="C35" s="94"/>
      <c r="D35" s="94" t="s">
        <v>103</v>
      </c>
      <c r="E35" s="77">
        <f t="shared" si="3"/>
        <v>8515.04</v>
      </c>
      <c r="F35" s="77">
        <f t="shared" si="4"/>
        <v>0</v>
      </c>
      <c r="G35" s="77">
        <f t="shared" si="5"/>
        <v>8515.04</v>
      </c>
      <c r="H35" s="79">
        <f t="shared" si="6"/>
        <v>8515.04</v>
      </c>
      <c r="I35" s="79">
        <f t="shared" si="7"/>
        <v>0</v>
      </c>
      <c r="J35" s="78"/>
      <c r="K35" s="78"/>
      <c r="L35" s="94"/>
      <c r="M35" s="80">
        <f>N35</f>
        <v>8515.04</v>
      </c>
      <c r="N35" s="95">
        <v>8515.04</v>
      </c>
      <c r="O35" s="78"/>
      <c r="P35" s="78"/>
      <c r="Q35" s="78"/>
    </row>
    <row r="36" spans="1:17" ht="16.5" customHeight="1">
      <c r="A36" s="308"/>
      <c r="B36" s="88"/>
      <c r="C36" s="94"/>
      <c r="D36" s="94" t="s">
        <v>104</v>
      </c>
      <c r="E36" s="77">
        <f t="shared" si="3"/>
        <v>1502.65</v>
      </c>
      <c r="F36" s="77">
        <f t="shared" si="4"/>
        <v>1502.65</v>
      </c>
      <c r="G36" s="97"/>
      <c r="H36" s="79">
        <f t="shared" si="6"/>
        <v>1502.65</v>
      </c>
      <c r="I36" s="79">
        <f>L36</f>
        <v>1502.65</v>
      </c>
      <c r="J36" s="78"/>
      <c r="K36" s="78"/>
      <c r="L36" s="96">
        <v>1502.65</v>
      </c>
      <c r="M36" s="80"/>
      <c r="N36" s="95"/>
      <c r="O36" s="78"/>
      <c r="P36" s="78"/>
      <c r="Q36" s="78"/>
    </row>
    <row r="37" spans="1:17" s="99" customFormat="1" ht="20.25" customHeight="1">
      <c r="A37" s="315" t="s">
        <v>105</v>
      </c>
      <c r="B37" s="315"/>
      <c r="C37" s="316" t="s">
        <v>60</v>
      </c>
      <c r="D37" s="317"/>
      <c r="E37" s="98">
        <f>E12+E20</f>
        <v>4068521.1799999997</v>
      </c>
      <c r="F37" s="98">
        <f>F12+F20</f>
        <v>610278.18</v>
      </c>
      <c r="G37" s="98">
        <f aca="true" t="shared" si="9" ref="G37:N37">G12+G20</f>
        <v>3458243</v>
      </c>
      <c r="H37" s="98">
        <f t="shared" si="9"/>
        <v>4068521.1799999997</v>
      </c>
      <c r="I37" s="98">
        <f>I12+I20</f>
        <v>610278.18</v>
      </c>
      <c r="J37" s="98">
        <f>J12+J20</f>
        <v>0</v>
      </c>
      <c r="K37" s="98">
        <f t="shared" si="9"/>
        <v>0</v>
      </c>
      <c r="L37" s="98">
        <f t="shared" si="9"/>
        <v>610278.18</v>
      </c>
      <c r="M37" s="98">
        <f t="shared" si="9"/>
        <v>3458243</v>
      </c>
      <c r="N37" s="98">
        <f t="shared" si="9"/>
        <v>3458243</v>
      </c>
      <c r="O37" s="98">
        <f>O20</f>
        <v>0</v>
      </c>
      <c r="P37" s="98">
        <f>P20</f>
        <v>0</v>
      </c>
      <c r="Q37" s="98">
        <f>Q20</f>
        <v>0</v>
      </c>
    </row>
    <row r="38" spans="1:15" ht="8.25" customHeight="1">
      <c r="A38" s="92"/>
      <c r="B38" s="92"/>
      <c r="C38" s="92"/>
      <c r="D38" s="92"/>
      <c r="E38" s="92"/>
      <c r="M38" s="306"/>
      <c r="N38" s="306"/>
      <c r="O38" s="306"/>
    </row>
    <row r="39" spans="13:15" ht="11.25">
      <c r="M39" s="306" t="s">
        <v>19</v>
      </c>
      <c r="N39" s="306"/>
      <c r="O39" s="306"/>
    </row>
    <row r="40" spans="13:15" ht="18" customHeight="1">
      <c r="M40" s="306" t="s">
        <v>9</v>
      </c>
      <c r="N40" s="306"/>
      <c r="O40" s="306"/>
    </row>
  </sheetData>
  <mergeCells count="32">
    <mergeCell ref="F6:F10"/>
    <mergeCell ref="G6:G10"/>
    <mergeCell ref="H6:Q6"/>
    <mergeCell ref="A21:A36"/>
    <mergeCell ref="C21:Q24"/>
    <mergeCell ref="H7:H10"/>
    <mergeCell ref="I7:Q7"/>
    <mergeCell ref="I8:L8"/>
    <mergeCell ref="M8:Q8"/>
    <mergeCell ref="I9:I10"/>
    <mergeCell ref="K1:P1"/>
    <mergeCell ref="J2:P2"/>
    <mergeCell ref="A3:Q3"/>
    <mergeCell ref="A5:A10"/>
    <mergeCell ref="B5:B10"/>
    <mergeCell ref="C5:C10"/>
    <mergeCell ref="D5:D10"/>
    <mergeCell ref="E5:E10"/>
    <mergeCell ref="F5:G5"/>
    <mergeCell ref="H5:Q5"/>
    <mergeCell ref="J9:L9"/>
    <mergeCell ref="M9:M10"/>
    <mergeCell ref="N9:Q9"/>
    <mergeCell ref="M38:O38"/>
    <mergeCell ref="M40:O40"/>
    <mergeCell ref="C12:D12"/>
    <mergeCell ref="A13:A18"/>
    <mergeCell ref="C13:Q16"/>
    <mergeCell ref="C20:D20"/>
    <mergeCell ref="A37:B37"/>
    <mergeCell ref="C37:D37"/>
    <mergeCell ref="M39:O39"/>
  </mergeCells>
  <printOptions/>
  <pageMargins left="0.45" right="0.22" top="0.44" bottom="0.29" header="0.31" footer="0.17"/>
  <pageSetup horizontalDpi="600" verticalDpi="6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2010-07-16T11:33:47Z</cp:lastPrinted>
  <dcterms:created xsi:type="dcterms:W3CDTF">2009-10-15T10:17:39Z</dcterms:created>
  <dcterms:modified xsi:type="dcterms:W3CDTF">2010-07-16T11:34:25Z</dcterms:modified>
  <cp:category/>
  <cp:version/>
  <cp:contentType/>
  <cp:contentStatus/>
</cp:coreProperties>
</file>