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tabRatio="884" activeTab="2"/>
  </bookViews>
  <sheets>
    <sheet name="zal nr 1" sheetId="1" r:id="rId1"/>
    <sheet name="zal nr 2" sheetId="2" r:id="rId2"/>
    <sheet name="zal nr 2a" sheetId="3" r:id="rId3"/>
    <sheet name="zal nr 2b" sheetId="4" r:id="rId4"/>
    <sheet name="zal nr 3" sheetId="5" r:id="rId5"/>
  </sheets>
  <definedNames/>
  <calcPr fullCalcOnLoad="1"/>
</workbook>
</file>

<file path=xl/sharedStrings.xml><?xml version="1.0" encoding="utf-8"?>
<sst xmlns="http://schemas.openxmlformats.org/spreadsheetml/2006/main" count="215" uniqueCount="136">
  <si>
    <t xml:space="preserve">  1) zwiększa się plan wydatków o kwotę 5.500 zł, z tego w dziale 801 - Oświata i wychowanie  kwotę 2.000 zł zabezpiecza się na wynagrodzenia bezosobowe członków komisji egzaminacyjnej oraz w dziale 900 - Gospodarka komunalna o ochrona  środowiska  kwotę 3.500 zł zabezpiecza się na wynagrodzenia bezosobowe  wynikające z umowy zlecenia za wydanie opinii dotyczącej zakłóceń stosunków wodnych (postępowanie z urzędu).</t>
  </si>
  <si>
    <t>Dochody od osób prawnych, od osób fizycznych i od innych jednostek nie posiadających osobowości prawnej oraz wydatki związane z ich poborem</t>
  </si>
  <si>
    <t>Dział</t>
  </si>
  <si>
    <t>Ogółem</t>
  </si>
  <si>
    <t>bieżące</t>
  </si>
  <si>
    <t>dotacje</t>
  </si>
  <si>
    <t>środki europejskie i inne środki pochodzące ze źródeł zagranicznych, niepodlegające zwrotowi</t>
  </si>
  <si>
    <t>DOCHODY</t>
  </si>
  <si>
    <t>majątkowe</t>
  </si>
  <si>
    <t>w tym:</t>
  </si>
  <si>
    <t>Dochody ogółem</t>
  </si>
  <si>
    <t>z tego :</t>
  </si>
  <si>
    <t>Przed zmianą</t>
  </si>
  <si>
    <t>Po zmianie</t>
  </si>
  <si>
    <t>Zmiana</t>
  </si>
  <si>
    <t>Źródło dochodów</t>
  </si>
  <si>
    <t>Uzasadnienie:</t>
  </si>
  <si>
    <t>Transport i łączność</t>
  </si>
  <si>
    <t>zmieniającej Uchwałę Budżetową   Nr XLII/269/2009  na rok 2010</t>
  </si>
  <si>
    <t>Mirosław Byczak</t>
  </si>
  <si>
    <t>Oświata i wychowanie</t>
  </si>
  <si>
    <t xml:space="preserve">                                  </t>
  </si>
  <si>
    <r>
      <t xml:space="preserve">               </t>
    </r>
    <r>
      <rPr>
        <b/>
        <sz val="10"/>
        <rFont val="Arial"/>
        <family val="2"/>
      </rPr>
      <t>WYDATKI</t>
    </r>
  </si>
  <si>
    <t>Planowane wydatki na 2010 r</t>
  </si>
  <si>
    <t>Rozdział</t>
  </si>
  <si>
    <t>Nazwa działu i rozdziału</t>
  </si>
  <si>
    <t xml:space="preserve"> Po zmianie</t>
  </si>
  <si>
    <t>Wydatki ogółem</t>
  </si>
  <si>
    <t>Wydatki bieżące</t>
  </si>
  <si>
    <t>Wydatki jednostek budżetowych</t>
  </si>
  <si>
    <t>Dotacje na zadania bieżące</t>
  </si>
  <si>
    <t>Świadczenia na rzecz osób fizycznych</t>
  </si>
  <si>
    <t>Na programy z udziałem środków, o których mowa w art. 5 ust. 1 pkt 2 i 3 u.o.f.p.</t>
  </si>
  <si>
    <t>Wypłaty z tytułu poręczeń i gwarancji</t>
  </si>
  <si>
    <t>Obsługa długu</t>
  </si>
  <si>
    <t>na wynagrodzenia i składki od nich naliczane</t>
  </si>
  <si>
    <t>związane z realizacją ich statutowych zadań</t>
  </si>
  <si>
    <t>Ogółem wydatki</t>
  </si>
  <si>
    <t>Zwiększenie</t>
  </si>
  <si>
    <t>Zmniejszenie</t>
  </si>
  <si>
    <t>Przewodniczący Rady Gminy</t>
  </si>
  <si>
    <t>Różne rozliczenia</t>
  </si>
  <si>
    <t>Subwencje ogólne z budżetu państwa</t>
  </si>
  <si>
    <t>80101</t>
  </si>
  <si>
    <t>Szkoły podstawowe</t>
  </si>
  <si>
    <t>80103</t>
  </si>
  <si>
    <t>Oddziały przedszkolne w szkołach podstawowych</t>
  </si>
  <si>
    <t xml:space="preserve">Przedszkola </t>
  </si>
  <si>
    <t>Gimnazja</t>
  </si>
  <si>
    <t>80104</t>
  </si>
  <si>
    <t>Edukacyjna opieka wychowawcza</t>
  </si>
  <si>
    <t>Świetlice szkolne</t>
  </si>
  <si>
    <t>Pomoc społeczna</t>
  </si>
  <si>
    <t>Wpływy z różnych dochodów</t>
  </si>
  <si>
    <t>Wpływy z usług</t>
  </si>
  <si>
    <t>90019</t>
  </si>
  <si>
    <t>Wpływy i wydatki związane z gromadzeniem środków z opłat i kar za korzystanie ze środowiska</t>
  </si>
  <si>
    <t>Gospodarka komunalna i ochrona środowiska</t>
  </si>
  <si>
    <t>010</t>
  </si>
  <si>
    <t>Rolnictwo i łowiectwo</t>
  </si>
  <si>
    <t>01010</t>
  </si>
  <si>
    <t>Infrastruktura wodociągowa i sanitacyjna wsi</t>
  </si>
  <si>
    <t>Drogi publiczne gminne</t>
  </si>
  <si>
    <t>zmieniającej Uchwałę Budżetową na rok 2010</t>
  </si>
  <si>
    <t>Wydatki na zadania inwestycyjne na 2010 rok nieobjęte wieloletnimi programami inwestycyjnymi</t>
  </si>
  <si>
    <t>Lp.</t>
  </si>
  <si>
    <t>Rozdz.</t>
  </si>
  <si>
    <t>Nazwa zadania inwestycyjnego (w tym w ramach funduszu sołeckiego)</t>
  </si>
  <si>
    <t>Łączne koszty finansowe
 (7 + 12)</t>
  </si>
  <si>
    <t>Planowane wydatki</t>
  </si>
  <si>
    <t>Srodki do pozyskania w 2010r</t>
  </si>
  <si>
    <t>Jednostka organizacyjna realizująca program lub koordynująca wykonanie programu</t>
  </si>
  <si>
    <t>rok 2010
(8+9+10+11)</t>
  </si>
  <si>
    <t>z tego źródła finansowania</t>
  </si>
  <si>
    <t>dochody własne jst</t>
  </si>
  <si>
    <t xml:space="preserve">kredyty, pożyczki, papiery wartościowe </t>
  </si>
  <si>
    <t>środki pochodzące
z innych  źródeł*</t>
  </si>
  <si>
    <t>środki wymienione
w art. 5 ust. 1 pkt 2 i 3 u.f.p.</t>
  </si>
  <si>
    <t>Budowa sieci wodociągowej we wsi Budy Stare, Budy Zosine, Henryszew, Budy Grzybek, Chylice Kolonia - etap III</t>
  </si>
  <si>
    <t>Urząd Gminy</t>
  </si>
  <si>
    <t>Opracowanie projektu technicznego  budowy sieci wodociągowej we wsiach Grądy, Henryszew, Budy Stare - etap IV</t>
  </si>
  <si>
    <t xml:space="preserve">Montaż  trójników na istniejącej sieci kanalizacyjnej  </t>
  </si>
  <si>
    <t>Razem dział 010 - Rolnictwo i łowiectwo</t>
  </si>
  <si>
    <t>400</t>
  </si>
  <si>
    <t>40002</t>
  </si>
  <si>
    <t>Zakup pompy do stacji uzdatniania wody</t>
  </si>
  <si>
    <t>Razem dział 400 - Wytwarzanie i zaopatrywanie w energię elektryczną, gaz i wodę</t>
  </si>
  <si>
    <t xml:space="preserve"> Budowa  chodnika w ciągu drogi  wojewódzkiej nr 719  na ul. Kościuszki w mjsc. Sade Budy   od  ul. Długiej  i  m. Stare Budy do drogi  w kier. Baranowa 
 oraz budowa ciągu pieszo-rowerowego  w ciągu drogi wojewódzkiej nr 719 (ul. Warszawska)  od ul. Ogrodowej do  przejścia dla pieszych do szkoły w mjsc. Chylice i Chylice Kolonia - zgodnie z porozumieniem  z Samorządem Województwa Mazowieckiego)</t>
  </si>
  <si>
    <t xml:space="preserve">Opracowanie dokumentacji projektowo-kosztorysowej na realizację zadania "Przebudowa drogi wojewódzkiej Nr 719 w zakresie wykonania chodnika od zjazdu do posesji w km 40+400 w miejscowości Jaktorów Kolonia do skrzyżowania z drogą do miejscowości Baranów w km 43+504 w miejscowości  Stare Budy, długość odcinka 3,104 km"  - zgodnie z porozumieniem zawartym z Samorządem Województwa Mazowieckiego
</t>
  </si>
  <si>
    <t>razem rozdz 60013- Drogi publiczne wojewódzkie</t>
  </si>
  <si>
    <t>Przebudowa  układu komunikacyjnego w Gminie Jaktorów  dla zwiększenia dostępności terenów przeznaczonych na cele inwestycyjne, edukacyjne i społeczne, kluczowych dla rozwoju społeczno-gospodarczego gminy, etap I (Przebudowa drogi gminnej Międzyborów - Bieganów na dług  2,46 km)</t>
  </si>
  <si>
    <t xml:space="preserve">Przebudowa drogi gminnej Międzyborów - Bieganów - przebudowa kolektora kanalizacji deszczowej i inne wydatki nie objęte projektem </t>
  </si>
  <si>
    <t>Aktywizacja gospodarcza Gminy Jaktorów poprzez przebudowę 1,76 km ulicy Parkowej w Jaktorowie.</t>
  </si>
  <si>
    <r>
      <t>środki unijne do pozyskania</t>
    </r>
    <r>
      <rPr>
        <sz val="10"/>
        <rFont val="Arial CE"/>
        <family val="0"/>
      </rPr>
      <t xml:space="preserve">
2 842 121,00</t>
    </r>
  </si>
  <si>
    <t>Przebudowa ulicy Parkowej w Jaktorowie (wypłata odszkodowań za grunty)</t>
  </si>
  <si>
    <t xml:space="preserve">Opracowanie map i projektu ciągu pieszo-rowerowego w Jaktorowie wzdłuż drogi Nr 719  na odcinku od ul. Ogrodowej do ul. Alpejskiej </t>
  </si>
  <si>
    <t>razem rozdział 60016 - Drogi publiczne gminne</t>
  </si>
  <si>
    <t>Razem dział 600 - Transport i łączność</t>
  </si>
  <si>
    <t xml:space="preserve">Zakup programu "Płace, kadry" </t>
  </si>
  <si>
    <t>Razem dział 750 - Administracja publiczna</t>
  </si>
  <si>
    <t>Zakup samochodów lekkich  do wspomagania działań dla jednostek ochotniczej straży pożarnej w Jaktorowie i Międzyborowie</t>
  </si>
  <si>
    <t>Opracowanie studium wykonalności projektu" Wsparcie systemu ratowniczo-gaśniczego na obszarze Gminy Jaktorów w celu  zwiększenia skuteczności działań ratowniczych i usuwania skutków zagrożeń naturalnych i poważnych awarii, poprzez zakup specjalistycznego sprzętu dla jednostek OSP Międzyborów i OSP Jaktorów</t>
  </si>
  <si>
    <t>Razem dział 754 - Bezpieczeństwo publiczne i ochrona przeciwpożarowa</t>
  </si>
  <si>
    <t xml:space="preserve">Opracowanie studium wykonalności projektu" Zwiększenie wykorzystania odnawialnych źródeł energii i poprawa jakości powietrza poprzez modernizację systemów ogrzewania obiektów użyteczności publicznej  w Gminie Jaktorów tj. Zespołu Szkolno-Przedszkolnego w Jaktorowie i Zespolu Szkół Publicznych w Międzyborowie" </t>
  </si>
  <si>
    <t>Razem dział 801 - Oświata i wychowanie</t>
  </si>
  <si>
    <t>Wykonanie oświetlenia ulic: Jaworowej w Henryszewie, Okulickiego w Jaktorowie Kolonii, Wyspiańskiego w Chylicach</t>
  </si>
  <si>
    <t xml:space="preserve">Razem dział 900 - Gospodarka komunalna i ochrona środowiska </t>
  </si>
  <si>
    <t>x</t>
  </si>
  <si>
    <t>WYDATKI MAJĄTKOWE</t>
  </si>
  <si>
    <t>Inwestycje i zakupy inwestycyjne</t>
  </si>
  <si>
    <t>w tym na:</t>
  </si>
  <si>
    <t>Zakup i objęcie akcji i udziałów</t>
  </si>
  <si>
    <t>Wniesienie wkłądów do spółek prawa handlowego</t>
  </si>
  <si>
    <t>Dotacje</t>
  </si>
  <si>
    <t xml:space="preserve">programy finansowane z udziałem środków europejskich i innych środków pochodzących ze śródeł zagranicznych niepodlegających zwrotowi </t>
  </si>
  <si>
    <t xml:space="preserve">Przed zmianą </t>
  </si>
  <si>
    <t xml:space="preserve"> Po    zmianie</t>
  </si>
  <si>
    <t>Uzasadnienie</t>
  </si>
  <si>
    <t>Wprowadza się zmiany w planie wydatków  bieżących w sposób następujący:</t>
  </si>
  <si>
    <t>Wpływy z innych lokalnych opłat pobieranych przez jst na podstawie odrębnych ustaw</t>
  </si>
  <si>
    <t xml:space="preserve">Wprowadza się  następujące zmiany w planie dochodów budżetu Gminy Jaktorów: </t>
  </si>
  <si>
    <t xml:space="preserve">    1)  w  dziale 756 - Dochody od osób prawnych, od osób fizycznych i od innych jedn. nie posiadających osobow. prawnej  zwiększa się  o kwotę 5.500 zł  oraz zmniejsza się o 70 zł plan dochodów z tytułu  opłaty planistycznej, 
    2)  w dziale  758 - Różne rozliczenia zwieksza się plan  części oświatowej subwencji ogólnej o 70 zł w związku z korektą planu, 
    3)  w dziale 852 - Pomoc społeczna wprowadza się korektę w zakresie źródła dochodów.</t>
  </si>
  <si>
    <t>Ogółem zwiekszenie dochodów wynosi 5.500 zł.</t>
  </si>
  <si>
    <t>Bezpieczeństwo publiczne i ochrona przeciwpożarowa</t>
  </si>
  <si>
    <t>Ochotnicze straże pożarne</t>
  </si>
  <si>
    <t>Wykonanie dokumentacji technicznej zasilania elektrycznego stacji i przepompowni</t>
  </si>
  <si>
    <t>Zał  Nr 1 do uchwały Nr XLVII/302/2010  Rady Gminy Jaktorów z dnia21 czerwca 2010r</t>
  </si>
  <si>
    <t>Załącznik nr 2 do uchwały nr XLVII/302 /2010  Rady Gminy Jaktorów</t>
  </si>
  <si>
    <t>z dnia 21 czerwca 2010r zmieniającej Uchwałę Budżetową Nr XLII/269/2009  na rok 2010</t>
  </si>
  <si>
    <t>Załącznik nr 2a do uchwały nr XLVII/302 /2010  Rady Gminy Jaktorów</t>
  </si>
  <si>
    <t>z dnia  21 czerwca 2010r zmieniającej Uchwałę Budżetową  Nr XLII/269/2009 na rok 2010</t>
  </si>
  <si>
    <t xml:space="preserve">  2) wprowadza się zmiany w planie wydatków wynikające z  przeniesienia  wydatków, a mianowicie:
       a)  w dziale  600 - Transport i łączność  - zwiększa się wydatki  bieżące o kwotę 294.110zł  z przeznaczeniem na remonty dróg i ulic (środki pochodzą ze zmniejszenia wydatków           
            inwestycyjnych - zał nr 2b),
       b) dział 801-  Oświata i wychowanie  i dział 854 - Edukacyjna opieka wychowawcza:  w planie wydatków Zespołu Szkolno-Przedszkolnego w Jaktorowie przenosi się  niewykorzystane   
           wydatki na  dodatkowe  wynagrodzenie roczne z uwagi na konieczność  zabezpieczenia wywozu nieczystości , monitoringu i innych usług - razem przeniesienie wynosi 18.070 zł. </t>
  </si>
  <si>
    <t>Załącznik nr 2b do uchwały nr XLVII/302 /2010  Rady Gminy Jaktorów</t>
  </si>
  <si>
    <r>
      <t xml:space="preserve">1) Dział 010 - Rolnictwo i łowiectwo </t>
    </r>
    <r>
      <rPr>
        <sz val="10"/>
        <rFont val="Arial"/>
        <family val="0"/>
      </rPr>
      <t>-  zmniejsza się wydatki inwestycyjne zabezpieczone na  zadania   
a) Opracowanie projektu technicznego budowy sieci wodociągowej we wsiach Grądy, Henryszew, Budy Stare (etap IV) o kwotę 50.000 zł ,
b) opracowanie dokumentacji technicznej na budowę stacji uzdatniania wody w Grądach o kwotę 100.000 zł i przeznacza się na zwiekszenie wydatków bieżących w d</t>
    </r>
    <r>
      <rPr>
        <u val="single"/>
        <sz val="10"/>
        <rFont val="Arial"/>
        <family val="2"/>
      </rPr>
      <t xml:space="preserve">ziale 600 - Transport  i </t>
    </r>
    <r>
      <rPr>
        <sz val="10"/>
        <rFont val="Arial"/>
        <family val="0"/>
      </rPr>
      <t xml:space="preserve"> </t>
    </r>
    <r>
      <rPr>
        <u val="single"/>
        <sz val="10"/>
        <rFont val="Arial"/>
        <family val="2"/>
      </rPr>
      <t>łączność</t>
    </r>
    <r>
      <rPr>
        <sz val="10"/>
        <rFont val="Arial"/>
        <family val="0"/>
      </rPr>
      <t xml:space="preserve"> z przeznaczeniem na bieżące remonty dróg i ulic. Zmniejszenie wydatków inwestycyjnych o kwotę 150.000 zł spowodowane jest tym, że opracowanie dokumentacji   technicznej budowy Stacji Uzdatniania Wody w Grądach będzie możliwe dopiero po zakupie działki i wykonaniu drugiego odwiertu o wydajności min. 60m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 xml:space="preserve">/h.
2) </t>
    </r>
    <r>
      <rPr>
        <u val="single"/>
        <sz val="10"/>
        <rFont val="Arial"/>
        <family val="2"/>
      </rPr>
      <t>w dziale 754 - Bezpieczeństwo publiczne i ochrona przeciwpożarowa</t>
    </r>
    <r>
      <rPr>
        <sz val="10"/>
        <rFont val="Arial"/>
        <family val="0"/>
      </rPr>
      <t xml:space="preserve">:  zmniejsza się  wydatki inwestycyjne o kwotę 144.110 zł z  zakupu samochodów  lekkich dla jednostek ochotniczych straży pożarnych oraz z opracowania projektu studium wykonalności, ponieważ realizacja tych zadań w 2010r nie bedzie możliwa z uwagi na brak dofinansowania ze środków środków Unii Europejskiej programu realizowanego przez Marszałka Województwa. </t>
    </r>
  </si>
  <si>
    <t>Załącznik nr 3 do uchwały nr XLVII/302 / 2010  Rady Gminy Jaktorów z dnia 21 czerwca 2010r</t>
  </si>
  <si>
    <t>z dnia 21 czerwca 2010r zmieniającej Uchwałę Budżetową  Nr XLII/269/2009 na rok 2010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</si>
</sst>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</numFmts>
  <fonts count="53">
    <font>
      <sz val="10"/>
      <name val="Arial"/>
      <family val="0"/>
    </font>
    <font>
      <b/>
      <sz val="10"/>
      <name val="Arial"/>
      <family val="2"/>
    </font>
    <font>
      <b/>
      <sz val="14"/>
      <name val="Arial CE"/>
      <family val="2"/>
    </font>
    <font>
      <sz val="10"/>
      <name val="Arial CE"/>
      <family val="2"/>
    </font>
    <font>
      <b/>
      <sz val="10"/>
      <name val="Arial CE"/>
      <family val="0"/>
    </font>
    <font>
      <b/>
      <sz val="8"/>
      <name val="Arial CE"/>
      <family val="0"/>
    </font>
    <font>
      <sz val="9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b/>
      <i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 CE"/>
      <family val="2"/>
    </font>
    <font>
      <b/>
      <i/>
      <sz val="11"/>
      <name val="Arial CE"/>
      <family val="0"/>
    </font>
    <font>
      <b/>
      <i/>
      <sz val="10"/>
      <name val="Arial"/>
      <family val="2"/>
    </font>
    <font>
      <sz val="11"/>
      <name val="Arial CE"/>
      <family val="2"/>
    </font>
    <font>
      <b/>
      <i/>
      <sz val="11"/>
      <name val="Arial"/>
      <family val="0"/>
    </font>
    <font>
      <sz val="11"/>
      <name val="Arial"/>
      <family val="0"/>
    </font>
    <font>
      <sz val="14"/>
      <name val="Arial CE"/>
      <family val="2"/>
    </font>
    <font>
      <b/>
      <sz val="11"/>
      <name val="Arial CE"/>
      <family val="2"/>
    </font>
    <font>
      <b/>
      <sz val="8"/>
      <name val="Arial"/>
      <family val="2"/>
    </font>
    <font>
      <b/>
      <sz val="7"/>
      <name val="Arial"/>
      <family val="2"/>
    </font>
    <font>
      <sz val="5"/>
      <name val="Arial"/>
      <family val="2"/>
    </font>
    <font>
      <sz val="9"/>
      <name val="Arial"/>
      <family val="2"/>
    </font>
    <font>
      <sz val="8"/>
      <name val="Arial"/>
      <family val="2"/>
    </font>
    <font>
      <i/>
      <sz val="10"/>
      <name val="Arial CE"/>
      <family val="0"/>
    </font>
    <font>
      <i/>
      <sz val="9"/>
      <name val="Arial CE"/>
      <family val="0"/>
    </font>
    <font>
      <i/>
      <sz val="9"/>
      <name val="Arial"/>
      <family val="2"/>
    </font>
    <font>
      <i/>
      <sz val="10"/>
      <name val="Arial"/>
      <family val="2"/>
    </font>
    <font>
      <b/>
      <i/>
      <sz val="10"/>
      <name val="Arial CE"/>
      <family val="0"/>
    </font>
    <font>
      <sz val="8"/>
      <name val="Arial CE"/>
      <family val="2"/>
    </font>
    <font>
      <b/>
      <i/>
      <sz val="8"/>
      <name val="Arial CE"/>
      <family val="2"/>
    </font>
    <font>
      <b/>
      <i/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  <font>
      <b/>
      <i/>
      <sz val="5"/>
      <name val="Arial"/>
      <family val="2"/>
    </font>
    <font>
      <vertAlign val="superscript"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6" fillId="20" borderId="1" applyNumberFormat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3" borderId="0" applyNumberFormat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vertical="center"/>
    </xf>
    <xf numFmtId="3" fontId="0" fillId="0" borderId="11" xfId="0" applyNumberFormat="1" applyBorder="1" applyAlignment="1">
      <alignment vertical="center"/>
    </xf>
    <xf numFmtId="0" fontId="4" fillId="0" borderId="10" xfId="0" applyFont="1" applyBorder="1" applyAlignment="1">
      <alignment horizontal="right" vertical="center"/>
    </xf>
    <xf numFmtId="0" fontId="3" fillId="0" borderId="0" xfId="0" applyFont="1" applyFill="1" applyAlignment="1">
      <alignment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4" fontId="0" fillId="0" borderId="15" xfId="0" applyNumberForma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 vertical="center"/>
    </xf>
    <xf numFmtId="4" fontId="0" fillId="0" borderId="10" xfId="0" applyNumberFormat="1" applyBorder="1" applyAlignment="1">
      <alignment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" fontId="0" fillId="0" borderId="15" xfId="0" applyNumberFormat="1" applyFont="1" applyBorder="1" applyAlignment="1">
      <alignment vertical="center"/>
    </xf>
    <xf numFmtId="0" fontId="3" fillId="0" borderId="10" xfId="0" applyFont="1" applyBorder="1" applyAlignment="1">
      <alignment vertical="top" wrapText="1"/>
    </xf>
    <xf numFmtId="4" fontId="4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vertic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/>
    </xf>
    <xf numFmtId="0" fontId="4" fillId="0" borderId="1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29" fillId="0" borderId="10" xfId="52" applyNumberFormat="1" applyFont="1" applyBorder="1" applyAlignment="1">
      <alignment vertical="center"/>
      <protection/>
    </xf>
    <xf numFmtId="0" fontId="30" fillId="0" borderId="10" xfId="0" applyFont="1" applyFill="1" applyBorder="1" applyAlignment="1">
      <alignment vertical="top" wrapText="1"/>
    </xf>
    <xf numFmtId="4" fontId="0" fillId="0" borderId="10" xfId="52" applyNumberFormat="1" applyBorder="1" applyAlignment="1">
      <alignment vertical="center"/>
      <protection/>
    </xf>
    <xf numFmtId="0" fontId="0" fillId="0" borderId="0" xfId="0" applyFont="1" applyAlignment="1">
      <alignment/>
    </xf>
    <xf numFmtId="0" fontId="32" fillId="0" borderId="10" xfId="0" applyFont="1" applyBorder="1" applyAlignment="1">
      <alignment horizontal="center"/>
    </xf>
    <xf numFmtId="0" fontId="36" fillId="0" borderId="10" xfId="0" applyFont="1" applyFill="1" applyBorder="1" applyAlignment="1">
      <alignment horizontal="center" vertical="center" wrapText="1"/>
    </xf>
    <xf numFmtId="4" fontId="29" fillId="0" borderId="10" xfId="0" applyNumberFormat="1" applyFont="1" applyBorder="1" applyAlignment="1">
      <alignment vertical="center"/>
    </xf>
    <xf numFmtId="0" fontId="31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49" fontId="0" fillId="0" borderId="10" xfId="52" applyNumberFormat="1" applyFont="1" applyBorder="1" applyAlignment="1">
      <alignment horizontal="center" vertical="center"/>
      <protection/>
    </xf>
    <xf numFmtId="0" fontId="28" fillId="0" borderId="10" xfId="0" applyFont="1" applyBorder="1" applyAlignment="1">
      <alignment/>
    </xf>
    <xf numFmtId="0" fontId="28" fillId="0" borderId="10" xfId="0" applyFont="1" applyBorder="1" applyAlignment="1">
      <alignment vertical="center" wrapText="1"/>
    </xf>
    <xf numFmtId="4" fontId="1" fillId="0" borderId="10" xfId="52" applyNumberFormat="1" applyFont="1" applyBorder="1" applyAlignment="1">
      <alignment vertical="center"/>
      <protection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3" fillId="0" borderId="0" xfId="0" applyFont="1" applyAlignment="1">
      <alignment horizontal="center" vertical="center"/>
    </xf>
    <xf numFmtId="0" fontId="35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35" fillId="0" borderId="13" xfId="0" applyFont="1" applyFill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4" fontId="38" fillId="0" borderId="10" xfId="0" applyNumberFormat="1" applyFont="1" applyFill="1" applyBorder="1" applyAlignment="1">
      <alignment vertical="center" wrapText="1"/>
    </xf>
    <xf numFmtId="4" fontId="39" fillId="0" borderId="0" xfId="0" applyNumberFormat="1" applyFont="1" applyAlignment="1">
      <alignment vertical="center"/>
    </xf>
    <xf numFmtId="4" fontId="0" fillId="0" borderId="0" xfId="0" applyNumberFormat="1" applyAlignment="1">
      <alignment vertical="center"/>
    </xf>
    <xf numFmtId="0" fontId="4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" fontId="0" fillId="0" borderId="0" xfId="0" applyNumberFormat="1" applyFont="1" applyAlignment="1">
      <alignment vertical="center"/>
    </xf>
    <xf numFmtId="0" fontId="28" fillId="0" borderId="10" xfId="0" applyFont="1" applyBorder="1" applyAlignment="1">
      <alignment horizontal="center" vertical="center"/>
    </xf>
    <xf numFmtId="0" fontId="28" fillId="0" borderId="10" xfId="0" applyFont="1" applyFill="1" applyBorder="1" applyAlignment="1">
      <alignment vertical="top" wrapText="1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vertical="center"/>
    </xf>
    <xf numFmtId="4" fontId="4" fillId="0" borderId="0" xfId="0" applyNumberFormat="1" applyFont="1" applyBorder="1" applyAlignment="1">
      <alignment vertical="center"/>
    </xf>
    <xf numFmtId="0" fontId="41" fillId="0" borderId="10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30" fillId="0" borderId="10" xfId="0" applyFont="1" applyBorder="1" applyAlignment="1">
      <alignment vertical="center" wrapText="1"/>
    </xf>
    <xf numFmtId="0" fontId="30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0" xfId="0" applyFont="1" applyAlignment="1">
      <alignment/>
    </xf>
    <xf numFmtId="4" fontId="24" fillId="0" borderId="10" xfId="0" applyNumberFormat="1" applyFont="1" applyFill="1" applyBorder="1" applyAlignment="1">
      <alignment vertical="center" wrapText="1"/>
    </xf>
    <xf numFmtId="4" fontId="42" fillId="0" borderId="10" xfId="0" applyNumberFormat="1" applyFont="1" applyFill="1" applyBorder="1" applyAlignment="1">
      <alignment vertical="center" wrapText="1"/>
    </xf>
    <xf numFmtId="0" fontId="43" fillId="0" borderId="0" xfId="0" applyFont="1" applyAlignment="1">
      <alignment/>
    </xf>
    <xf numFmtId="4" fontId="24" fillId="0" borderId="10" xfId="0" applyNumberFormat="1" applyFont="1" applyFill="1" applyBorder="1" applyAlignment="1">
      <alignment horizontal="right" vertical="center" wrapText="1"/>
    </xf>
    <xf numFmtId="0" fontId="43" fillId="0" borderId="0" xfId="0" applyFont="1" applyFill="1" applyAlignment="1">
      <alignment/>
    </xf>
    <xf numFmtId="0" fontId="44" fillId="0" borderId="10" xfId="0" applyFont="1" applyBorder="1" applyAlignment="1">
      <alignment horizontal="center"/>
    </xf>
    <xf numFmtId="0" fontId="44" fillId="0" borderId="10" xfId="0" applyFont="1" applyFill="1" applyBorder="1" applyAlignment="1">
      <alignment/>
    </xf>
    <xf numFmtId="4" fontId="44" fillId="0" borderId="16" xfId="0" applyNumberFormat="1" applyFont="1" applyBorder="1" applyAlignment="1">
      <alignment/>
    </xf>
    <xf numFmtId="4" fontId="0" fillId="0" borderId="11" xfId="0" applyNumberFormat="1" applyBorder="1" applyAlignment="1">
      <alignment vertical="center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/>
    </xf>
    <xf numFmtId="4" fontId="3" fillId="0" borderId="16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Font="1" applyBorder="1" applyAlignment="1">
      <alignment vertical="center"/>
    </xf>
    <xf numFmtId="0" fontId="32" fillId="0" borderId="10" xfId="0" applyFont="1" applyBorder="1" applyAlignment="1">
      <alignment horizontal="center"/>
    </xf>
    <xf numFmtId="0" fontId="44" fillId="0" borderId="10" xfId="0" applyFont="1" applyBorder="1" applyAlignment="1">
      <alignment vertical="center" wrapText="1"/>
    </xf>
    <xf numFmtId="4" fontId="0" fillId="0" borderId="10" xfId="0" applyNumberFormat="1" applyFont="1" applyBorder="1" applyAlignment="1">
      <alignment vertical="center"/>
    </xf>
    <xf numFmtId="0" fontId="28" fillId="0" borderId="10" xfId="0" applyFont="1" applyBorder="1" applyAlignment="1">
      <alignment vertical="center"/>
    </xf>
    <xf numFmtId="0" fontId="30" fillId="0" borderId="10" xfId="0" applyFont="1" applyBorder="1" applyAlignment="1">
      <alignment vertical="center"/>
    </xf>
    <xf numFmtId="4" fontId="29" fillId="0" borderId="11" xfId="0" applyNumberFormat="1" applyFont="1" applyBorder="1" applyAlignment="1">
      <alignment vertical="center"/>
    </xf>
    <xf numFmtId="4" fontId="29" fillId="0" borderId="15" xfId="0" applyNumberFormat="1" applyFont="1" applyBorder="1" applyAlignment="1">
      <alignment vertical="center"/>
    </xf>
    <xf numFmtId="4" fontId="29" fillId="0" borderId="10" xfId="0" applyNumberFormat="1" applyFont="1" applyBorder="1" applyAlignment="1">
      <alignment vertical="center"/>
    </xf>
    <xf numFmtId="0" fontId="0" fillId="0" borderId="10" xfId="0" applyBorder="1" applyAlignment="1">
      <alignment/>
    </xf>
    <xf numFmtId="0" fontId="3" fillId="0" borderId="12" xfId="0" applyFont="1" applyFill="1" applyBorder="1" applyAlignment="1">
      <alignment vertical="top" wrapText="1"/>
    </xf>
    <xf numFmtId="0" fontId="31" fillId="0" borderId="1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49" fontId="28" fillId="0" borderId="10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0" fontId="28" fillId="0" borderId="10" xfId="0" applyFont="1" applyBorder="1" applyAlignment="1">
      <alignment/>
    </xf>
    <xf numFmtId="49" fontId="0" fillId="0" borderId="10" xfId="0" applyNumberFormat="1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/>
    </xf>
    <xf numFmtId="0" fontId="31" fillId="0" borderId="15" xfId="0" applyFont="1" applyBorder="1" applyAlignment="1">
      <alignment horizontal="center"/>
    </xf>
    <xf numFmtId="0" fontId="32" fillId="0" borderId="15" xfId="0" applyFont="1" applyBorder="1" applyAlignment="1">
      <alignment horizontal="center"/>
    </xf>
    <xf numFmtId="0" fontId="30" fillId="0" borderId="10" xfId="0" applyFont="1" applyBorder="1" applyAlignment="1">
      <alignment/>
    </xf>
    <xf numFmtId="4" fontId="0" fillId="0" borderId="10" xfId="52" applyNumberFormat="1" applyFont="1" applyBorder="1" applyAlignment="1">
      <alignment vertical="center"/>
      <protection/>
    </xf>
    <xf numFmtId="0" fontId="2" fillId="0" borderId="0" xfId="0" applyFont="1" applyAlignment="1">
      <alignment horizontal="center" vertical="center" wrapText="1"/>
    </xf>
    <xf numFmtId="0" fontId="45" fillId="0" borderId="0" xfId="0" applyFont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38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49" fontId="32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/>
    </xf>
    <xf numFmtId="3" fontId="30" fillId="0" borderId="10" xfId="0" applyNumberFormat="1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top" wrapText="1"/>
    </xf>
    <xf numFmtId="0" fontId="39" fillId="0" borderId="0" xfId="0" applyFont="1" applyAlignment="1">
      <alignment vertical="center"/>
    </xf>
    <xf numFmtId="0" fontId="32" fillId="0" borderId="10" xfId="0" applyFont="1" applyBorder="1" applyAlignment="1">
      <alignment vertical="center" wrapText="1"/>
    </xf>
    <xf numFmtId="3" fontId="28" fillId="0" borderId="10" xfId="0" applyNumberFormat="1" applyFont="1" applyBorder="1" applyAlignment="1">
      <alignment/>
    </xf>
    <xf numFmtId="0" fontId="46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8" fillId="0" borderId="10" xfId="0" applyFont="1" applyBorder="1" applyAlignment="1">
      <alignment vertical="center" wrapText="1"/>
    </xf>
    <xf numFmtId="0" fontId="29" fillId="0" borderId="10" xfId="0" applyFont="1" applyBorder="1" applyAlignment="1">
      <alignment vertical="center"/>
    </xf>
    <xf numFmtId="0" fontId="24" fillId="0" borderId="10" xfId="0" applyFont="1" applyBorder="1" applyAlignment="1">
      <alignment vertical="center" wrapText="1"/>
    </xf>
    <xf numFmtId="0" fontId="29" fillId="0" borderId="0" xfId="0" applyFont="1" applyAlignment="1">
      <alignment vertical="center"/>
    </xf>
    <xf numFmtId="3" fontId="32" fillId="0" borderId="10" xfId="0" applyNumberFormat="1" applyFont="1" applyBorder="1" applyAlignment="1">
      <alignment vertical="center"/>
    </xf>
    <xf numFmtId="0" fontId="39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4" fontId="3" fillId="0" borderId="10" xfId="0" applyNumberFormat="1" applyFont="1" applyBorder="1" applyAlignment="1">
      <alignment vertical="center" wrapText="1"/>
    </xf>
    <xf numFmtId="4" fontId="30" fillId="0" borderId="10" xfId="0" applyNumberFormat="1" applyFont="1" applyBorder="1" applyAlignment="1">
      <alignment vertical="top" wrapText="1"/>
    </xf>
    <xf numFmtId="3" fontId="3" fillId="0" borderId="10" xfId="0" applyNumberFormat="1" applyFont="1" applyBorder="1" applyAlignment="1">
      <alignment vertical="center" wrapText="1"/>
    </xf>
    <xf numFmtId="3" fontId="45" fillId="0" borderId="10" xfId="0" applyNumberFormat="1" applyFont="1" applyBorder="1" applyAlignment="1">
      <alignment vertical="center" wrapText="1"/>
    </xf>
    <xf numFmtId="0" fontId="0" fillId="0" borderId="17" xfId="0" applyBorder="1" applyAlignment="1">
      <alignment horizontal="center" vertical="center"/>
    </xf>
    <xf numFmtId="4" fontId="4" fillId="0" borderId="10" xfId="0" applyNumberFormat="1" applyFont="1" applyBorder="1" applyAlignment="1">
      <alignment vertical="center" wrapText="1"/>
    </xf>
    <xf numFmtId="3" fontId="31" fillId="0" borderId="10" xfId="0" applyNumberFormat="1" applyFont="1" applyBorder="1" applyAlignment="1">
      <alignment vertical="center"/>
    </xf>
    <xf numFmtId="0" fontId="32" fillId="0" borderId="10" xfId="0" applyFont="1" applyBorder="1" applyAlignment="1">
      <alignment vertical="center"/>
    </xf>
    <xf numFmtId="0" fontId="47" fillId="0" borderId="10" xfId="0" applyFont="1" applyBorder="1" applyAlignment="1">
      <alignment vertical="center" wrapText="1"/>
    </xf>
    <xf numFmtId="0" fontId="32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4" fontId="48" fillId="0" borderId="10" xfId="0" applyNumberFormat="1" applyFont="1" applyBorder="1" applyAlignment="1">
      <alignment vertical="center"/>
    </xf>
    <xf numFmtId="0" fontId="34" fillId="0" borderId="10" xfId="0" applyFont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5" fillId="0" borderId="17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0" fontId="36" fillId="0" borderId="13" xfId="0" applyFont="1" applyFill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38" fillId="0" borderId="0" xfId="0" applyFont="1" applyAlignment="1">
      <alignment/>
    </xf>
    <xf numFmtId="0" fontId="29" fillId="0" borderId="16" xfId="53" applyFont="1" applyBorder="1" applyAlignment="1">
      <alignment vertical="center" wrapText="1"/>
      <protection/>
    </xf>
    <xf numFmtId="4" fontId="29" fillId="0" borderId="16" xfId="52" applyNumberFormat="1" applyFont="1" applyBorder="1" applyAlignment="1">
      <alignment vertical="center"/>
      <protection/>
    </xf>
    <xf numFmtId="0" fontId="49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4" fontId="0" fillId="0" borderId="16" xfId="52" applyNumberFormat="1" applyFont="1" applyBorder="1" applyAlignment="1">
      <alignment vertical="center"/>
      <protection/>
    </xf>
    <xf numFmtId="3" fontId="1" fillId="0" borderId="10" xfId="53" applyNumberFormat="1" applyFont="1" applyBorder="1" applyAlignment="1">
      <alignment vertical="center" wrapText="1"/>
      <protection/>
    </xf>
    <xf numFmtId="4" fontId="0" fillId="0" borderId="10" xfId="52" applyNumberFormat="1" applyFont="1" applyBorder="1" applyAlignment="1">
      <alignment horizontal="center" vertical="center"/>
      <protection/>
    </xf>
    <xf numFmtId="4" fontId="0" fillId="0" borderId="10" xfId="52" applyNumberFormat="1" applyFont="1" applyBorder="1" applyAlignment="1">
      <alignment horizontal="right" vertical="center"/>
      <protection/>
    </xf>
    <xf numFmtId="0" fontId="51" fillId="0" borderId="10" xfId="0" applyFont="1" applyBorder="1" applyAlignment="1">
      <alignment horizontal="center" vertical="center" wrapText="1"/>
    </xf>
    <xf numFmtId="3" fontId="29" fillId="0" borderId="15" xfId="0" applyNumberFormat="1" applyFont="1" applyBorder="1" applyAlignment="1">
      <alignment vertical="center"/>
    </xf>
    <xf numFmtId="4" fontId="29" fillId="0" borderId="15" xfId="0" applyNumberFormat="1" applyFont="1" applyBorder="1" applyAlignment="1">
      <alignment vertical="center"/>
    </xf>
    <xf numFmtId="3" fontId="29" fillId="0" borderId="11" xfId="0" applyNumberFormat="1" applyFont="1" applyBorder="1" applyAlignment="1">
      <alignment vertical="center"/>
    </xf>
    <xf numFmtId="0" fontId="28" fillId="0" borderId="10" xfId="0" applyFont="1" applyBorder="1" applyAlignment="1">
      <alignment wrapText="1"/>
    </xf>
    <xf numFmtId="49" fontId="0" fillId="0" borderId="10" xfId="52" applyNumberFormat="1" applyFont="1" applyBorder="1" applyAlignment="1">
      <alignment horizontal="left" vertical="center"/>
      <protection/>
    </xf>
    <xf numFmtId="0" fontId="24" fillId="0" borderId="10" xfId="0" applyFont="1" applyBorder="1" applyAlignment="1">
      <alignment horizontal="center" vertical="center" wrapText="1"/>
    </xf>
    <xf numFmtId="4" fontId="1" fillId="0" borderId="10" xfId="53" applyNumberFormat="1" applyFont="1" applyBorder="1" applyAlignment="1">
      <alignment vertical="center" wrapText="1"/>
      <protection/>
    </xf>
    <xf numFmtId="0" fontId="4" fillId="0" borderId="15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0" fillId="0" borderId="0" xfId="52" applyFont="1" applyAlignment="1">
      <alignment horizontal="center"/>
      <protection/>
    </xf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52" applyFont="1" applyFill="1" applyAlignment="1">
      <alignment horizontal="center"/>
      <protection/>
    </xf>
    <xf numFmtId="0" fontId="4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41" fillId="0" borderId="17" xfId="0" applyFont="1" applyBorder="1" applyAlignment="1">
      <alignment horizontal="center" vertical="center"/>
    </xf>
    <xf numFmtId="0" fontId="41" fillId="0" borderId="1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6" fillId="0" borderId="1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" fillId="0" borderId="17" xfId="52" applyFont="1" applyBorder="1" applyAlignment="1">
      <alignment horizontal="center" vertical="center"/>
      <protection/>
    </xf>
    <xf numFmtId="0" fontId="4" fillId="0" borderId="19" xfId="52" applyFont="1" applyBorder="1" applyAlignment="1">
      <alignment horizontal="center" vertical="center"/>
      <protection/>
    </xf>
    <xf numFmtId="0" fontId="4" fillId="0" borderId="12" xfId="52" applyFont="1" applyBorder="1" applyAlignment="1">
      <alignment horizontal="center" vertical="center"/>
      <protection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34" fillId="0" borderId="0" xfId="0" applyFont="1" applyBorder="1" applyAlignment="1">
      <alignment horizontal="left" vertical="center"/>
    </xf>
    <xf numFmtId="0" fontId="34" fillId="0" borderId="23" xfId="0" applyFont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43" fillId="0" borderId="0" xfId="0" applyFont="1" applyAlignment="1">
      <alignment horizontal="left" vertical="center"/>
    </xf>
    <xf numFmtId="0" fontId="39" fillId="0" borderId="17" xfId="0" applyFont="1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35" fillId="0" borderId="16" xfId="0" applyFont="1" applyFill="1" applyBorder="1" applyAlignment="1">
      <alignment horizontal="center" vertical="center" wrapText="1"/>
    </xf>
    <xf numFmtId="0" fontId="35" fillId="0" borderId="13" xfId="0" applyFont="1" applyFill="1" applyBorder="1" applyAlignment="1">
      <alignment horizontal="center" vertical="center" wrapText="1"/>
    </xf>
    <xf numFmtId="0" fontId="38" fillId="0" borderId="17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5" fillId="0" borderId="15" xfId="0" applyFont="1" applyFill="1" applyBorder="1" applyAlignment="1">
      <alignment horizontal="center" vertical="center" wrapText="1"/>
    </xf>
    <xf numFmtId="0" fontId="35" fillId="0" borderId="18" xfId="0" applyFont="1" applyFill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23" xfId="0" applyFont="1" applyFill="1" applyBorder="1" applyAlignment="1">
      <alignment horizontal="center" vertical="center" wrapText="1"/>
    </xf>
    <xf numFmtId="0" fontId="35" fillId="0" borderId="24" xfId="0" applyFont="1" applyFill="1" applyBorder="1" applyAlignment="1">
      <alignment horizontal="center" vertical="center" wrapText="1"/>
    </xf>
    <xf numFmtId="0" fontId="36" fillId="0" borderId="16" xfId="0" applyFont="1" applyFill="1" applyBorder="1" applyAlignment="1">
      <alignment horizontal="center" vertical="center" wrapText="1"/>
    </xf>
    <xf numFmtId="0" fontId="1" fillId="0" borderId="17" xfId="53" applyFont="1" applyBorder="1" applyAlignment="1">
      <alignment horizontal="center" vertical="center" wrapText="1"/>
      <protection/>
    </xf>
    <xf numFmtId="0" fontId="1" fillId="0" borderId="19" xfId="53" applyFont="1" applyBorder="1" applyAlignment="1">
      <alignment horizontal="center" vertical="center" wrapText="1"/>
      <protection/>
    </xf>
    <xf numFmtId="0" fontId="1" fillId="0" borderId="12" xfId="53" applyFont="1" applyBorder="1" applyAlignment="1">
      <alignment horizontal="center" vertical="center" wrapText="1"/>
      <protection/>
    </xf>
    <xf numFmtId="0" fontId="0" fillId="0" borderId="18" xfId="0" applyBorder="1" applyAlignment="1">
      <alignment horizontal="center" vertical="center"/>
    </xf>
    <xf numFmtId="0" fontId="50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0" xfId="52" applyFont="1" applyAlignment="1">
      <alignment horizontal="right"/>
      <protection/>
    </xf>
    <xf numFmtId="0" fontId="0" fillId="0" borderId="0" xfId="53" applyFont="1" applyFill="1" applyAlignment="1">
      <alignment horizontal="center"/>
      <protection/>
    </xf>
    <xf numFmtId="0" fontId="2" fillId="0" borderId="0" xfId="0" applyFont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textRotation="90" wrapText="1"/>
    </xf>
    <xf numFmtId="0" fontId="5" fillId="0" borderId="20" xfId="0" applyFont="1" applyFill="1" applyBorder="1" applyAlignment="1">
      <alignment horizontal="center" vertical="center" textRotation="90" wrapText="1"/>
    </xf>
    <xf numFmtId="0" fontId="5" fillId="0" borderId="13" xfId="0" applyFont="1" applyFill="1" applyBorder="1" applyAlignment="1">
      <alignment horizontal="center" vertical="center" textRotation="90" wrapText="1"/>
    </xf>
    <xf numFmtId="0" fontId="5" fillId="0" borderId="10" xfId="0" applyFont="1" applyFill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/>
    </xf>
    <xf numFmtId="0" fontId="29" fillId="0" borderId="19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top" wrapText="1"/>
    </xf>
    <xf numFmtId="0" fontId="28" fillId="0" borderId="19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8" fillId="0" borderId="17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34" fillId="0" borderId="17" xfId="0" applyFont="1" applyBorder="1" applyAlignment="1">
      <alignment horizontal="center" vertical="center"/>
    </xf>
    <xf numFmtId="0" fontId="34" fillId="0" borderId="19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Normalny_Arkusz5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F1" sqref="F1:L1"/>
    </sheetView>
  </sheetViews>
  <sheetFormatPr defaultColWidth="9.140625" defaultRowHeight="12.75"/>
  <cols>
    <col min="1" max="1" width="6.8515625" style="0" customWidth="1"/>
    <col min="2" max="2" width="35.28125" style="0" customWidth="1"/>
    <col min="3" max="3" width="13.421875" style="0" customWidth="1"/>
    <col min="4" max="5" width="12.7109375" style="0" customWidth="1"/>
    <col min="6" max="6" width="13.00390625" style="0" customWidth="1"/>
    <col min="7" max="7" width="13.28125" style="0" customWidth="1"/>
    <col min="8" max="8" width="11.421875" style="0" customWidth="1"/>
    <col min="9" max="9" width="13.00390625" style="0" customWidth="1"/>
    <col min="10" max="10" width="12.421875" style="0" customWidth="1"/>
    <col min="11" max="11" width="12.28125" style="0" customWidth="1"/>
    <col min="12" max="12" width="12.57421875" style="0" customWidth="1"/>
  </cols>
  <sheetData>
    <row r="1" spans="2:12" ht="15" customHeight="1">
      <c r="B1" s="2"/>
      <c r="C1" s="2"/>
      <c r="D1" s="2"/>
      <c r="E1" s="2"/>
      <c r="F1" s="179" t="s">
        <v>126</v>
      </c>
      <c r="G1" s="179"/>
      <c r="H1" s="179"/>
      <c r="I1" s="179"/>
      <c r="J1" s="179"/>
      <c r="K1" s="179"/>
      <c r="L1" s="179"/>
    </row>
    <row r="2" spans="2:12" ht="23.25" customHeight="1">
      <c r="B2" s="2"/>
      <c r="C2" s="2"/>
      <c r="D2" s="2"/>
      <c r="E2" s="2"/>
      <c r="F2" s="2"/>
      <c r="G2" s="179" t="s">
        <v>18</v>
      </c>
      <c r="H2" s="179"/>
      <c r="I2" s="179"/>
      <c r="J2" s="179"/>
      <c r="K2" s="179"/>
      <c r="L2" s="179"/>
    </row>
    <row r="3" spans="2:6" s="18" customFormat="1" ht="19.5" customHeight="1">
      <c r="B3" s="177" t="s">
        <v>7</v>
      </c>
      <c r="C3" s="177"/>
      <c r="D3" s="177"/>
      <c r="E3" s="27"/>
      <c r="F3" s="19"/>
    </row>
    <row r="4" spans="1:12" s="6" customFormat="1" ht="13.5" customHeight="1">
      <c r="A4" s="180" t="s">
        <v>2</v>
      </c>
      <c r="B4" s="180" t="s">
        <v>15</v>
      </c>
      <c r="C4" s="180" t="s">
        <v>3</v>
      </c>
      <c r="D4" s="180"/>
      <c r="E4" s="180"/>
      <c r="F4" s="180"/>
      <c r="G4" s="180" t="s">
        <v>11</v>
      </c>
      <c r="H4" s="180"/>
      <c r="I4" s="180"/>
      <c r="J4" s="180"/>
      <c r="K4" s="180"/>
      <c r="L4" s="180"/>
    </row>
    <row r="5" spans="1:12" s="6" customFormat="1" ht="13.5" customHeight="1">
      <c r="A5" s="180"/>
      <c r="B5" s="180"/>
      <c r="C5" s="180"/>
      <c r="D5" s="180"/>
      <c r="E5" s="180"/>
      <c r="F5" s="180"/>
      <c r="G5" s="180" t="s">
        <v>4</v>
      </c>
      <c r="H5" s="180" t="s">
        <v>9</v>
      </c>
      <c r="I5" s="180"/>
      <c r="J5" s="180" t="s">
        <v>8</v>
      </c>
      <c r="K5" s="180" t="s">
        <v>9</v>
      </c>
      <c r="L5" s="180"/>
    </row>
    <row r="6" spans="1:12" s="6" customFormat="1" ht="90.75" customHeight="1">
      <c r="A6" s="180"/>
      <c r="B6" s="180"/>
      <c r="C6" s="180"/>
      <c r="D6" s="180"/>
      <c r="E6" s="180"/>
      <c r="F6" s="180"/>
      <c r="G6" s="180"/>
      <c r="H6" s="10" t="s">
        <v>5</v>
      </c>
      <c r="I6" s="11" t="s">
        <v>6</v>
      </c>
      <c r="J6" s="180"/>
      <c r="K6" s="10" t="s">
        <v>5</v>
      </c>
      <c r="L6" s="11" t="s">
        <v>6</v>
      </c>
    </row>
    <row r="7" spans="1:12" s="6" customFormat="1" ht="22.5" customHeight="1">
      <c r="A7" s="10"/>
      <c r="B7" s="8"/>
      <c r="C7" s="12" t="s">
        <v>12</v>
      </c>
      <c r="D7" s="13" t="s">
        <v>39</v>
      </c>
      <c r="E7" s="13" t="s">
        <v>38</v>
      </c>
      <c r="F7" s="12" t="s">
        <v>13</v>
      </c>
      <c r="G7" s="9"/>
      <c r="H7" s="10"/>
      <c r="I7" s="11"/>
      <c r="J7" s="8"/>
      <c r="K7" s="7"/>
      <c r="L7" s="11"/>
    </row>
    <row r="8" spans="1:12" s="67" customFormat="1" ht="25.5" customHeight="1">
      <c r="A8" s="66">
        <v>1</v>
      </c>
      <c r="B8" s="66">
        <v>2</v>
      </c>
      <c r="C8" s="182">
        <v>3</v>
      </c>
      <c r="D8" s="183"/>
      <c r="E8" s="183"/>
      <c r="F8" s="174"/>
      <c r="G8" s="66">
        <v>4</v>
      </c>
      <c r="H8" s="66">
        <v>5</v>
      </c>
      <c r="I8" s="66">
        <v>6</v>
      </c>
      <c r="J8" s="66">
        <v>7</v>
      </c>
      <c r="K8" s="66">
        <v>8</v>
      </c>
      <c r="L8" s="66">
        <v>9</v>
      </c>
    </row>
    <row r="9" spans="1:12" ht="69.75" customHeight="1">
      <c r="A9" s="59">
        <v>756</v>
      </c>
      <c r="B9" s="60" t="s">
        <v>1</v>
      </c>
      <c r="C9" s="164">
        <v>13881977</v>
      </c>
      <c r="D9" s="165">
        <f>D10</f>
        <v>70</v>
      </c>
      <c r="E9" s="165">
        <f>E10</f>
        <v>5500</v>
      </c>
      <c r="F9" s="38">
        <f>C9-D9+E9</f>
        <v>13887407</v>
      </c>
      <c r="G9" s="38">
        <f>F9</f>
        <v>13887407</v>
      </c>
      <c r="H9" s="166"/>
      <c r="I9" s="166"/>
      <c r="J9" s="165"/>
      <c r="K9" s="165"/>
      <c r="L9" s="38"/>
    </row>
    <row r="10" spans="1:12" ht="42.75" customHeight="1">
      <c r="A10" s="3"/>
      <c r="B10" s="33" t="s">
        <v>119</v>
      </c>
      <c r="C10" s="14">
        <v>98000</v>
      </c>
      <c r="D10" s="14">
        <v>70</v>
      </c>
      <c r="E10" s="14">
        <v>5500</v>
      </c>
      <c r="F10" s="17">
        <f aca="true" t="shared" si="0" ref="F10:F15">C10-D10+E10</f>
        <v>103430</v>
      </c>
      <c r="G10" s="17">
        <v>5430</v>
      </c>
      <c r="H10" s="4"/>
      <c r="I10" s="4"/>
      <c r="J10" s="14"/>
      <c r="K10" s="22"/>
      <c r="L10" s="17"/>
    </row>
    <row r="11" spans="1:12" ht="21" customHeight="1">
      <c r="A11" s="78">
        <v>758</v>
      </c>
      <c r="B11" s="79" t="s">
        <v>41</v>
      </c>
      <c r="C11" s="80">
        <v>8876050</v>
      </c>
      <c r="D11" s="80">
        <f>D12</f>
        <v>0</v>
      </c>
      <c r="E11" s="80">
        <v>70</v>
      </c>
      <c r="F11" s="80">
        <f t="shared" si="0"/>
        <v>8876120</v>
      </c>
      <c r="G11" s="80">
        <f>F11</f>
        <v>8876120</v>
      </c>
      <c r="H11" s="81"/>
      <c r="I11" s="14"/>
      <c r="J11" s="22"/>
      <c r="K11" s="17"/>
      <c r="L11" s="95"/>
    </row>
    <row r="12" spans="1:12" ht="22.5" customHeight="1">
      <c r="A12" s="82"/>
      <c r="B12" s="83" t="s">
        <v>42</v>
      </c>
      <c r="C12" s="84">
        <v>8585322</v>
      </c>
      <c r="D12" s="84">
        <v>0</v>
      </c>
      <c r="E12" s="84">
        <v>70</v>
      </c>
      <c r="F12" s="84">
        <f t="shared" si="0"/>
        <v>8585392</v>
      </c>
      <c r="G12" s="80">
        <v>70</v>
      </c>
      <c r="H12" s="81"/>
      <c r="I12" s="14"/>
      <c r="J12" s="22"/>
      <c r="K12" s="17"/>
      <c r="L12" s="95"/>
    </row>
    <row r="13" spans="1:12" ht="22.5" customHeight="1">
      <c r="A13" s="78">
        <v>852</v>
      </c>
      <c r="B13" s="90" t="s">
        <v>52</v>
      </c>
      <c r="C13" s="80">
        <v>3200000</v>
      </c>
      <c r="D13" s="80">
        <f>D14+D15</f>
        <v>10000</v>
      </c>
      <c r="E13" s="80">
        <f>E14+E15</f>
        <v>10000</v>
      </c>
      <c r="F13" s="80">
        <f t="shared" si="0"/>
        <v>3200000</v>
      </c>
      <c r="G13" s="80">
        <f>F13</f>
        <v>3200000</v>
      </c>
      <c r="H13" s="92"/>
      <c r="I13" s="93"/>
      <c r="J13" s="93"/>
      <c r="K13" s="94"/>
      <c r="L13" s="95"/>
    </row>
    <row r="14" spans="1:12" ht="18" customHeight="1">
      <c r="A14" s="78"/>
      <c r="B14" s="91" t="s">
        <v>54</v>
      </c>
      <c r="C14" s="84">
        <v>0</v>
      </c>
      <c r="D14" s="84"/>
      <c r="E14" s="84">
        <v>10000</v>
      </c>
      <c r="F14" s="84">
        <f t="shared" si="0"/>
        <v>10000</v>
      </c>
      <c r="G14" s="81">
        <v>10000</v>
      </c>
      <c r="H14" s="81"/>
      <c r="I14" s="14"/>
      <c r="J14" s="22"/>
      <c r="K14" s="17"/>
      <c r="L14" s="95"/>
    </row>
    <row r="15" spans="1:12" ht="18.75" customHeight="1">
      <c r="A15" s="82"/>
      <c r="B15" s="91" t="s">
        <v>53</v>
      </c>
      <c r="C15" s="84">
        <v>14800</v>
      </c>
      <c r="D15" s="84">
        <v>10000</v>
      </c>
      <c r="E15" s="84"/>
      <c r="F15" s="84">
        <f t="shared" si="0"/>
        <v>4800</v>
      </c>
      <c r="G15" s="81">
        <v>-10000</v>
      </c>
      <c r="H15" s="81"/>
      <c r="I15" s="14"/>
      <c r="J15" s="22"/>
      <c r="K15" s="17"/>
      <c r="L15" s="95"/>
    </row>
    <row r="16" spans="1:12" ht="23.25" customHeight="1">
      <c r="A16" s="5"/>
      <c r="B16" s="15" t="s">
        <v>10</v>
      </c>
      <c r="C16" s="24">
        <v>33213007.32</v>
      </c>
      <c r="D16" s="16">
        <f>D9+D11+D13</f>
        <v>10070</v>
      </c>
      <c r="E16" s="16">
        <f>E9+E11+E13</f>
        <v>15570</v>
      </c>
      <c r="F16" s="16">
        <f>C16-D16+E16</f>
        <v>33218507.32</v>
      </c>
      <c r="G16" s="25">
        <f>F16-J16</f>
        <v>26906612</v>
      </c>
      <c r="H16" s="25">
        <v>3395959</v>
      </c>
      <c r="I16" s="25">
        <v>51863.6</v>
      </c>
      <c r="J16" s="16">
        <v>6311895.32</v>
      </c>
      <c r="K16" s="16">
        <v>4946379.32</v>
      </c>
      <c r="L16" s="16">
        <v>4946379.32</v>
      </c>
    </row>
    <row r="17" spans="1:12" ht="23.25" customHeight="1">
      <c r="A17" s="61"/>
      <c r="B17" s="62"/>
      <c r="C17" s="63"/>
      <c r="D17" s="64"/>
      <c r="E17" s="64"/>
      <c r="F17" s="64"/>
      <c r="G17" s="65"/>
      <c r="H17" s="65"/>
      <c r="I17" s="65"/>
      <c r="J17" s="64"/>
      <c r="K17" s="64"/>
      <c r="L17" s="64"/>
    </row>
    <row r="18" spans="2:6" ht="12.75">
      <c r="B18" s="1" t="s">
        <v>16</v>
      </c>
      <c r="C18" s="1"/>
      <c r="D18" s="1"/>
      <c r="E18" s="1"/>
      <c r="F18" s="1"/>
    </row>
    <row r="19" spans="2:12" ht="18.75" customHeight="1">
      <c r="B19" s="1" t="s">
        <v>120</v>
      </c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2:12" ht="50.25" customHeight="1">
      <c r="B20" s="181" t="s">
        <v>121</v>
      </c>
      <c r="C20" s="181"/>
      <c r="D20" s="181"/>
      <c r="E20" s="181"/>
      <c r="F20" s="181"/>
      <c r="G20" s="181"/>
      <c r="H20" s="181"/>
      <c r="I20" s="181"/>
      <c r="J20" s="181"/>
      <c r="K20" s="181"/>
      <c r="L20" s="181"/>
    </row>
    <row r="21" spans="2:12" ht="12.75">
      <c r="B21" s="1" t="s">
        <v>122</v>
      </c>
      <c r="C21" s="1"/>
      <c r="D21" s="1"/>
      <c r="E21" s="1"/>
      <c r="F21" s="1"/>
      <c r="I21" s="178" t="s">
        <v>40</v>
      </c>
      <c r="J21" s="178"/>
      <c r="K21" s="178"/>
      <c r="L21" s="178"/>
    </row>
    <row r="22" spans="2:6" ht="12.75">
      <c r="B22" s="1"/>
      <c r="C22" s="1"/>
      <c r="D22" s="1"/>
      <c r="E22" s="1"/>
      <c r="F22" s="1"/>
    </row>
    <row r="23" spans="2:12" ht="12.75">
      <c r="B23" s="1"/>
      <c r="C23" s="1"/>
      <c r="D23" s="1"/>
      <c r="E23" s="1"/>
      <c r="F23" s="1"/>
      <c r="I23" s="178" t="s">
        <v>19</v>
      </c>
      <c r="J23" s="178"/>
      <c r="K23" s="178"/>
      <c r="L23" s="178"/>
    </row>
    <row r="24" spans="2:6" ht="12.75">
      <c r="B24" s="1"/>
      <c r="C24" s="1"/>
      <c r="D24" s="1"/>
      <c r="E24" s="1"/>
      <c r="F24" s="1"/>
    </row>
    <row r="25" spans="2:6" ht="12.75">
      <c r="B25" s="1"/>
      <c r="C25" s="1"/>
      <c r="D25" s="1"/>
      <c r="E25" s="1"/>
      <c r="F25" s="1"/>
    </row>
    <row r="26" spans="2:6" ht="12.75">
      <c r="B26" s="1"/>
      <c r="C26" s="1"/>
      <c r="D26" s="1"/>
      <c r="E26" s="1"/>
      <c r="F26" s="1"/>
    </row>
    <row r="27" spans="2:6" ht="12.75">
      <c r="B27" s="1"/>
      <c r="C27" s="1"/>
      <c r="D27" s="1"/>
      <c r="E27" s="1"/>
      <c r="F27" s="1"/>
    </row>
    <row r="28" spans="2:6" ht="12.75">
      <c r="B28" s="1"/>
      <c r="C28" s="1"/>
      <c r="D28" s="1"/>
      <c r="E28" s="1"/>
      <c r="F28" s="1"/>
    </row>
    <row r="29" spans="2:6" ht="12.75">
      <c r="B29" s="1"/>
      <c r="C29" s="1"/>
      <c r="D29" s="1"/>
      <c r="E29" s="1"/>
      <c r="F29" s="1"/>
    </row>
    <row r="30" spans="2:6" ht="12.75">
      <c r="B30" s="1"/>
      <c r="C30" s="1"/>
      <c r="D30" s="1"/>
      <c r="E30" s="1"/>
      <c r="F30" s="1"/>
    </row>
    <row r="31" spans="2:6" ht="12.75">
      <c r="B31" s="1"/>
      <c r="C31" s="1"/>
      <c r="D31" s="1"/>
      <c r="E31" s="1"/>
      <c r="F31" s="1"/>
    </row>
    <row r="32" spans="2:6" ht="12.75">
      <c r="B32" s="1"/>
      <c r="C32" s="1"/>
      <c r="D32" s="1"/>
      <c r="E32" s="1"/>
      <c r="F32" s="1"/>
    </row>
    <row r="33" spans="2:6" ht="12.75">
      <c r="B33" s="1"/>
      <c r="C33" s="1"/>
      <c r="D33" s="1"/>
      <c r="E33" s="1"/>
      <c r="F33" s="1"/>
    </row>
    <row r="34" spans="2:6" ht="12.75">
      <c r="B34" s="1"/>
      <c r="C34" s="1"/>
      <c r="D34" s="1"/>
      <c r="E34" s="1"/>
      <c r="F34" s="1"/>
    </row>
    <row r="35" spans="2:6" ht="12.75">
      <c r="B35" s="1"/>
      <c r="C35" s="1"/>
      <c r="D35" s="1"/>
      <c r="E35" s="1"/>
      <c r="F35" s="1"/>
    </row>
    <row r="36" spans="2:6" ht="12.75">
      <c r="B36" s="1"/>
      <c r="C36" s="1"/>
      <c r="D36" s="1"/>
      <c r="E36" s="1"/>
      <c r="F36" s="1"/>
    </row>
    <row r="37" spans="2:6" ht="12.75">
      <c r="B37" s="1"/>
      <c r="C37" s="1"/>
      <c r="D37" s="1"/>
      <c r="E37" s="1"/>
      <c r="F37" s="1"/>
    </row>
    <row r="38" spans="2:6" ht="12.75">
      <c r="B38" s="1"/>
      <c r="C38" s="1"/>
      <c r="D38" s="1"/>
      <c r="E38" s="1"/>
      <c r="F38" s="1"/>
    </row>
    <row r="39" spans="2:6" ht="12.75">
      <c r="B39" s="1"/>
      <c r="C39" s="1"/>
      <c r="D39" s="1"/>
      <c r="E39" s="1"/>
      <c r="F39" s="1"/>
    </row>
    <row r="40" spans="2:6" ht="12.75">
      <c r="B40" s="1"/>
      <c r="C40" s="1"/>
      <c r="D40" s="1"/>
      <c r="E40" s="1"/>
      <c r="F40" s="1"/>
    </row>
    <row r="41" spans="2:6" ht="12.75">
      <c r="B41" s="1"/>
      <c r="C41" s="1"/>
      <c r="D41" s="1"/>
      <c r="E41" s="1"/>
      <c r="F41" s="1"/>
    </row>
    <row r="42" spans="2:6" ht="12.75">
      <c r="B42" s="1"/>
      <c r="C42" s="1"/>
      <c r="D42" s="1"/>
      <c r="E42" s="1"/>
      <c r="F42" s="1"/>
    </row>
    <row r="43" spans="2:6" ht="12.75">
      <c r="B43" s="1"/>
      <c r="C43" s="1"/>
      <c r="D43" s="1"/>
      <c r="E43" s="1"/>
      <c r="F43" s="1"/>
    </row>
    <row r="44" spans="2:6" ht="12.75">
      <c r="B44" s="1"/>
      <c r="C44" s="1"/>
      <c r="D44" s="1"/>
      <c r="E44" s="1"/>
      <c r="F44" s="1"/>
    </row>
    <row r="45" spans="2:6" ht="12.75">
      <c r="B45" s="1"/>
      <c r="C45" s="1"/>
      <c r="D45" s="1"/>
      <c r="E45" s="1"/>
      <c r="F45" s="1"/>
    </row>
    <row r="46" spans="2:6" ht="12.75">
      <c r="B46" s="1"/>
      <c r="C46" s="1"/>
      <c r="D46" s="1"/>
      <c r="E46" s="1"/>
      <c r="F46" s="1"/>
    </row>
    <row r="47" spans="2:6" ht="12.75">
      <c r="B47" s="1"/>
      <c r="C47" s="1"/>
      <c r="D47" s="1"/>
      <c r="E47" s="1"/>
      <c r="F47" s="1"/>
    </row>
  </sheetData>
  <mergeCells count="15">
    <mergeCell ref="B20:L20"/>
    <mergeCell ref="K5:L5"/>
    <mergeCell ref="A4:A6"/>
    <mergeCell ref="B4:B6"/>
    <mergeCell ref="C8:F8"/>
    <mergeCell ref="B3:D3"/>
    <mergeCell ref="I21:L21"/>
    <mergeCell ref="I23:L23"/>
    <mergeCell ref="F1:L1"/>
    <mergeCell ref="G2:L2"/>
    <mergeCell ref="C4:F6"/>
    <mergeCell ref="G4:L4"/>
    <mergeCell ref="G5:G6"/>
    <mergeCell ref="H5:I5"/>
    <mergeCell ref="J5:J6"/>
  </mergeCells>
  <printOptions/>
  <pageMargins left="0.43" right="0.17" top="0.7" bottom="0.61" header="0.32" footer="0.33"/>
  <pageSetup horizontalDpi="600" verticalDpi="600" orientation="landscape" paperSize="9" scale="85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8"/>
  <sheetViews>
    <sheetView workbookViewId="0" topLeftCell="A1">
      <selection activeCell="H11" sqref="H11"/>
    </sheetView>
  </sheetViews>
  <sheetFormatPr defaultColWidth="9.140625" defaultRowHeight="12.75"/>
  <cols>
    <col min="1" max="1" width="6.8515625" style="0" customWidth="1"/>
    <col min="2" max="2" width="9.57421875" style="0" customWidth="1"/>
    <col min="3" max="3" width="38.57421875" style="0" customWidth="1"/>
    <col min="4" max="4" width="15.00390625" style="0" customWidth="1"/>
    <col min="5" max="5" width="13.00390625" style="0" customWidth="1"/>
    <col min="6" max="6" width="16.28125" style="0" customWidth="1"/>
    <col min="7" max="7" width="13.8515625" style="0" customWidth="1"/>
    <col min="8" max="8" width="14.421875" style="0" customWidth="1"/>
    <col min="9" max="9" width="14.57421875" style="0" customWidth="1"/>
  </cols>
  <sheetData>
    <row r="1" spans="4:9" ht="18" customHeight="1">
      <c r="D1" s="179" t="s">
        <v>127</v>
      </c>
      <c r="E1" s="179"/>
      <c r="F1" s="179"/>
      <c r="G1" s="179"/>
      <c r="H1" s="179"/>
      <c r="I1" s="179"/>
    </row>
    <row r="2" spans="4:9" ht="17.25" customHeight="1">
      <c r="D2" s="175" t="s">
        <v>128</v>
      </c>
      <c r="E2" s="175"/>
      <c r="F2" s="175"/>
      <c r="G2" s="175"/>
      <c r="H2" s="175"/>
      <c r="I2" s="175"/>
    </row>
    <row r="3" spans="3:7" ht="20.25" customHeight="1">
      <c r="C3" s="2" t="s">
        <v>21</v>
      </c>
      <c r="D3" s="2"/>
      <c r="E3" s="2"/>
      <c r="F3" s="2"/>
      <c r="G3" s="2"/>
    </row>
    <row r="4" spans="1:3" ht="18" customHeight="1">
      <c r="A4" s="176" t="s">
        <v>22</v>
      </c>
      <c r="B4" s="176"/>
      <c r="C4" s="176"/>
    </row>
    <row r="5" ht="12.75" customHeight="1"/>
    <row r="6" spans="1:9" s="6" customFormat="1" ht="18.75" customHeight="1">
      <c r="A6" s="28"/>
      <c r="B6" s="28"/>
      <c r="C6" s="28"/>
      <c r="D6" s="171" t="s">
        <v>23</v>
      </c>
      <c r="E6" s="172"/>
      <c r="F6" s="172"/>
      <c r="G6" s="172"/>
      <c r="H6" s="172"/>
      <c r="I6" s="173"/>
    </row>
    <row r="7" spans="1:9" s="6" customFormat="1" ht="16.5" customHeight="1">
      <c r="A7" s="193" t="s">
        <v>2</v>
      </c>
      <c r="B7" s="193" t="s">
        <v>24</v>
      </c>
      <c r="C7" s="193" t="s">
        <v>25</v>
      </c>
      <c r="D7" s="171" t="s">
        <v>3</v>
      </c>
      <c r="E7" s="172"/>
      <c r="F7" s="172"/>
      <c r="G7" s="173"/>
      <c r="H7" s="185" t="s">
        <v>11</v>
      </c>
      <c r="I7" s="186"/>
    </row>
    <row r="8" spans="1:9" s="6" customFormat="1" ht="28.5" customHeight="1">
      <c r="A8" s="193"/>
      <c r="B8" s="193"/>
      <c r="C8" s="193"/>
      <c r="D8" s="194"/>
      <c r="E8" s="195"/>
      <c r="F8" s="195"/>
      <c r="G8" s="196"/>
      <c r="H8" s="28" t="s">
        <v>4</v>
      </c>
      <c r="I8" s="29" t="s">
        <v>8</v>
      </c>
    </row>
    <row r="9" spans="1:9" s="6" customFormat="1" ht="18.75" customHeight="1">
      <c r="A9" s="10"/>
      <c r="B9" s="10"/>
      <c r="C9" s="10"/>
      <c r="D9" s="30" t="s">
        <v>12</v>
      </c>
      <c r="E9" s="30" t="s">
        <v>39</v>
      </c>
      <c r="F9" s="30" t="s">
        <v>38</v>
      </c>
      <c r="G9" s="30" t="s">
        <v>26</v>
      </c>
      <c r="H9" s="10"/>
      <c r="I9" s="31"/>
    </row>
    <row r="10" spans="1:9" s="21" customFormat="1" ht="17.25" customHeight="1">
      <c r="A10" s="20">
        <v>1</v>
      </c>
      <c r="B10" s="20">
        <v>2</v>
      </c>
      <c r="C10" s="20">
        <v>3</v>
      </c>
      <c r="D10" s="187">
        <v>4</v>
      </c>
      <c r="E10" s="188"/>
      <c r="F10" s="188"/>
      <c r="G10" s="189"/>
      <c r="H10" s="20">
        <v>5</v>
      </c>
      <c r="I10" s="20">
        <v>6</v>
      </c>
    </row>
    <row r="11" spans="1:9" s="21" customFormat="1" ht="17.25" customHeight="1">
      <c r="A11" s="99" t="s">
        <v>58</v>
      </c>
      <c r="B11" s="100"/>
      <c r="C11" s="101" t="s">
        <v>59</v>
      </c>
      <c r="D11" s="32">
        <v>1354663</v>
      </c>
      <c r="E11" s="32">
        <f>E12</f>
        <v>150000</v>
      </c>
      <c r="F11" s="38">
        <v>0</v>
      </c>
      <c r="G11" s="32">
        <f aca="true" t="shared" si="0" ref="G11:G17">D11-E11+F11</f>
        <v>1204663</v>
      </c>
      <c r="H11" s="32">
        <f>G11-I11</f>
        <v>34663</v>
      </c>
      <c r="I11" s="32">
        <v>1170000</v>
      </c>
    </row>
    <row r="12" spans="1:9" s="21" customFormat="1" ht="25.5" customHeight="1">
      <c r="A12" s="20"/>
      <c r="B12" s="102" t="s">
        <v>60</v>
      </c>
      <c r="C12" s="33" t="s">
        <v>61</v>
      </c>
      <c r="D12" s="34">
        <v>1320000</v>
      </c>
      <c r="E12" s="34">
        <v>150000</v>
      </c>
      <c r="F12" s="17">
        <v>0</v>
      </c>
      <c r="G12" s="34">
        <f t="shared" si="0"/>
        <v>1170000</v>
      </c>
      <c r="H12" s="20"/>
      <c r="I12" s="34">
        <v>-150000</v>
      </c>
    </row>
    <row r="13" spans="1:9" s="21" customFormat="1" ht="17.25" customHeight="1">
      <c r="A13" s="103">
        <v>600</v>
      </c>
      <c r="B13" s="104"/>
      <c r="C13" s="42" t="s">
        <v>17</v>
      </c>
      <c r="D13" s="32">
        <v>9900879.32</v>
      </c>
      <c r="E13" s="32"/>
      <c r="F13" s="32">
        <f>F14</f>
        <v>294110</v>
      </c>
      <c r="G13" s="32">
        <f t="shared" si="0"/>
        <v>10194989.32</v>
      </c>
      <c r="H13" s="32">
        <f>G13-I13</f>
        <v>2790810</v>
      </c>
      <c r="I13" s="32">
        <v>7404179.32</v>
      </c>
    </row>
    <row r="14" spans="1:9" s="21" customFormat="1" ht="17.25" customHeight="1">
      <c r="A14" s="20"/>
      <c r="B14" s="105">
        <v>60016</v>
      </c>
      <c r="C14" s="106" t="s">
        <v>62</v>
      </c>
      <c r="D14" s="34">
        <v>9222379.32</v>
      </c>
      <c r="E14" s="34"/>
      <c r="F14" s="34">
        <v>294110</v>
      </c>
      <c r="G14" s="34">
        <f t="shared" si="0"/>
        <v>9516489.32</v>
      </c>
      <c r="H14" s="34">
        <v>294110</v>
      </c>
      <c r="I14" s="34"/>
    </row>
    <row r="15" spans="1:9" s="21" customFormat="1" ht="27.75" customHeight="1">
      <c r="A15" s="39">
        <v>754</v>
      </c>
      <c r="B15" s="39"/>
      <c r="C15" s="167" t="s">
        <v>123</v>
      </c>
      <c r="D15" s="32">
        <v>272173</v>
      </c>
      <c r="E15" s="32">
        <f>E16</f>
        <v>144110</v>
      </c>
      <c r="F15" s="32">
        <f>F16</f>
        <v>0</v>
      </c>
      <c r="G15" s="32">
        <f t="shared" si="0"/>
        <v>128063</v>
      </c>
      <c r="H15" s="32">
        <f>G15-I15</f>
        <v>125900</v>
      </c>
      <c r="I15" s="32">
        <v>2163</v>
      </c>
    </row>
    <row r="16" spans="1:9" s="21" customFormat="1" ht="19.5" customHeight="1">
      <c r="A16" s="20"/>
      <c r="B16" s="36">
        <v>75412</v>
      </c>
      <c r="C16" s="106" t="s">
        <v>124</v>
      </c>
      <c r="D16" s="34">
        <v>244773</v>
      </c>
      <c r="E16" s="34">
        <v>144110</v>
      </c>
      <c r="F16" s="34">
        <v>0</v>
      </c>
      <c r="G16" s="34">
        <f t="shared" si="0"/>
        <v>100663</v>
      </c>
      <c r="H16" s="34"/>
      <c r="I16" s="34">
        <v>-144110</v>
      </c>
    </row>
    <row r="17" spans="1:9" s="21" customFormat="1" ht="21.75" customHeight="1">
      <c r="A17" s="39">
        <v>801</v>
      </c>
      <c r="B17" s="39"/>
      <c r="C17" s="42" t="s">
        <v>20</v>
      </c>
      <c r="D17" s="32">
        <v>12247547</v>
      </c>
      <c r="E17" s="32">
        <f>E18+E19+E20+E21</f>
        <v>17730</v>
      </c>
      <c r="F17" s="32">
        <f>F18+F19+F20+F21</f>
        <v>20070</v>
      </c>
      <c r="G17" s="32">
        <f t="shared" si="0"/>
        <v>12249887</v>
      </c>
      <c r="H17" s="32">
        <f>G17-I17</f>
        <v>11817387</v>
      </c>
      <c r="I17" s="32">
        <v>432500</v>
      </c>
    </row>
    <row r="18" spans="1:9" s="21" customFormat="1" ht="20.25" customHeight="1">
      <c r="A18" s="51"/>
      <c r="B18" s="41" t="s">
        <v>43</v>
      </c>
      <c r="C18" s="68" t="s">
        <v>44</v>
      </c>
      <c r="D18" s="107">
        <v>5684942</v>
      </c>
      <c r="E18" s="34">
        <v>1010</v>
      </c>
      <c r="F18" s="34">
        <v>12000</v>
      </c>
      <c r="G18" s="107">
        <f>D18-E18+F18</f>
        <v>5695932</v>
      </c>
      <c r="H18" s="34">
        <v>10990</v>
      </c>
      <c r="I18" s="20"/>
    </row>
    <row r="19" spans="1:9" s="21" customFormat="1" ht="24.75" customHeight="1">
      <c r="A19" s="51"/>
      <c r="B19" s="41" t="s">
        <v>45</v>
      </c>
      <c r="C19" s="23" t="s">
        <v>46</v>
      </c>
      <c r="D19" s="34">
        <v>403296</v>
      </c>
      <c r="E19" s="34">
        <v>4470</v>
      </c>
      <c r="F19" s="34"/>
      <c r="G19" s="34">
        <f aca="true" t="shared" si="1" ref="G19:G26">D19-E19+F19</f>
        <v>398826</v>
      </c>
      <c r="H19" s="34">
        <v>-4470</v>
      </c>
      <c r="I19" s="20"/>
    </row>
    <row r="20" spans="1:9" s="21" customFormat="1" ht="18" customHeight="1">
      <c r="A20" s="51"/>
      <c r="B20" s="41" t="s">
        <v>49</v>
      </c>
      <c r="C20" s="85" t="s">
        <v>47</v>
      </c>
      <c r="D20" s="34">
        <v>1100649</v>
      </c>
      <c r="E20" s="34">
        <v>5410</v>
      </c>
      <c r="F20" s="34"/>
      <c r="G20" s="34">
        <f t="shared" si="1"/>
        <v>1095239</v>
      </c>
      <c r="H20" s="34">
        <v>-5410</v>
      </c>
      <c r="I20" s="20"/>
    </row>
    <row r="21" spans="1:9" ht="18" customHeight="1">
      <c r="A21" s="70"/>
      <c r="B21" s="87">
        <v>80110</v>
      </c>
      <c r="C21" s="86" t="s">
        <v>48</v>
      </c>
      <c r="D21" s="107">
        <v>4049124</v>
      </c>
      <c r="E21" s="89">
        <v>6840</v>
      </c>
      <c r="F21" s="89">
        <v>8070</v>
      </c>
      <c r="G21" s="34">
        <f t="shared" si="1"/>
        <v>4050354</v>
      </c>
      <c r="H21" s="89">
        <v>1230</v>
      </c>
      <c r="I21" s="38"/>
    </row>
    <row r="22" spans="1:9" ht="21" customHeight="1">
      <c r="A22" s="70">
        <v>854</v>
      </c>
      <c r="B22" s="87"/>
      <c r="C22" s="88" t="s">
        <v>50</v>
      </c>
      <c r="D22" s="32">
        <v>304839</v>
      </c>
      <c r="E22" s="38">
        <f>E23</f>
        <v>340</v>
      </c>
      <c r="F22" s="38"/>
      <c r="G22" s="38">
        <f t="shared" si="1"/>
        <v>304499</v>
      </c>
      <c r="H22" s="38">
        <v>304499</v>
      </c>
      <c r="I22" s="38">
        <v>0</v>
      </c>
    </row>
    <row r="23" spans="1:9" ht="21" customHeight="1">
      <c r="A23" s="36"/>
      <c r="B23" s="69">
        <v>85401</v>
      </c>
      <c r="C23" s="85" t="s">
        <v>51</v>
      </c>
      <c r="D23" s="34">
        <v>269687</v>
      </c>
      <c r="E23" s="17">
        <v>340</v>
      </c>
      <c r="F23" s="17"/>
      <c r="G23" s="17">
        <f t="shared" si="1"/>
        <v>269347</v>
      </c>
      <c r="H23" s="17">
        <v>-340</v>
      </c>
      <c r="I23" s="17"/>
    </row>
    <row r="24" spans="1:9" ht="25.5" customHeight="1">
      <c r="A24" s="97">
        <v>900</v>
      </c>
      <c r="B24" s="69"/>
      <c r="C24" s="43" t="s">
        <v>57</v>
      </c>
      <c r="D24" s="32">
        <v>1653453</v>
      </c>
      <c r="E24" s="38">
        <v>0</v>
      </c>
      <c r="F24" s="38">
        <f>F25</f>
        <v>3500</v>
      </c>
      <c r="G24" s="38">
        <f t="shared" si="1"/>
        <v>1656953</v>
      </c>
      <c r="H24" s="38">
        <f>G24-I24</f>
        <v>856953</v>
      </c>
      <c r="I24" s="38">
        <v>800000</v>
      </c>
    </row>
    <row r="25" spans="1:9" ht="39" customHeight="1">
      <c r="A25" s="36"/>
      <c r="B25" s="41" t="s">
        <v>55</v>
      </c>
      <c r="C25" s="96" t="s">
        <v>56</v>
      </c>
      <c r="D25" s="34">
        <v>24810</v>
      </c>
      <c r="E25" s="17"/>
      <c r="F25" s="17">
        <v>3500</v>
      </c>
      <c r="G25" s="17">
        <f t="shared" si="1"/>
        <v>28310</v>
      </c>
      <c r="H25" s="17">
        <v>3500</v>
      </c>
      <c r="I25" s="17"/>
    </row>
    <row r="26" spans="1:9" ht="22.5" customHeight="1">
      <c r="A26" s="190" t="s">
        <v>27</v>
      </c>
      <c r="B26" s="191"/>
      <c r="C26" s="192"/>
      <c r="D26" s="44">
        <v>37210004.32</v>
      </c>
      <c r="E26" s="44">
        <f>E11+E15+E17+E22+E24</f>
        <v>312180</v>
      </c>
      <c r="F26" s="44">
        <f>F11+F13+F17+F22+F24</f>
        <v>317680</v>
      </c>
      <c r="G26" s="44">
        <f t="shared" si="1"/>
        <v>37215504.32</v>
      </c>
      <c r="H26" s="44">
        <f>G26-I26</f>
        <v>27363222</v>
      </c>
      <c r="I26" s="44">
        <v>9852282.32</v>
      </c>
    </row>
    <row r="27" spans="1:7" ht="11.25" customHeight="1">
      <c r="A27" s="26"/>
      <c r="C27" s="1"/>
      <c r="D27" s="1"/>
      <c r="E27" s="1"/>
      <c r="F27" s="1"/>
      <c r="G27" s="1"/>
    </row>
    <row r="28" spans="1:9" ht="12.75">
      <c r="A28" s="26"/>
      <c r="C28" s="1"/>
      <c r="D28" s="1"/>
      <c r="E28" s="1"/>
      <c r="F28" s="1"/>
      <c r="G28" s="184" t="s">
        <v>40</v>
      </c>
      <c r="H28" s="184"/>
      <c r="I28" s="184"/>
    </row>
    <row r="29" spans="1:7" ht="12.75">
      <c r="A29" s="26"/>
      <c r="C29" s="1"/>
      <c r="D29" s="1"/>
      <c r="E29" s="1"/>
      <c r="F29" s="1"/>
      <c r="G29" s="1"/>
    </row>
    <row r="30" spans="1:9" ht="12.75">
      <c r="A30" s="26"/>
      <c r="C30" s="1"/>
      <c r="D30" s="1"/>
      <c r="E30" s="1"/>
      <c r="F30" s="1"/>
      <c r="G30" s="184" t="s">
        <v>19</v>
      </c>
      <c r="H30" s="184"/>
      <c r="I30" s="184"/>
    </row>
    <row r="31" spans="1:7" ht="12.75">
      <c r="A31" s="26"/>
      <c r="C31" s="1"/>
      <c r="D31" s="1"/>
      <c r="E31" s="1"/>
      <c r="F31" s="1"/>
      <c r="G31" s="1"/>
    </row>
    <row r="32" spans="3:7" ht="12.75">
      <c r="C32" s="1"/>
      <c r="D32" s="1"/>
      <c r="E32" s="1"/>
      <c r="F32" s="1"/>
      <c r="G32" s="1"/>
    </row>
    <row r="33" spans="3:7" ht="12.75">
      <c r="C33" s="1"/>
      <c r="D33" s="1"/>
      <c r="E33" s="1"/>
      <c r="F33" s="1"/>
      <c r="G33" s="1"/>
    </row>
    <row r="34" spans="3:7" ht="12.75">
      <c r="C34" s="1"/>
      <c r="D34" s="1"/>
      <c r="E34" s="1"/>
      <c r="F34" s="1"/>
      <c r="G34" s="1"/>
    </row>
    <row r="35" spans="3:7" ht="12.75">
      <c r="C35" s="1"/>
      <c r="D35" s="1"/>
      <c r="E35" s="1"/>
      <c r="F35" s="1"/>
      <c r="G35" s="1"/>
    </row>
    <row r="36" spans="3:7" ht="12.75">
      <c r="C36" s="1"/>
      <c r="D36" s="1"/>
      <c r="E36" s="1"/>
      <c r="F36" s="1"/>
      <c r="G36" s="1"/>
    </row>
    <row r="37" spans="3:7" ht="12.75">
      <c r="C37" s="1"/>
      <c r="D37" s="1"/>
      <c r="E37" s="1"/>
      <c r="F37" s="1"/>
      <c r="G37" s="1"/>
    </row>
    <row r="38" spans="3:7" ht="12.75">
      <c r="C38" s="1"/>
      <c r="D38" s="1"/>
      <c r="E38" s="1"/>
      <c r="F38" s="1"/>
      <c r="G38" s="1"/>
    </row>
  </sheetData>
  <mergeCells count="13">
    <mergeCell ref="G30:I30"/>
    <mergeCell ref="H7:I7"/>
    <mergeCell ref="D10:G10"/>
    <mergeCell ref="A26:C26"/>
    <mergeCell ref="G28:I28"/>
    <mergeCell ref="A7:A8"/>
    <mergeCell ref="B7:B8"/>
    <mergeCell ref="C7:C8"/>
    <mergeCell ref="D7:G8"/>
    <mergeCell ref="D1:I1"/>
    <mergeCell ref="D2:I2"/>
    <mergeCell ref="A4:C4"/>
    <mergeCell ref="D6:I6"/>
  </mergeCells>
  <printOptions/>
  <pageMargins left="0.54" right="0.34" top="0.3" bottom="0.36" header="0.26" footer="0.28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3"/>
  <sheetViews>
    <sheetView tabSelected="1" workbookViewId="0" topLeftCell="A1">
      <selection activeCell="L21" sqref="L21"/>
    </sheetView>
  </sheetViews>
  <sheetFormatPr defaultColWidth="9.140625" defaultRowHeight="12.75"/>
  <cols>
    <col min="1" max="1" width="5.57421875" style="1" customWidth="1"/>
    <col min="2" max="2" width="6.7109375" style="1" customWidth="1"/>
    <col min="3" max="3" width="22.7109375" style="1" customWidth="1"/>
    <col min="4" max="4" width="12.28125" style="1" customWidth="1"/>
    <col min="5" max="5" width="11.8515625" style="1" customWidth="1"/>
    <col min="6" max="6" width="11.140625" style="1" customWidth="1"/>
    <col min="7" max="7" width="12.421875" style="1" customWidth="1"/>
    <col min="8" max="8" width="12.7109375" style="1" customWidth="1"/>
    <col min="9" max="9" width="12.28125" style="1" customWidth="1"/>
    <col min="10" max="10" width="11.8515625" style="1" customWidth="1"/>
    <col min="11" max="11" width="9.8515625" style="1" customWidth="1"/>
    <col min="12" max="12" width="11.8515625" style="0" customWidth="1"/>
    <col min="14" max="14" width="8.421875" style="0" customWidth="1"/>
    <col min="15" max="15" width="9.8515625" style="0" customWidth="1"/>
  </cols>
  <sheetData>
    <row r="1" spans="1:15" ht="12" customHeight="1">
      <c r="A1" s="45"/>
      <c r="B1" s="46"/>
      <c r="C1" s="46"/>
      <c r="D1" s="46"/>
      <c r="E1" s="46"/>
      <c r="F1" s="46"/>
      <c r="G1" s="46"/>
      <c r="H1" s="46"/>
      <c r="I1" s="46"/>
      <c r="J1" s="179" t="s">
        <v>129</v>
      </c>
      <c r="K1" s="179"/>
      <c r="L1" s="179"/>
      <c r="M1" s="179"/>
      <c r="N1" s="179"/>
      <c r="O1" s="179"/>
    </row>
    <row r="2" spans="1:15" ht="12" customHeight="1">
      <c r="A2" s="45"/>
      <c r="B2" s="46"/>
      <c r="C2" s="46"/>
      <c r="D2" s="46"/>
      <c r="E2" s="46"/>
      <c r="F2" s="46"/>
      <c r="G2" s="46"/>
      <c r="H2" s="175" t="s">
        <v>130</v>
      </c>
      <c r="I2" s="175"/>
      <c r="J2" s="175"/>
      <c r="K2" s="175"/>
      <c r="L2" s="175"/>
      <c r="M2" s="175"/>
      <c r="N2" s="175"/>
      <c r="O2" s="175"/>
    </row>
    <row r="3" spans="1:9" ht="18.75" customHeight="1">
      <c r="A3" s="47"/>
      <c r="B3" s="47"/>
      <c r="C3" s="47"/>
      <c r="D3" s="47"/>
      <c r="E3" s="47"/>
      <c r="F3" s="47"/>
      <c r="G3" s="47"/>
      <c r="H3" s="47"/>
      <c r="I3" s="47"/>
    </row>
    <row r="4" spans="1:15" ht="18.75" customHeight="1">
      <c r="A4" s="197" t="s">
        <v>28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</row>
    <row r="5" spans="1:15" ht="9" customHeight="1">
      <c r="A5" s="198"/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</row>
    <row r="6" spans="1:15" s="49" customFormat="1" ht="20.25" customHeight="1">
      <c r="A6" s="199" t="s">
        <v>2</v>
      </c>
      <c r="B6" s="199" t="s">
        <v>24</v>
      </c>
      <c r="C6" s="199" t="s">
        <v>25</v>
      </c>
      <c r="D6" s="200" t="s">
        <v>3</v>
      </c>
      <c r="E6" s="200"/>
      <c r="F6" s="200"/>
      <c r="G6" s="200"/>
      <c r="H6" s="200" t="s">
        <v>29</v>
      </c>
      <c r="I6" s="200" t="s">
        <v>9</v>
      </c>
      <c r="J6" s="200"/>
      <c r="K6" s="200" t="s">
        <v>30</v>
      </c>
      <c r="L6" s="207" t="s">
        <v>31</v>
      </c>
      <c r="M6" s="200" t="s">
        <v>32</v>
      </c>
      <c r="N6" s="200" t="s">
        <v>33</v>
      </c>
      <c r="O6" s="200" t="s">
        <v>34</v>
      </c>
    </row>
    <row r="7" spans="1:15" s="49" customFormat="1" ht="86.25" customHeight="1">
      <c r="A7" s="199"/>
      <c r="B7" s="199"/>
      <c r="C7" s="199"/>
      <c r="D7" s="50" t="s">
        <v>12</v>
      </c>
      <c r="E7" s="50" t="s">
        <v>39</v>
      </c>
      <c r="F7" s="50" t="s">
        <v>38</v>
      </c>
      <c r="G7" s="50" t="s">
        <v>13</v>
      </c>
      <c r="H7" s="200"/>
      <c r="I7" s="37" t="s">
        <v>35</v>
      </c>
      <c r="J7" s="48" t="s">
        <v>36</v>
      </c>
      <c r="K7" s="200"/>
      <c r="L7" s="207"/>
      <c r="M7" s="200"/>
      <c r="N7" s="200"/>
      <c r="O7" s="200"/>
    </row>
    <row r="8" spans="1:15" s="72" customFormat="1" ht="12" customHeight="1">
      <c r="A8" s="71">
        <v>1</v>
      </c>
      <c r="B8" s="71">
        <v>2</v>
      </c>
      <c r="C8" s="71">
        <v>3</v>
      </c>
      <c r="D8" s="203">
        <v>4</v>
      </c>
      <c r="E8" s="204"/>
      <c r="F8" s="204"/>
      <c r="G8" s="205"/>
      <c r="H8" s="71">
        <v>5</v>
      </c>
      <c r="I8" s="71">
        <v>6</v>
      </c>
      <c r="J8" s="71">
        <v>7</v>
      </c>
      <c r="K8" s="71">
        <v>8</v>
      </c>
      <c r="L8" s="71">
        <v>9</v>
      </c>
      <c r="M8" s="71">
        <v>10</v>
      </c>
      <c r="N8" s="71">
        <v>11</v>
      </c>
      <c r="O8" s="71">
        <v>12</v>
      </c>
    </row>
    <row r="9" spans="1:15" s="35" customFormat="1" ht="22.5" customHeight="1">
      <c r="A9" s="103">
        <v>600</v>
      </c>
      <c r="B9" s="104"/>
      <c r="C9" s="42" t="s">
        <v>17</v>
      </c>
      <c r="D9" s="73">
        <v>2496700</v>
      </c>
      <c r="E9" s="73">
        <v>0</v>
      </c>
      <c r="F9" s="73">
        <f>F10</f>
        <v>294110</v>
      </c>
      <c r="G9" s="73">
        <f aca="true" t="shared" si="0" ref="G9:G20">D9-E9+F9</f>
        <v>2790810</v>
      </c>
      <c r="H9" s="73">
        <v>2646700</v>
      </c>
      <c r="I9" s="73">
        <v>20800</v>
      </c>
      <c r="J9" s="73">
        <v>2625900</v>
      </c>
      <c r="K9" s="73"/>
      <c r="L9" s="73"/>
      <c r="M9" s="73"/>
      <c r="N9" s="73"/>
      <c r="O9" s="73"/>
    </row>
    <row r="10" spans="1:15" s="72" customFormat="1" ht="20.25" customHeight="1">
      <c r="A10" s="20"/>
      <c r="B10" s="105">
        <v>60016</v>
      </c>
      <c r="C10" s="106" t="s">
        <v>62</v>
      </c>
      <c r="D10" s="161">
        <v>2488200</v>
      </c>
      <c r="E10" s="52">
        <v>0</v>
      </c>
      <c r="F10" s="161">
        <v>294110</v>
      </c>
      <c r="G10" s="161">
        <f t="shared" si="0"/>
        <v>2782310</v>
      </c>
      <c r="H10" s="162">
        <v>294110</v>
      </c>
      <c r="I10" s="41"/>
      <c r="J10" s="162">
        <v>294110</v>
      </c>
      <c r="K10" s="41"/>
      <c r="L10" s="41"/>
      <c r="M10" s="41"/>
      <c r="N10" s="41"/>
      <c r="O10" s="41"/>
    </row>
    <row r="11" spans="1:15" s="35" customFormat="1" ht="22.5" customHeight="1">
      <c r="A11" s="39">
        <v>801</v>
      </c>
      <c r="B11" s="39"/>
      <c r="C11" s="42" t="s">
        <v>20</v>
      </c>
      <c r="D11" s="73">
        <v>11815047</v>
      </c>
      <c r="E11" s="73">
        <f>E12+E13+E14+E15</f>
        <v>17730</v>
      </c>
      <c r="F11" s="73">
        <f>F12+F13+F14+F15</f>
        <v>20070</v>
      </c>
      <c r="G11" s="73">
        <f t="shared" si="0"/>
        <v>11817387</v>
      </c>
      <c r="H11" s="73">
        <v>10846819</v>
      </c>
      <c r="I11" s="73">
        <v>8836690</v>
      </c>
      <c r="J11" s="73">
        <v>1994399</v>
      </c>
      <c r="K11" s="73">
        <v>277000</v>
      </c>
      <c r="L11" s="73">
        <v>549212</v>
      </c>
      <c r="M11" s="73">
        <v>61016</v>
      </c>
      <c r="N11" s="73"/>
      <c r="O11" s="73"/>
    </row>
    <row r="12" spans="1:15" s="35" customFormat="1" ht="22.5" customHeight="1">
      <c r="A12" s="39"/>
      <c r="B12" s="41" t="s">
        <v>43</v>
      </c>
      <c r="C12" s="68" t="s">
        <v>44</v>
      </c>
      <c r="D12" s="52">
        <v>5602442</v>
      </c>
      <c r="E12" s="52">
        <v>1010</v>
      </c>
      <c r="F12" s="52">
        <v>12000</v>
      </c>
      <c r="G12" s="52">
        <f t="shared" si="0"/>
        <v>5613432</v>
      </c>
      <c r="H12" s="52">
        <v>10990</v>
      </c>
      <c r="I12" s="52">
        <v>990</v>
      </c>
      <c r="J12" s="52">
        <v>10000</v>
      </c>
      <c r="K12" s="52"/>
      <c r="L12" s="52"/>
      <c r="M12" s="52"/>
      <c r="N12" s="73"/>
      <c r="O12" s="73"/>
    </row>
    <row r="13" spans="1:15" s="35" customFormat="1" ht="22.5" customHeight="1">
      <c r="A13" s="39"/>
      <c r="B13" s="41" t="s">
        <v>45</v>
      </c>
      <c r="C13" s="23" t="s">
        <v>46</v>
      </c>
      <c r="D13" s="52">
        <v>403296</v>
      </c>
      <c r="E13" s="52">
        <v>4470</v>
      </c>
      <c r="F13" s="52">
        <v>0</v>
      </c>
      <c r="G13" s="52">
        <f t="shared" si="0"/>
        <v>398826</v>
      </c>
      <c r="H13" s="52"/>
      <c r="I13" s="52">
        <v>-4470</v>
      </c>
      <c r="J13" s="52"/>
      <c r="K13" s="52"/>
      <c r="L13" s="52"/>
      <c r="M13" s="52"/>
      <c r="N13" s="73"/>
      <c r="O13" s="73"/>
    </row>
    <row r="14" spans="1:15" s="35" customFormat="1" ht="17.25" customHeight="1">
      <c r="A14" s="39"/>
      <c r="B14" s="41" t="s">
        <v>49</v>
      </c>
      <c r="C14" s="85" t="s">
        <v>47</v>
      </c>
      <c r="D14" s="52">
        <v>1100649</v>
      </c>
      <c r="E14" s="52">
        <v>5410</v>
      </c>
      <c r="F14" s="52">
        <v>0</v>
      </c>
      <c r="G14" s="52">
        <f t="shared" si="0"/>
        <v>1095239</v>
      </c>
      <c r="H14" s="73"/>
      <c r="I14" s="52">
        <v>-5410</v>
      </c>
      <c r="J14" s="73"/>
      <c r="K14" s="73"/>
      <c r="L14" s="73"/>
      <c r="M14" s="73"/>
      <c r="N14" s="73"/>
      <c r="O14" s="73"/>
    </row>
    <row r="15" spans="1:15" s="35" customFormat="1" ht="19.5" customHeight="1">
      <c r="A15" s="51"/>
      <c r="B15" s="87">
        <v>80110</v>
      </c>
      <c r="C15" s="86" t="s">
        <v>48</v>
      </c>
      <c r="D15" s="52">
        <v>4049124</v>
      </c>
      <c r="E15" s="52">
        <v>6840</v>
      </c>
      <c r="F15" s="52">
        <v>8070</v>
      </c>
      <c r="G15" s="52">
        <f t="shared" si="0"/>
        <v>4050354</v>
      </c>
      <c r="H15" s="52">
        <v>1230</v>
      </c>
      <c r="I15" s="52">
        <v>-6840</v>
      </c>
      <c r="J15" s="52">
        <v>8070</v>
      </c>
      <c r="K15" s="51"/>
      <c r="L15" s="52"/>
      <c r="M15" s="52"/>
      <c r="N15" s="52"/>
      <c r="O15" s="52"/>
    </row>
    <row r="16" spans="1:15" s="35" customFormat="1" ht="28.5" customHeight="1">
      <c r="A16" s="70">
        <v>854</v>
      </c>
      <c r="B16" s="87"/>
      <c r="C16" s="88" t="s">
        <v>50</v>
      </c>
      <c r="D16" s="73">
        <v>304839</v>
      </c>
      <c r="E16" s="73">
        <f>E17</f>
        <v>340</v>
      </c>
      <c r="F16" s="73">
        <f>F17</f>
        <v>0</v>
      </c>
      <c r="G16" s="73">
        <f t="shared" si="0"/>
        <v>304499</v>
      </c>
      <c r="H16" s="73">
        <v>253039</v>
      </c>
      <c r="I16" s="73">
        <v>223111</v>
      </c>
      <c r="J16" s="73">
        <v>29928</v>
      </c>
      <c r="K16" s="163"/>
      <c r="L16" s="73">
        <v>51460</v>
      </c>
      <c r="M16" s="73"/>
      <c r="N16" s="52"/>
      <c r="O16" s="52"/>
    </row>
    <row r="17" spans="1:15" s="35" customFormat="1" ht="19.5" customHeight="1">
      <c r="A17" s="36"/>
      <c r="B17" s="69">
        <v>85401</v>
      </c>
      <c r="C17" s="85" t="s">
        <v>51</v>
      </c>
      <c r="D17" s="52">
        <v>269687</v>
      </c>
      <c r="E17" s="52">
        <v>340</v>
      </c>
      <c r="F17" s="52">
        <v>0</v>
      </c>
      <c r="G17" s="52">
        <f t="shared" si="0"/>
        <v>269347</v>
      </c>
      <c r="H17" s="52">
        <v>-340</v>
      </c>
      <c r="I17" s="52">
        <v>-340</v>
      </c>
      <c r="J17" s="52"/>
      <c r="K17" s="51"/>
      <c r="L17" s="52"/>
      <c r="M17" s="52"/>
      <c r="N17" s="52"/>
      <c r="O17" s="52"/>
    </row>
    <row r="18" spans="1:15" s="75" customFormat="1" ht="39.75" customHeight="1">
      <c r="A18" s="70">
        <v>900</v>
      </c>
      <c r="B18" s="69"/>
      <c r="C18" s="43" t="s">
        <v>57</v>
      </c>
      <c r="D18" s="73">
        <v>853453</v>
      </c>
      <c r="E18" s="73">
        <f>E19</f>
        <v>0</v>
      </c>
      <c r="F18" s="73">
        <f>F19</f>
        <v>3500</v>
      </c>
      <c r="G18" s="73">
        <f t="shared" si="0"/>
        <v>856953</v>
      </c>
      <c r="H18" s="73">
        <v>856953</v>
      </c>
      <c r="I18" s="73">
        <v>6000</v>
      </c>
      <c r="J18" s="73">
        <f>H18-I18</f>
        <v>850953</v>
      </c>
      <c r="K18" s="73">
        <v>0</v>
      </c>
      <c r="L18" s="73">
        <v>0</v>
      </c>
      <c r="M18" s="74"/>
      <c r="N18" s="74"/>
      <c r="O18" s="74"/>
    </row>
    <row r="19" spans="1:15" s="35" customFormat="1" ht="50.25" customHeight="1">
      <c r="A19" s="36"/>
      <c r="B19" s="41" t="s">
        <v>55</v>
      </c>
      <c r="C19" s="96" t="s">
        <v>56</v>
      </c>
      <c r="D19" s="52">
        <v>24810</v>
      </c>
      <c r="E19" s="52">
        <v>0</v>
      </c>
      <c r="F19" s="52">
        <v>3500</v>
      </c>
      <c r="G19" s="52">
        <f t="shared" si="0"/>
        <v>28310</v>
      </c>
      <c r="H19" s="52">
        <v>3500</v>
      </c>
      <c r="I19" s="52">
        <v>3500</v>
      </c>
      <c r="J19" s="52">
        <v>0</v>
      </c>
      <c r="K19" s="52">
        <v>0</v>
      </c>
      <c r="L19" s="52">
        <v>0</v>
      </c>
      <c r="M19" s="52"/>
      <c r="N19" s="52"/>
      <c r="O19" s="52"/>
    </row>
    <row r="20" spans="1:15" s="77" customFormat="1" ht="27" customHeight="1">
      <c r="A20" s="206" t="s">
        <v>37</v>
      </c>
      <c r="B20" s="206"/>
      <c r="C20" s="206"/>
      <c r="D20" s="76">
        <v>27063612</v>
      </c>
      <c r="E20" s="76">
        <f>E9+E11+E16+E18</f>
        <v>18070</v>
      </c>
      <c r="F20" s="76">
        <f>F9+F11+F16+F18</f>
        <v>317680</v>
      </c>
      <c r="G20" s="76">
        <f t="shared" si="0"/>
        <v>27363222</v>
      </c>
      <c r="H20" s="76">
        <v>21730680</v>
      </c>
      <c r="I20" s="76">
        <v>13548447</v>
      </c>
      <c r="J20" s="76">
        <v>8182233</v>
      </c>
      <c r="K20" s="76">
        <v>770705</v>
      </c>
      <c r="L20" s="76">
        <v>4002262</v>
      </c>
      <c r="M20" s="76">
        <v>61016</v>
      </c>
      <c r="N20" s="76">
        <v>0</v>
      </c>
      <c r="O20" s="76">
        <v>798559</v>
      </c>
    </row>
    <row r="21" spans="1:8" ht="24.75" customHeight="1">
      <c r="A21" s="1" t="s">
        <v>16</v>
      </c>
      <c r="D21" s="53"/>
      <c r="E21" s="53"/>
      <c r="F21" s="53"/>
      <c r="G21" s="53"/>
      <c r="H21" s="54"/>
    </row>
    <row r="22" spans="1:8" ht="19.5" customHeight="1">
      <c r="A22" s="202" t="s">
        <v>118</v>
      </c>
      <c r="B22" s="202"/>
      <c r="C22" s="202"/>
      <c r="D22" s="202"/>
      <c r="E22" s="202"/>
      <c r="F22" s="202"/>
      <c r="G22" s="53"/>
      <c r="H22" s="54"/>
    </row>
    <row r="23" spans="1:15" ht="39.75" customHeight="1">
      <c r="A23" s="181" t="s">
        <v>0</v>
      </c>
      <c r="B23" s="181"/>
      <c r="C23" s="181"/>
      <c r="D23" s="181"/>
      <c r="E23" s="181"/>
      <c r="F23" s="181"/>
      <c r="G23" s="181"/>
      <c r="H23" s="181"/>
      <c r="I23" s="181"/>
      <c r="J23" s="181"/>
      <c r="K23" s="181"/>
      <c r="L23" s="181"/>
      <c r="M23" s="181"/>
      <c r="N23" s="181"/>
      <c r="O23" s="181"/>
    </row>
    <row r="24" spans="1:14" s="40" customFormat="1" ht="67.5" customHeight="1">
      <c r="A24" s="201" t="s">
        <v>131</v>
      </c>
      <c r="B24" s="201"/>
      <c r="C24" s="201"/>
      <c r="D24" s="201"/>
      <c r="E24" s="201"/>
      <c r="F24" s="201"/>
      <c r="G24" s="201"/>
      <c r="H24" s="201"/>
      <c r="I24" s="201"/>
      <c r="J24" s="201"/>
      <c r="K24" s="201"/>
      <c r="L24" s="201"/>
      <c r="M24" s="201"/>
      <c r="N24" s="201"/>
    </row>
    <row r="25" spans="1:11" s="40" customFormat="1" ht="22.5" customHeight="1">
      <c r="A25" s="56"/>
      <c r="B25" s="57"/>
      <c r="C25" s="57"/>
      <c r="D25" s="57"/>
      <c r="E25" s="57"/>
      <c r="F25" s="57"/>
      <c r="G25" s="57"/>
      <c r="H25" s="57"/>
      <c r="I25" s="57"/>
      <c r="J25" s="58"/>
      <c r="K25" s="57"/>
    </row>
    <row r="26" spans="9:14" ht="12.75">
      <c r="I26" s="54"/>
      <c r="J26" s="178" t="s">
        <v>40</v>
      </c>
      <c r="K26" s="178"/>
      <c r="L26" s="178"/>
      <c r="M26" s="178"/>
      <c r="N26" s="178"/>
    </row>
    <row r="27" ht="12.75">
      <c r="H27" s="54"/>
    </row>
    <row r="28" spans="10:14" ht="20.25" customHeight="1">
      <c r="J28" s="178" t="s">
        <v>19</v>
      </c>
      <c r="K28" s="178"/>
      <c r="L28" s="178"/>
      <c r="M28" s="178"/>
      <c r="N28" s="178"/>
    </row>
    <row r="33" ht="12.75">
      <c r="J33" s="54"/>
    </row>
  </sheetData>
  <mergeCells count="21">
    <mergeCell ref="A22:F22"/>
    <mergeCell ref="N6:N7"/>
    <mergeCell ref="O6:O7"/>
    <mergeCell ref="D8:G8"/>
    <mergeCell ref="A20:C20"/>
    <mergeCell ref="I6:J6"/>
    <mergeCell ref="K6:K7"/>
    <mergeCell ref="L6:L7"/>
    <mergeCell ref="J26:N26"/>
    <mergeCell ref="J28:N28"/>
    <mergeCell ref="A24:N24"/>
    <mergeCell ref="A23:O23"/>
    <mergeCell ref="J1:O1"/>
    <mergeCell ref="A4:O5"/>
    <mergeCell ref="A6:A7"/>
    <mergeCell ref="B6:B7"/>
    <mergeCell ref="C6:C7"/>
    <mergeCell ref="D6:G6"/>
    <mergeCell ref="H6:H7"/>
    <mergeCell ref="M6:M7"/>
    <mergeCell ref="H2:O2"/>
  </mergeCells>
  <printOptions/>
  <pageMargins left="0.46" right="0.17" top="0.69" bottom="0.53" header="0.39" footer="0.41"/>
  <pageSetup horizontalDpi="600" verticalDpi="600" orientation="landscape" paperSize="9" scale="85" r:id="rId1"/>
  <headerFooter alignWithMargins="0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8"/>
  <sheetViews>
    <sheetView workbookViewId="0" topLeftCell="A1">
      <selection activeCell="E2" sqref="E2:K2"/>
    </sheetView>
  </sheetViews>
  <sheetFormatPr defaultColWidth="9.140625" defaultRowHeight="12.75"/>
  <cols>
    <col min="1" max="1" width="6.140625" style="1" customWidth="1"/>
    <col min="2" max="2" width="8.140625" style="1" customWidth="1"/>
    <col min="3" max="3" width="29.57421875" style="1" customWidth="1"/>
    <col min="4" max="4" width="14.57421875" style="1" customWidth="1"/>
    <col min="5" max="5" width="14.7109375" style="1" customWidth="1"/>
    <col min="6" max="6" width="13.8515625" style="1" customWidth="1"/>
    <col min="7" max="7" width="15.140625" style="1" customWidth="1"/>
    <col min="8" max="8" width="17.00390625" style="1" customWidth="1"/>
    <col min="9" max="9" width="12.00390625" style="1" customWidth="1"/>
    <col min="10" max="10" width="11.00390625" style="0" customWidth="1"/>
    <col min="11" max="11" width="12.00390625" style="0" customWidth="1"/>
  </cols>
  <sheetData>
    <row r="1" spans="6:11" ht="12.75">
      <c r="F1" s="179" t="s">
        <v>132</v>
      </c>
      <c r="G1" s="179"/>
      <c r="H1" s="179"/>
      <c r="I1" s="179"/>
      <c r="J1" s="179"/>
      <c r="K1" s="179"/>
    </row>
    <row r="2" spans="1:11" ht="18">
      <c r="A2" s="47"/>
      <c r="B2" s="47"/>
      <c r="C2" s="47"/>
      <c r="D2" s="47"/>
      <c r="E2" s="226" t="s">
        <v>135</v>
      </c>
      <c r="F2" s="226"/>
      <c r="G2" s="226"/>
      <c r="H2" s="226"/>
      <c r="I2" s="226"/>
      <c r="J2" s="226"/>
      <c r="K2" s="226"/>
    </row>
    <row r="3" spans="1:9" ht="13.5" customHeight="1">
      <c r="A3" s="47"/>
      <c r="B3" s="47"/>
      <c r="C3" s="47"/>
      <c r="D3" s="47"/>
      <c r="E3" s="47"/>
      <c r="F3" s="47"/>
      <c r="G3" s="47"/>
      <c r="I3" s="147"/>
    </row>
    <row r="4" spans="1:11" ht="21.75" customHeight="1">
      <c r="A4" s="148"/>
      <c r="B4" s="148"/>
      <c r="C4" s="148"/>
      <c r="D4" s="148"/>
      <c r="E4" s="45" t="s">
        <v>108</v>
      </c>
      <c r="F4" s="148"/>
      <c r="G4" s="46"/>
      <c r="H4" s="46"/>
      <c r="I4" s="46"/>
      <c r="J4" s="46"/>
      <c r="K4" s="46"/>
    </row>
    <row r="5" spans="1:11" s="49" customFormat="1" ht="20.25" customHeight="1">
      <c r="A5" s="208" t="s">
        <v>2</v>
      </c>
      <c r="B5" s="208" t="s">
        <v>24</v>
      </c>
      <c r="C5" s="208" t="s">
        <v>25</v>
      </c>
      <c r="D5" s="213" t="s">
        <v>3</v>
      </c>
      <c r="E5" s="214"/>
      <c r="F5" s="215"/>
      <c r="G5" s="208" t="s">
        <v>109</v>
      </c>
      <c r="H5" s="149" t="s">
        <v>110</v>
      </c>
      <c r="I5" s="208" t="s">
        <v>111</v>
      </c>
      <c r="J5" s="219" t="s">
        <v>112</v>
      </c>
      <c r="K5" s="208" t="s">
        <v>113</v>
      </c>
    </row>
    <row r="6" spans="1:11" s="49" customFormat="1" ht="61.5" customHeight="1">
      <c r="A6" s="209"/>
      <c r="B6" s="209"/>
      <c r="C6" s="209"/>
      <c r="D6" s="216"/>
      <c r="E6" s="217"/>
      <c r="F6" s="218"/>
      <c r="G6" s="209"/>
      <c r="H6" s="37" t="s">
        <v>114</v>
      </c>
      <c r="I6" s="209"/>
      <c r="J6" s="209"/>
      <c r="K6" s="209"/>
    </row>
    <row r="7" spans="1:11" s="49" customFormat="1" ht="17.25" customHeight="1">
      <c r="A7" s="50"/>
      <c r="B7" s="50"/>
      <c r="C7" s="50"/>
      <c r="D7" s="150" t="s">
        <v>115</v>
      </c>
      <c r="E7" s="150" t="s">
        <v>14</v>
      </c>
      <c r="F7" s="150" t="s">
        <v>116</v>
      </c>
      <c r="G7" s="50"/>
      <c r="H7" s="151"/>
      <c r="I7" s="50"/>
      <c r="J7" s="50"/>
      <c r="K7" s="50"/>
    </row>
    <row r="8" spans="1:11" s="153" customFormat="1" ht="15" customHeight="1">
      <c r="A8" s="152">
        <v>1</v>
      </c>
      <c r="B8" s="152">
        <v>2</v>
      </c>
      <c r="C8" s="152">
        <v>3</v>
      </c>
      <c r="D8" s="210">
        <v>4</v>
      </c>
      <c r="E8" s="211"/>
      <c r="F8" s="212"/>
      <c r="G8" s="152">
        <v>5</v>
      </c>
      <c r="H8" s="152">
        <v>6</v>
      </c>
      <c r="I8" s="152">
        <v>7</v>
      </c>
      <c r="J8" s="152">
        <v>8</v>
      </c>
      <c r="K8" s="152">
        <v>9</v>
      </c>
    </row>
    <row r="9" spans="1:11" s="153" customFormat="1" ht="20.25" customHeight="1">
      <c r="A9" s="99" t="s">
        <v>58</v>
      </c>
      <c r="B9" s="100"/>
      <c r="C9" s="154" t="s">
        <v>59</v>
      </c>
      <c r="D9" s="155">
        <v>1320000</v>
      </c>
      <c r="E9" s="155">
        <f>E10</f>
        <v>-150000</v>
      </c>
      <c r="F9" s="155">
        <f>D9+E9</f>
        <v>1170000</v>
      </c>
      <c r="G9" s="155">
        <v>670000</v>
      </c>
      <c r="H9" s="156"/>
      <c r="I9" s="155">
        <v>500000</v>
      </c>
      <c r="J9" s="156"/>
      <c r="K9" s="157"/>
    </row>
    <row r="10" spans="1:11" s="153" customFormat="1" ht="25.5" customHeight="1">
      <c r="A10" s="158"/>
      <c r="B10" s="102" t="s">
        <v>60</v>
      </c>
      <c r="C10" s="23" t="s">
        <v>61</v>
      </c>
      <c r="D10" s="159">
        <v>1320000</v>
      </c>
      <c r="E10" s="159">
        <v>-150000</v>
      </c>
      <c r="F10" s="159">
        <f>D10+E10</f>
        <v>1170000</v>
      </c>
      <c r="G10" s="159">
        <v>-150000</v>
      </c>
      <c r="H10" s="157"/>
      <c r="I10" s="157"/>
      <c r="J10" s="157"/>
      <c r="K10" s="157"/>
    </row>
    <row r="11" spans="1:11" s="153" customFormat="1" ht="29.25" customHeight="1">
      <c r="A11" s="39">
        <v>754</v>
      </c>
      <c r="B11" s="39"/>
      <c r="C11" s="167" t="s">
        <v>123</v>
      </c>
      <c r="D11" s="155">
        <v>146273</v>
      </c>
      <c r="E11" s="155">
        <f>E12</f>
        <v>-144110</v>
      </c>
      <c r="F11" s="155">
        <f>D11+E11</f>
        <v>2163</v>
      </c>
      <c r="G11" s="155">
        <v>0</v>
      </c>
      <c r="H11" s="169"/>
      <c r="I11" s="169"/>
      <c r="J11" s="169"/>
      <c r="K11" s="155">
        <v>2163</v>
      </c>
    </row>
    <row r="12" spans="1:11" s="153" customFormat="1" ht="19.5" customHeight="1">
      <c r="A12" s="36"/>
      <c r="B12" s="41">
        <v>75412</v>
      </c>
      <c r="C12" s="168" t="s">
        <v>124</v>
      </c>
      <c r="D12" s="159">
        <v>146273</v>
      </c>
      <c r="E12" s="159">
        <v>-144110</v>
      </c>
      <c r="F12" s="159">
        <f>D12+E12</f>
        <v>2163</v>
      </c>
      <c r="G12" s="159">
        <v>-144110</v>
      </c>
      <c r="H12" s="157"/>
      <c r="I12" s="157"/>
      <c r="J12" s="157"/>
      <c r="K12" s="157"/>
    </row>
    <row r="13" spans="1:11" s="35" customFormat="1" ht="19.5" customHeight="1">
      <c r="A13" s="220" t="s">
        <v>37</v>
      </c>
      <c r="B13" s="221"/>
      <c r="C13" s="222"/>
      <c r="D13" s="44">
        <v>10146392.32</v>
      </c>
      <c r="E13" s="44">
        <f>E9+E11</f>
        <v>-294110</v>
      </c>
      <c r="F13" s="44">
        <f>D13+E13</f>
        <v>9852282.32</v>
      </c>
      <c r="G13" s="44">
        <v>9221679.32</v>
      </c>
      <c r="H13" s="44">
        <v>4974819.32</v>
      </c>
      <c r="I13" s="170">
        <v>500000</v>
      </c>
      <c r="J13" s="160">
        <v>0</v>
      </c>
      <c r="K13" s="170">
        <v>130603</v>
      </c>
    </row>
    <row r="14" spans="1:2" ht="15.75" customHeight="1">
      <c r="A14" s="223" t="s">
        <v>117</v>
      </c>
      <c r="B14" s="223"/>
    </row>
    <row r="15" spans="1:11" ht="133.5" customHeight="1">
      <c r="A15" s="224" t="s">
        <v>133</v>
      </c>
      <c r="B15" s="225"/>
      <c r="C15" s="225"/>
      <c r="D15" s="225"/>
      <c r="E15" s="225"/>
      <c r="F15" s="225"/>
      <c r="G15" s="225"/>
      <c r="H15" s="225"/>
      <c r="I15" s="225"/>
      <c r="J15" s="225"/>
      <c r="K15" s="225"/>
    </row>
    <row r="16" spans="1:10" ht="12.75">
      <c r="A16" s="55"/>
      <c r="H16" s="184" t="s">
        <v>40</v>
      </c>
      <c r="I16" s="184"/>
      <c r="J16" s="184"/>
    </row>
    <row r="18" spans="8:10" ht="12.75">
      <c r="H18" s="184" t="s">
        <v>19</v>
      </c>
      <c r="I18" s="184"/>
      <c r="J18" s="184"/>
    </row>
  </sheetData>
  <mergeCells count="16">
    <mergeCell ref="H18:J18"/>
    <mergeCell ref="F1:K1"/>
    <mergeCell ref="A13:C13"/>
    <mergeCell ref="A14:B14"/>
    <mergeCell ref="A15:K15"/>
    <mergeCell ref="H16:J16"/>
    <mergeCell ref="E2:K2"/>
    <mergeCell ref="A5:A6"/>
    <mergeCell ref="B5:B6"/>
    <mergeCell ref="C5:C6"/>
    <mergeCell ref="K5:K6"/>
    <mergeCell ref="D8:F8"/>
    <mergeCell ref="D5:F6"/>
    <mergeCell ref="G5:G6"/>
    <mergeCell ref="I5:I6"/>
    <mergeCell ref="J5:J6"/>
  </mergeCells>
  <printOptions/>
  <pageMargins left="0.65" right="0.17" top="0.67" bottom="1" header="0.5" footer="0.5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2"/>
  <sheetViews>
    <sheetView workbookViewId="0" topLeftCell="A1">
      <selection activeCell="E1" sqref="E1:L1"/>
    </sheetView>
  </sheetViews>
  <sheetFormatPr defaultColWidth="9.140625" defaultRowHeight="12.75"/>
  <cols>
    <col min="1" max="1" width="4.7109375" style="1" customWidth="1"/>
    <col min="2" max="2" width="6.57421875" style="1" customWidth="1"/>
    <col min="3" max="3" width="7.00390625" style="1" customWidth="1"/>
    <col min="4" max="4" width="46.421875" style="1" customWidth="1"/>
    <col min="5" max="5" width="12.8515625" style="1" customWidth="1"/>
    <col min="6" max="6" width="13.00390625" style="1" customWidth="1"/>
    <col min="7" max="7" width="11.421875" style="1" customWidth="1"/>
    <col min="8" max="8" width="9.140625" style="1" customWidth="1"/>
    <col min="9" max="9" width="12.8515625" style="1" customWidth="1"/>
    <col min="10" max="11" width="11.57421875" style="1" customWidth="1"/>
    <col min="12" max="12" width="10.8515625" style="1" customWidth="1"/>
    <col min="13" max="16384" width="9.140625" style="1" customWidth="1"/>
  </cols>
  <sheetData>
    <row r="1" spans="5:12" ht="12.75">
      <c r="E1" s="227" t="s">
        <v>134</v>
      </c>
      <c r="F1" s="227"/>
      <c r="G1" s="227"/>
      <c r="H1" s="227"/>
      <c r="I1" s="227"/>
      <c r="J1" s="227"/>
      <c r="K1" s="227"/>
      <c r="L1" s="227"/>
    </row>
    <row r="2" spans="6:12" ht="18" customHeight="1">
      <c r="F2" s="227" t="s">
        <v>63</v>
      </c>
      <c r="G2" s="227"/>
      <c r="H2" s="227"/>
      <c r="I2" s="227"/>
      <c r="J2" s="227"/>
      <c r="K2" s="227"/>
      <c r="L2" s="227"/>
    </row>
    <row r="3" ht="6.75" customHeight="1"/>
    <row r="4" spans="1:12" ht="18">
      <c r="A4" s="228" t="s">
        <v>64</v>
      </c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</row>
    <row r="5" spans="1:12" ht="10.5" customHeight="1">
      <c r="A5" s="108"/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9"/>
    </row>
    <row r="6" spans="1:12" s="110" customFormat="1" ht="19.5" customHeight="1">
      <c r="A6" s="229" t="s">
        <v>65</v>
      </c>
      <c r="B6" s="229" t="s">
        <v>2</v>
      </c>
      <c r="C6" s="229" t="s">
        <v>66</v>
      </c>
      <c r="D6" s="230" t="s">
        <v>67</v>
      </c>
      <c r="E6" s="230" t="s">
        <v>68</v>
      </c>
      <c r="F6" s="230" t="s">
        <v>69</v>
      </c>
      <c r="G6" s="230"/>
      <c r="H6" s="230"/>
      <c r="I6" s="230"/>
      <c r="J6" s="230"/>
      <c r="K6" s="231" t="s">
        <v>70</v>
      </c>
      <c r="L6" s="234" t="s">
        <v>71</v>
      </c>
    </row>
    <row r="7" spans="1:12" s="110" customFormat="1" ht="19.5" customHeight="1">
      <c r="A7" s="229"/>
      <c r="B7" s="229"/>
      <c r="C7" s="229"/>
      <c r="D7" s="230"/>
      <c r="E7" s="230"/>
      <c r="F7" s="230" t="s">
        <v>72</v>
      </c>
      <c r="G7" s="230" t="s">
        <v>73</v>
      </c>
      <c r="H7" s="230"/>
      <c r="I7" s="230"/>
      <c r="J7" s="230"/>
      <c r="K7" s="232"/>
      <c r="L7" s="235"/>
    </row>
    <row r="8" spans="1:12" s="110" customFormat="1" ht="29.25" customHeight="1">
      <c r="A8" s="229"/>
      <c r="B8" s="229"/>
      <c r="C8" s="229"/>
      <c r="D8" s="230"/>
      <c r="E8" s="230"/>
      <c r="F8" s="230"/>
      <c r="G8" s="230" t="s">
        <v>74</v>
      </c>
      <c r="H8" s="237" t="s">
        <v>75</v>
      </c>
      <c r="I8" s="230" t="s">
        <v>76</v>
      </c>
      <c r="J8" s="237" t="s">
        <v>77</v>
      </c>
      <c r="K8" s="232"/>
      <c r="L8" s="235"/>
    </row>
    <row r="9" spans="1:12" s="110" customFormat="1" ht="19.5" customHeight="1">
      <c r="A9" s="229"/>
      <c r="B9" s="229"/>
      <c r="C9" s="229"/>
      <c r="D9" s="230"/>
      <c r="E9" s="230"/>
      <c r="F9" s="230"/>
      <c r="G9" s="230"/>
      <c r="H9" s="237"/>
      <c r="I9" s="230"/>
      <c r="J9" s="237"/>
      <c r="K9" s="232"/>
      <c r="L9" s="235"/>
    </row>
    <row r="10" spans="1:12" s="110" customFormat="1" ht="7.5" customHeight="1">
      <c r="A10" s="229"/>
      <c r="B10" s="229"/>
      <c r="C10" s="229"/>
      <c r="D10" s="230"/>
      <c r="E10" s="230"/>
      <c r="F10" s="230"/>
      <c r="G10" s="230"/>
      <c r="H10" s="237"/>
      <c r="I10" s="230"/>
      <c r="J10" s="237"/>
      <c r="K10" s="233"/>
      <c r="L10" s="236"/>
    </row>
    <row r="11" spans="1:12" s="112" customFormat="1" ht="13.5" customHeight="1">
      <c r="A11" s="111">
        <v>1</v>
      </c>
      <c r="B11" s="111">
        <v>2</v>
      </c>
      <c r="C11" s="111">
        <v>3</v>
      </c>
      <c r="D11" s="111">
        <v>5</v>
      </c>
      <c r="E11" s="111">
        <v>6</v>
      </c>
      <c r="F11" s="111">
        <v>7</v>
      </c>
      <c r="G11" s="111">
        <v>8</v>
      </c>
      <c r="H11" s="111">
        <v>9</v>
      </c>
      <c r="I11" s="111">
        <v>10</v>
      </c>
      <c r="J11" s="111">
        <v>11</v>
      </c>
      <c r="K11" s="111">
        <v>12</v>
      </c>
      <c r="L11" s="111">
        <v>13</v>
      </c>
    </row>
    <row r="12" spans="1:12" s="119" customFormat="1" ht="37.5" customHeight="1">
      <c r="A12" s="113">
        <v>1</v>
      </c>
      <c r="B12" s="114" t="s">
        <v>58</v>
      </c>
      <c r="C12" s="114" t="s">
        <v>60</v>
      </c>
      <c r="D12" s="115" t="s">
        <v>78</v>
      </c>
      <c r="E12" s="116">
        <f aca="true" t="shared" si="0" ref="E12:F15">F12</f>
        <v>300000</v>
      </c>
      <c r="F12" s="116">
        <f t="shared" si="0"/>
        <v>300000</v>
      </c>
      <c r="G12" s="116">
        <v>300000</v>
      </c>
      <c r="H12" s="117"/>
      <c r="I12" s="117"/>
      <c r="J12" s="117"/>
      <c r="K12" s="117"/>
      <c r="L12" s="118" t="s">
        <v>79</v>
      </c>
    </row>
    <row r="13" spans="1:12" s="119" customFormat="1" ht="36.75" customHeight="1">
      <c r="A13" s="113">
        <v>2</v>
      </c>
      <c r="B13" s="114" t="s">
        <v>58</v>
      </c>
      <c r="C13" s="114" t="s">
        <v>60</v>
      </c>
      <c r="D13" s="115" t="s">
        <v>80</v>
      </c>
      <c r="E13" s="116">
        <f t="shared" si="0"/>
        <v>0</v>
      </c>
      <c r="F13" s="116">
        <f t="shared" si="0"/>
        <v>0</v>
      </c>
      <c r="G13" s="116">
        <v>0</v>
      </c>
      <c r="H13" s="117"/>
      <c r="I13" s="117"/>
      <c r="J13" s="117"/>
      <c r="K13" s="117"/>
      <c r="L13" s="118" t="s">
        <v>79</v>
      </c>
    </row>
    <row r="14" spans="1:12" s="119" customFormat="1" ht="27.75" customHeight="1">
      <c r="A14" s="113">
        <v>3</v>
      </c>
      <c r="B14" s="114" t="s">
        <v>58</v>
      </c>
      <c r="C14" s="114" t="s">
        <v>60</v>
      </c>
      <c r="D14" s="115" t="s">
        <v>125</v>
      </c>
      <c r="E14" s="116">
        <f t="shared" si="0"/>
        <v>20000</v>
      </c>
      <c r="F14" s="116">
        <f t="shared" si="0"/>
        <v>20000</v>
      </c>
      <c r="G14" s="116">
        <v>20000</v>
      </c>
      <c r="H14" s="117"/>
      <c r="I14" s="117"/>
      <c r="J14" s="117"/>
      <c r="K14" s="117"/>
      <c r="L14" s="118" t="s">
        <v>79</v>
      </c>
    </row>
    <row r="15" spans="1:12" s="119" customFormat="1" ht="27.75" customHeight="1">
      <c r="A15" s="113">
        <v>4</v>
      </c>
      <c r="B15" s="114" t="s">
        <v>58</v>
      </c>
      <c r="C15" s="114" t="s">
        <v>60</v>
      </c>
      <c r="D15" s="120" t="s">
        <v>81</v>
      </c>
      <c r="E15" s="116">
        <f t="shared" si="0"/>
        <v>150000</v>
      </c>
      <c r="F15" s="116">
        <f t="shared" si="0"/>
        <v>150000</v>
      </c>
      <c r="G15" s="116">
        <v>150000</v>
      </c>
      <c r="H15" s="117"/>
      <c r="I15" s="117"/>
      <c r="J15" s="117"/>
      <c r="K15" s="117"/>
      <c r="L15" s="118" t="s">
        <v>79</v>
      </c>
    </row>
    <row r="16" spans="1:12" s="119" customFormat="1" ht="21.75" customHeight="1">
      <c r="A16" s="238" t="s">
        <v>82</v>
      </c>
      <c r="B16" s="239"/>
      <c r="C16" s="239"/>
      <c r="D16" s="239"/>
      <c r="E16" s="121">
        <f>SUM(E12:E15)</f>
        <v>470000</v>
      </c>
      <c r="F16" s="121">
        <f>SUM(F12:F15)</f>
        <v>470000</v>
      </c>
      <c r="G16" s="121">
        <f>SUM(G12:G15)</f>
        <v>470000</v>
      </c>
      <c r="H16" s="122"/>
      <c r="I16" s="122"/>
      <c r="J16" s="122"/>
      <c r="K16" s="122"/>
      <c r="L16" s="122"/>
    </row>
    <row r="17" spans="1:12" ht="24.75" customHeight="1">
      <c r="A17" s="123">
        <v>5</v>
      </c>
      <c r="B17" s="114" t="s">
        <v>83</v>
      </c>
      <c r="C17" s="114" t="s">
        <v>84</v>
      </c>
      <c r="D17" s="120" t="s">
        <v>85</v>
      </c>
      <c r="E17" s="116">
        <f>F17</f>
        <v>8000</v>
      </c>
      <c r="F17" s="116">
        <f>G17</f>
        <v>8000</v>
      </c>
      <c r="G17" s="116">
        <v>8000</v>
      </c>
      <c r="H17" s="3"/>
      <c r="I17" s="124"/>
      <c r="J17" s="3"/>
      <c r="K17" s="3"/>
      <c r="L17" s="118" t="s">
        <v>79</v>
      </c>
    </row>
    <row r="18" spans="1:12" s="127" customFormat="1" ht="28.5" customHeight="1">
      <c r="A18" s="240" t="s">
        <v>86</v>
      </c>
      <c r="B18" s="241"/>
      <c r="C18" s="241"/>
      <c r="D18" s="241"/>
      <c r="E18" s="121">
        <f>F18</f>
        <v>8000</v>
      </c>
      <c r="F18" s="121">
        <f>SUM(F17)</f>
        <v>8000</v>
      </c>
      <c r="G18" s="121">
        <f>SUM(G17)</f>
        <v>8000</v>
      </c>
      <c r="H18" s="125"/>
      <c r="I18" s="126"/>
      <c r="J18" s="125"/>
      <c r="K18" s="125"/>
      <c r="L18" s="125"/>
    </row>
    <row r="19" spans="1:12" ht="114" customHeight="1">
      <c r="A19" s="123">
        <v>6</v>
      </c>
      <c r="B19" s="3">
        <v>600</v>
      </c>
      <c r="C19" s="3">
        <v>60013</v>
      </c>
      <c r="D19" s="115" t="s">
        <v>87</v>
      </c>
      <c r="E19" s="128">
        <f>F19</f>
        <v>505000</v>
      </c>
      <c r="F19" s="128">
        <f>G19</f>
        <v>505000</v>
      </c>
      <c r="G19" s="128">
        <v>505000</v>
      </c>
      <c r="H19" s="3"/>
      <c r="I19" s="129"/>
      <c r="J19" s="3"/>
      <c r="K19" s="3"/>
      <c r="L19" s="130" t="s">
        <v>79</v>
      </c>
    </row>
    <row r="20" spans="1:12" ht="114.75" customHeight="1">
      <c r="A20" s="123">
        <v>7</v>
      </c>
      <c r="B20" s="3">
        <v>600</v>
      </c>
      <c r="C20" s="3">
        <v>60013</v>
      </c>
      <c r="D20" s="115" t="s">
        <v>88</v>
      </c>
      <c r="E20" s="128">
        <f>F20</f>
        <v>65000</v>
      </c>
      <c r="F20" s="128">
        <f>G20</f>
        <v>65000</v>
      </c>
      <c r="G20" s="128">
        <v>65000</v>
      </c>
      <c r="H20" s="3"/>
      <c r="I20" s="129"/>
      <c r="J20" s="3"/>
      <c r="K20" s="3"/>
      <c r="L20" s="130" t="s">
        <v>79</v>
      </c>
    </row>
    <row r="21" spans="1:12" ht="24.75" customHeight="1">
      <c r="A21" s="242" t="s">
        <v>89</v>
      </c>
      <c r="B21" s="242"/>
      <c r="C21" s="242"/>
      <c r="D21" s="242"/>
      <c r="E21" s="128">
        <f>SUM(E19:E20)</f>
        <v>570000</v>
      </c>
      <c r="F21" s="128">
        <f>SUM(F19:F20)</f>
        <v>570000</v>
      </c>
      <c r="G21" s="128">
        <f>SUM(G19:G20)</f>
        <v>570000</v>
      </c>
      <c r="H21" s="3"/>
      <c r="I21" s="129"/>
      <c r="J21" s="3"/>
      <c r="K21" s="3"/>
      <c r="L21" s="130"/>
    </row>
    <row r="22" spans="1:12" ht="78" customHeight="1">
      <c r="A22" s="123">
        <v>8</v>
      </c>
      <c r="B22" s="3">
        <v>600</v>
      </c>
      <c r="C22" s="3">
        <v>60016</v>
      </c>
      <c r="D22" s="115" t="s">
        <v>90</v>
      </c>
      <c r="E22" s="131">
        <f>F22</f>
        <v>5819269.8</v>
      </c>
      <c r="F22" s="131">
        <v>5819269.8</v>
      </c>
      <c r="G22" s="131">
        <v>872890.48</v>
      </c>
      <c r="H22" s="3"/>
      <c r="I22" s="132"/>
      <c r="J22" s="131">
        <v>4946379.32</v>
      </c>
      <c r="K22" s="131"/>
      <c r="L22" s="130" t="s">
        <v>79</v>
      </c>
    </row>
    <row r="23" spans="1:12" ht="42.75" customHeight="1">
      <c r="A23" s="123">
        <v>9</v>
      </c>
      <c r="B23" s="86">
        <v>600</v>
      </c>
      <c r="C23" s="86">
        <v>60016</v>
      </c>
      <c r="D23" s="115" t="s">
        <v>91</v>
      </c>
      <c r="E23" s="131">
        <f>F23</f>
        <v>27109.52</v>
      </c>
      <c r="F23" s="131">
        <f>G23</f>
        <v>27109.52</v>
      </c>
      <c r="G23" s="131">
        <v>27109.52</v>
      </c>
      <c r="H23" s="3"/>
      <c r="I23" s="129"/>
      <c r="J23" s="133"/>
      <c r="K23" s="133"/>
      <c r="L23" s="118" t="s">
        <v>79</v>
      </c>
    </row>
    <row r="24" spans="1:12" ht="39" customHeight="1">
      <c r="A24" s="123">
        <v>10</v>
      </c>
      <c r="B24" s="3">
        <v>600</v>
      </c>
      <c r="C24" s="3">
        <v>60016</v>
      </c>
      <c r="D24" s="115" t="s">
        <v>92</v>
      </c>
      <c r="E24" s="128">
        <v>3442121</v>
      </c>
      <c r="F24" s="128">
        <f>G24</f>
        <v>600000</v>
      </c>
      <c r="G24" s="128">
        <v>600000</v>
      </c>
      <c r="H24" s="3"/>
      <c r="I24" s="129"/>
      <c r="J24" s="133"/>
      <c r="K24" s="134" t="s">
        <v>93</v>
      </c>
      <c r="L24" s="130" t="s">
        <v>79</v>
      </c>
    </row>
    <row r="25" spans="1:12" ht="30.75" customHeight="1">
      <c r="A25" s="123">
        <v>11</v>
      </c>
      <c r="B25" s="3">
        <v>600</v>
      </c>
      <c r="C25" s="3">
        <v>60016</v>
      </c>
      <c r="D25" s="115" t="s">
        <v>94</v>
      </c>
      <c r="E25" s="128">
        <f>F25</f>
        <v>270000</v>
      </c>
      <c r="F25" s="128">
        <f>G25</f>
        <v>270000</v>
      </c>
      <c r="G25" s="128">
        <v>270000</v>
      </c>
      <c r="H25" s="3"/>
      <c r="I25" s="129"/>
      <c r="J25" s="133"/>
      <c r="K25" s="133"/>
      <c r="L25" s="118" t="s">
        <v>79</v>
      </c>
    </row>
    <row r="26" spans="1:12" ht="39.75" customHeight="1">
      <c r="A26" s="123">
        <v>12</v>
      </c>
      <c r="B26" s="123">
        <v>600</v>
      </c>
      <c r="C26" s="123">
        <v>60016</v>
      </c>
      <c r="D26" s="115" t="s">
        <v>95</v>
      </c>
      <c r="E26" s="128">
        <f>F26</f>
        <v>17800</v>
      </c>
      <c r="F26" s="128">
        <f>G26</f>
        <v>17800</v>
      </c>
      <c r="G26" s="128">
        <v>17800</v>
      </c>
      <c r="H26" s="3"/>
      <c r="I26" s="129"/>
      <c r="J26" s="128"/>
      <c r="K26" s="128"/>
      <c r="L26" s="118" t="s">
        <v>79</v>
      </c>
    </row>
    <row r="27" spans="1:12" ht="23.25" customHeight="1">
      <c r="A27" s="243" t="s">
        <v>96</v>
      </c>
      <c r="B27" s="244"/>
      <c r="C27" s="244"/>
      <c r="D27" s="245"/>
      <c r="E27" s="131">
        <f>E22+E23+E24+E25+E26</f>
        <v>9576300.32</v>
      </c>
      <c r="F27" s="131">
        <f>F22+F23+F24+F25+F26</f>
        <v>6734179.319999999</v>
      </c>
      <c r="G27" s="131">
        <f>G22+G23+G24+G25+G26</f>
        <v>1787800</v>
      </c>
      <c r="H27" s="3"/>
      <c r="I27" s="131">
        <v>741956.9</v>
      </c>
      <c r="J27" s="131">
        <f>J22</f>
        <v>4946379.32</v>
      </c>
      <c r="K27" s="131">
        <v>2842121</v>
      </c>
      <c r="L27" s="130"/>
    </row>
    <row r="28" spans="1:12" s="127" customFormat="1" ht="24" customHeight="1">
      <c r="A28" s="246" t="s">
        <v>97</v>
      </c>
      <c r="B28" s="247"/>
      <c r="C28" s="247"/>
      <c r="D28" s="248"/>
      <c r="E28" s="136">
        <f>E21+E27</f>
        <v>10146300.32</v>
      </c>
      <c r="F28" s="136">
        <f>F21+F27</f>
        <v>7304179.319999999</v>
      </c>
      <c r="G28" s="137">
        <f>G21+G27</f>
        <v>2357800</v>
      </c>
      <c r="H28" s="125"/>
      <c r="I28" s="136">
        <f>I27</f>
        <v>741956.9</v>
      </c>
      <c r="J28" s="136">
        <f>J21+J27</f>
        <v>4946379.32</v>
      </c>
      <c r="K28" s="136">
        <f>SUM(K27)</f>
        <v>2842121</v>
      </c>
      <c r="L28" s="125"/>
    </row>
    <row r="29" spans="1:12" ht="24.75" customHeight="1">
      <c r="A29" s="123">
        <v>13</v>
      </c>
      <c r="B29" s="138">
        <v>750</v>
      </c>
      <c r="C29" s="138">
        <v>75023</v>
      </c>
      <c r="D29" s="138" t="s">
        <v>98</v>
      </c>
      <c r="E29" s="116">
        <f>F29</f>
        <v>7000</v>
      </c>
      <c r="F29" s="116">
        <f>G29</f>
        <v>7000</v>
      </c>
      <c r="G29" s="116">
        <v>7000</v>
      </c>
      <c r="H29" s="3"/>
      <c r="I29" s="129"/>
      <c r="J29" s="3"/>
      <c r="K29" s="3"/>
      <c r="L29" s="118" t="s">
        <v>79</v>
      </c>
    </row>
    <row r="30" spans="1:12" s="127" customFormat="1" ht="21" customHeight="1">
      <c r="A30" s="246" t="s">
        <v>99</v>
      </c>
      <c r="B30" s="247"/>
      <c r="C30" s="247"/>
      <c r="D30" s="248"/>
      <c r="E30" s="121">
        <f>SUM(E29)</f>
        <v>7000</v>
      </c>
      <c r="F30" s="121">
        <f>SUM(F29)</f>
        <v>7000</v>
      </c>
      <c r="G30" s="121">
        <f>SUM(G29)</f>
        <v>7000</v>
      </c>
      <c r="H30" s="125"/>
      <c r="I30" s="139"/>
      <c r="J30" s="125"/>
      <c r="K30" s="125"/>
      <c r="L30" s="125"/>
    </row>
    <row r="31" spans="1:12" ht="39" customHeight="1">
      <c r="A31" s="123">
        <v>14</v>
      </c>
      <c r="B31" s="3">
        <v>754</v>
      </c>
      <c r="C31" s="3">
        <v>75412</v>
      </c>
      <c r="D31" s="115" t="s">
        <v>100</v>
      </c>
      <c r="E31" s="116">
        <f>F31+K31</f>
        <v>0</v>
      </c>
      <c r="F31" s="116">
        <f>G31</f>
        <v>0</v>
      </c>
      <c r="G31" s="116">
        <v>0</v>
      </c>
      <c r="H31" s="3"/>
      <c r="I31" s="140"/>
      <c r="J31" s="3"/>
      <c r="K31" s="116">
        <v>0</v>
      </c>
      <c r="L31" s="130" t="s">
        <v>79</v>
      </c>
    </row>
    <row r="32" spans="1:12" ht="90" customHeight="1">
      <c r="A32" s="135">
        <v>15</v>
      </c>
      <c r="B32" s="3">
        <v>754</v>
      </c>
      <c r="C32" s="3">
        <v>75412</v>
      </c>
      <c r="D32" s="115" t="s">
        <v>101</v>
      </c>
      <c r="E32" s="116">
        <f>F32</f>
        <v>0</v>
      </c>
      <c r="F32" s="116">
        <f>G32</f>
        <v>0</v>
      </c>
      <c r="G32" s="116">
        <v>0</v>
      </c>
      <c r="H32" s="3"/>
      <c r="I32" s="140"/>
      <c r="J32" s="3"/>
      <c r="K32" s="131"/>
      <c r="L32" s="130"/>
    </row>
    <row r="33" spans="1:12" s="143" customFormat="1" ht="29.25" customHeight="1">
      <c r="A33" s="240" t="s">
        <v>102</v>
      </c>
      <c r="B33" s="241"/>
      <c r="C33" s="241"/>
      <c r="D33" s="241"/>
      <c r="E33" s="121">
        <f>E31+E32</f>
        <v>0</v>
      </c>
      <c r="F33" s="121">
        <f>G33</f>
        <v>0</v>
      </c>
      <c r="G33" s="121">
        <f>G31+G32</f>
        <v>0</v>
      </c>
      <c r="H33" s="125"/>
      <c r="I33" s="121"/>
      <c r="J33" s="141"/>
      <c r="K33" s="142">
        <f>SUM(K31)</f>
        <v>0</v>
      </c>
      <c r="L33" s="141"/>
    </row>
    <row r="34" spans="1:12" s="57" customFormat="1" ht="90.75" customHeight="1">
      <c r="A34" s="135">
        <v>16</v>
      </c>
      <c r="B34" s="3">
        <v>801</v>
      </c>
      <c r="C34" s="3">
        <v>80101</v>
      </c>
      <c r="D34" s="115" t="s">
        <v>103</v>
      </c>
      <c r="E34" s="116">
        <f>F34</f>
        <v>82500</v>
      </c>
      <c r="F34" s="116">
        <f aca="true" t="shared" si="1" ref="E34:F37">G34</f>
        <v>82500</v>
      </c>
      <c r="G34" s="116">
        <v>82500</v>
      </c>
      <c r="H34" s="86"/>
      <c r="I34" s="116"/>
      <c r="J34" s="86"/>
      <c r="K34" s="86"/>
      <c r="L34" s="118"/>
    </row>
    <row r="35" spans="1:12" s="143" customFormat="1" ht="21.75" customHeight="1">
      <c r="A35" s="240" t="s">
        <v>104</v>
      </c>
      <c r="B35" s="241"/>
      <c r="C35" s="241"/>
      <c r="D35" s="241"/>
      <c r="E35" s="121">
        <f t="shared" si="1"/>
        <v>82500</v>
      </c>
      <c r="F35" s="121">
        <f t="shared" si="1"/>
        <v>82500</v>
      </c>
      <c r="G35" s="121">
        <f>G34</f>
        <v>82500</v>
      </c>
      <c r="H35" s="125"/>
      <c r="I35" s="121"/>
      <c r="J35" s="141"/>
      <c r="K35" s="141"/>
      <c r="L35" s="141"/>
    </row>
    <row r="36" spans="1:12" s="143" customFormat="1" ht="37.5" customHeight="1">
      <c r="A36" s="123">
        <v>17</v>
      </c>
      <c r="B36" s="3">
        <v>900</v>
      </c>
      <c r="C36" s="3">
        <v>90015</v>
      </c>
      <c r="D36" s="115" t="s">
        <v>105</v>
      </c>
      <c r="E36" s="116">
        <f t="shared" si="1"/>
        <v>70000</v>
      </c>
      <c r="F36" s="116">
        <f t="shared" si="1"/>
        <v>70000</v>
      </c>
      <c r="G36" s="116">
        <v>70000</v>
      </c>
      <c r="H36" s="125"/>
      <c r="I36" s="121"/>
      <c r="J36" s="141"/>
      <c r="K36" s="141"/>
      <c r="L36" s="118" t="s">
        <v>79</v>
      </c>
    </row>
    <row r="37" spans="1:12" s="143" customFormat="1" ht="27.75" customHeight="1">
      <c r="A37" s="240" t="s">
        <v>106</v>
      </c>
      <c r="B37" s="241"/>
      <c r="C37" s="241"/>
      <c r="D37" s="241"/>
      <c r="E37" s="121">
        <f t="shared" si="1"/>
        <v>70000</v>
      </c>
      <c r="F37" s="121">
        <f t="shared" si="1"/>
        <v>70000</v>
      </c>
      <c r="G37" s="121">
        <f>SUM(G36)</f>
        <v>70000</v>
      </c>
      <c r="H37" s="125"/>
      <c r="I37" s="121"/>
      <c r="J37" s="141"/>
      <c r="K37" s="141"/>
      <c r="L37" s="141"/>
    </row>
    <row r="38" spans="1:12" s="146" customFormat="1" ht="22.5" customHeight="1">
      <c r="A38" s="249" t="s">
        <v>3</v>
      </c>
      <c r="B38" s="250"/>
      <c r="C38" s="250"/>
      <c r="D38" s="251"/>
      <c r="E38" s="136">
        <f>E16+E18+E28+E30+E33+E35+E37</f>
        <v>10783800.32</v>
      </c>
      <c r="F38" s="136">
        <f>G38+I38+J38</f>
        <v>8683636.22</v>
      </c>
      <c r="G38" s="136">
        <f>G16+G18+G28+G30+G33+G35+G37</f>
        <v>2995300</v>
      </c>
      <c r="H38" s="138"/>
      <c r="I38" s="144">
        <f>I28</f>
        <v>741956.9</v>
      </c>
      <c r="J38" s="136">
        <f>J28</f>
        <v>4946379.32</v>
      </c>
      <c r="K38" s="131">
        <f>K28+K33</f>
        <v>2842121</v>
      </c>
      <c r="L38" s="145" t="s">
        <v>107</v>
      </c>
    </row>
    <row r="39" ht="12.75">
      <c r="E39" s="54"/>
    </row>
    <row r="40" spans="8:11" ht="12.75">
      <c r="H40" s="184" t="s">
        <v>40</v>
      </c>
      <c r="I40" s="184"/>
      <c r="J40" s="184"/>
      <c r="K40" s="98"/>
    </row>
    <row r="42" spans="8:11" ht="20.25" customHeight="1">
      <c r="H42" s="184" t="s">
        <v>19</v>
      </c>
      <c r="I42" s="184"/>
      <c r="J42" s="184"/>
      <c r="K42" s="98"/>
    </row>
  </sheetData>
  <mergeCells count="29">
    <mergeCell ref="A37:D37"/>
    <mergeCell ref="A38:D38"/>
    <mergeCell ref="H40:J40"/>
    <mergeCell ref="H42:J42"/>
    <mergeCell ref="A28:D28"/>
    <mergeCell ref="A30:D30"/>
    <mergeCell ref="A33:D33"/>
    <mergeCell ref="A35:D35"/>
    <mergeCell ref="A16:D16"/>
    <mergeCell ref="A18:D18"/>
    <mergeCell ref="A21:D21"/>
    <mergeCell ref="A27:D27"/>
    <mergeCell ref="L6:L10"/>
    <mergeCell ref="F7:F10"/>
    <mergeCell ref="G7:J7"/>
    <mergeCell ref="G8:G10"/>
    <mergeCell ref="H8:H10"/>
    <mergeCell ref="I8:I10"/>
    <mergeCell ref="J8:J10"/>
    <mergeCell ref="E1:L1"/>
    <mergeCell ref="F2:L2"/>
    <mergeCell ref="A4:L4"/>
    <mergeCell ref="A6:A10"/>
    <mergeCell ref="B6:B10"/>
    <mergeCell ref="C6:C10"/>
    <mergeCell ref="D6:D10"/>
    <mergeCell ref="E6:E10"/>
    <mergeCell ref="F6:J6"/>
    <mergeCell ref="K6:K10"/>
  </mergeCells>
  <printOptions/>
  <pageMargins left="0.45" right="0.22" top="0.55" bottom="0.29" header="0.31" footer="0.17"/>
  <pageSetup horizontalDpi="600" verticalDpi="600" orientation="landscape" paperSize="9" scale="90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Jawdiga Florczak</cp:lastModifiedBy>
  <cp:lastPrinted>2010-06-23T10:06:36Z</cp:lastPrinted>
  <dcterms:created xsi:type="dcterms:W3CDTF">2009-10-15T10:17:39Z</dcterms:created>
  <dcterms:modified xsi:type="dcterms:W3CDTF">2010-07-08T07:43:35Z</dcterms:modified>
  <cp:category/>
  <cp:version/>
  <cp:contentType/>
  <cp:contentStatus/>
</cp:coreProperties>
</file>