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1"/>
  </bookViews>
  <sheets>
    <sheet name="zał. nr 1" sheetId="1" r:id="rId1"/>
    <sheet name="zał. nr 2" sheetId="2" r:id="rId2"/>
    <sheet name="zal nr 2a" sheetId="3" r:id="rId3"/>
    <sheet name="zał. nr 2b" sheetId="4" r:id="rId4"/>
    <sheet name="zał nr 3" sheetId="5" r:id="rId5"/>
    <sheet name="zal nr4" sheetId="6" r:id="rId6"/>
    <sheet name="zal nr 5" sheetId="7" r:id="rId7"/>
    <sheet name="zal nr 6" sheetId="8" r:id="rId8"/>
    <sheet name="zal nr 7" sheetId="9" r:id="rId9"/>
    <sheet name="zal nr 8" sheetId="10" r:id="rId10"/>
  </sheets>
  <definedNames>
    <definedName name="_xlnm.Print_Area" localSheetId="6">'zal nr 5'!$A$1:$E$21</definedName>
    <definedName name="_xlnm.Print_Area" localSheetId="8">'zal nr 7'!$A$1:$L$43</definedName>
    <definedName name="_xlnm.Print_Area" localSheetId="9">'zal nr 8'!$A$1:$P$22</definedName>
    <definedName name="_xlnm.Print_Area" localSheetId="0">'zał. nr 1'!$A$1:$K$23</definedName>
    <definedName name="_xlnm.Print_Area" localSheetId="1">'zał. nr 2'!$A$1:$H$39</definedName>
    <definedName name="_xlnm.Print_Area" localSheetId="3">'zał. nr 2b'!$A$1:$K$26</definedName>
  </definedNames>
  <calcPr fullCalcOnLoad="1"/>
</workbook>
</file>

<file path=xl/sharedStrings.xml><?xml version="1.0" encoding="utf-8"?>
<sst xmlns="http://schemas.openxmlformats.org/spreadsheetml/2006/main" count="412" uniqueCount="249">
  <si>
    <t xml:space="preserve">Montaż  trójników na istniejącej sieci kanalizacyjnej  </t>
  </si>
  <si>
    <r>
      <t>Dział 010 - Rolnictwo i łowiectwo</t>
    </r>
    <r>
      <rPr>
        <sz val="10"/>
        <rFont val="Arial"/>
        <family val="0"/>
      </rPr>
      <t xml:space="preserve"> - zwiększa się wydatki na realizację inwestycji o kwotę 620.000 zł, z tego: na opracowanie dokumentacji technicznej budowy stacji uzdatniania wody w Grądach wraz z zasilaniem elektrycznym 120.000 zł , opracowanie projektu technicznego sieci wodociągowej w mjsc. Grądy, Henryszew, Budy Stare, Budy Zosine - etap IV - 50.000 zł  oraz na budowę  w 2010r sieci wodociągowej we wsi Budy Stare, Budy Zosine -  300.000 zł (etap III). Ponadto zabezpiecza się kwotę 150.000 zł na wmontowanie trójników w istniejące rurociagi kanalizacji podciśnieniowej . 
</t>
    </r>
    <r>
      <rPr>
        <u val="single"/>
        <sz val="10"/>
        <rFont val="Arial"/>
        <family val="2"/>
      </rPr>
      <t>Dział 600 - Transport i łączność</t>
    </r>
    <r>
      <rPr>
        <sz val="10"/>
        <rFont val="Arial"/>
        <family val="0"/>
      </rPr>
      <t xml:space="preserve"> - zwiększa się wydatki o kwotę 292.800 zł, z tego na koszty nadzoru inwestorskiego w zakresie realizacji zadania "Budowa chodnika w ciągu drogi Nr 719" - 5.000 zł, wypłatę odszkodowania  za działki w związku z przebudową ulicy Parkowej w Jaktorowie - 270.000 zł oraz na  wydatki związane z opracowaniem map i projektu ciągu pieszo-rowerowego (zobow. 2009r) - 17.800 zł,
</t>
    </r>
    <r>
      <rPr>
        <u val="single"/>
        <sz val="10"/>
        <rFont val="Arial"/>
        <family val="2"/>
      </rPr>
      <t>Dział 754 - Bezpieczeństwo publiczne i ochrona przeciwpożarowa</t>
    </r>
    <r>
      <rPr>
        <sz val="10"/>
        <rFont val="Arial"/>
        <family val="0"/>
      </rPr>
      <t xml:space="preserve">  - kwotę 12.500 zł zabezpiecza się na opracowanie studium wykonalności  projektu "Wsparcie systemu ratowniczo-gaśniczego na obszarze Gminy Jaktorów w celu zwiększenia skuteczności działań  ratowniczych i usuwania skutków zagrożeń naturalnych i poważnych awarii poprzez zakup specjalistycznego sprzętu dla jednostek OSP Międzyborów i OSP Jaktorów, 
</t>
    </r>
    <r>
      <rPr>
        <u val="single"/>
        <sz val="10"/>
        <rFont val="Arial"/>
        <family val="2"/>
      </rPr>
      <t xml:space="preserve">Dział 801 - Oświata i wychowanie </t>
    </r>
    <r>
      <rPr>
        <sz val="10"/>
        <rFont val="Arial"/>
        <family val="0"/>
      </rPr>
      <t xml:space="preserve">- zwiększa się wydatki inwestycyjne o kwotę 513.500 zł, z tego na  wymianę okien i drzwi w sali gimnastycznej w
Międzyborowie - 81.000 zł, opracowanie studium wykonalności i   dokumentacji technicznej  projektu "Zwiększenie wykorzystania odnawialnych źródeł
 energii i poprawa jakości powietrza poprzez modernizację systemów ogrzewania obiektów użyteczności publicznej w Gminie Jaktorów tj.  Zespołu Szkolno-
Przedszkolnego w Jaktorowie oraz Zespołu Szkół Publicznych w Międzyborowie" - razem 82.500 zł oraz realizację zadania inwestycyjnego pn. "Poprawa 
jakości nauczania i wyrównanie szans edukacyjnych dzieci i młodzieży wiejskiej przez budowę przedszkola, organizację klas "O", biblioteki, hali sportowej
wraz z łącznikiem przy Zespole Szkół Publicznych w Międzyborowie - 350.000 zł (realizacja  w latach 2010 - 2012),- wydatki realizuje Urząd Gminy.
 </t>
    </r>
    <r>
      <rPr>
        <u val="single"/>
        <sz val="10"/>
        <rFont val="Arial"/>
        <family val="2"/>
      </rPr>
      <t>Dział 900 - Gospodarka komunalna i ochrona środowiska -</t>
    </r>
    <r>
      <rPr>
        <sz val="10"/>
        <rFont val="Arial"/>
        <family val="0"/>
      </rPr>
      <t xml:space="preserve"> kwotę 70.000 zł zabezpiecza się na wykonanie oświetlenia ulicy Jaworowej w Henryszewie, 
ul. Okulickiego w Jaktorowie Kolonii oraz ul. Wyspiańskiego w Chylicach (w części na istniejących słupach, w części  budowa nowej linii).</t>
    </r>
  </si>
  <si>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</si>
  <si>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</si>
  <si>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</si>
  <si>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</si>
  <si>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</si>
  <si>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DOCHODY</t>
  </si>
  <si>
    <t>Rozdział</t>
  </si>
  <si>
    <t>Planowane wydatki na 2010 r</t>
  </si>
  <si>
    <t>majątkowe</t>
  </si>
  <si>
    <t>Nazwa działu i rozdziału</t>
  </si>
  <si>
    <t>w tym:</t>
  </si>
  <si>
    <t>Dotacje</t>
  </si>
  <si>
    <t>Ogółem wydatki</t>
  </si>
  <si>
    <t>WYDATKI MAJĄTKOWE</t>
  </si>
  <si>
    <t>w tym na:</t>
  </si>
  <si>
    <t>Inwestycje i zakupy inwestycyjne</t>
  </si>
  <si>
    <t xml:space="preserve">programy finansowane z udziałem środków europejskich i innych środków pochodzących ze śródeł zagranicznych niepodlegających zwrotowi </t>
  </si>
  <si>
    <t>Zakup i objęcie akcji i udziałów</t>
  </si>
  <si>
    <t>Wniesienie wkłądów do spółek prawa handlowego</t>
  </si>
  <si>
    <t>Dochody ogółem</t>
  </si>
  <si>
    <t>Wydatki ogółem</t>
  </si>
  <si>
    <t xml:space="preserve">                                  </t>
  </si>
  <si>
    <t>Lp.</t>
  </si>
  <si>
    <t>Treść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</si>
  <si>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</si>
  <si>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</si>
  <si>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</si>
  <si>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</si>
  <si>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</si>
  <si>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</si>
  <si>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</si>
  <si>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</si>
  <si>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</si>
  <si>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</si>
  <si>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</si>
  <si>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</si>
  <si>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</si>
  <si>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</si>
  <si>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</si>
  <si>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</si>
  <si>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</si>
  <si>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</si>
  <si>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</si>
  <si>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</si>
  <si>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</si>
  <si>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</si>
  <si>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</si>
  <si>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</si>
  <si>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</si>
  <si>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</si>
  <si>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</si>
  <si>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</si>
  <si>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</si>
  <si>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</si>
  <si>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</si>
  <si>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</si>
  <si>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</si>
  <si>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</si>
  <si>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</si>
  <si>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</si>
  <si>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</si>
  <si>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</si>
  <si>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</si>
  <si>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</si>
  <si>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</si>
  <si>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Przychody i rozchody budżetu w 2010 r.</t>
  </si>
  <si>
    <t>Kwota 2010 r</t>
  </si>
  <si>
    <t>z tego :</t>
  </si>
  <si>
    <t>Przed zmianą</t>
  </si>
  <si>
    <t>Po zmianie</t>
  </si>
  <si>
    <t>Zmiana</t>
  </si>
  <si>
    <t>Źródło dochodów</t>
  </si>
  <si>
    <t xml:space="preserve"> Po zmianie</t>
  </si>
  <si>
    <t xml:space="preserve">Przed zmianą </t>
  </si>
  <si>
    <t xml:space="preserve"> Po    zmianie</t>
  </si>
  <si>
    <t>Kwota po zmianach 2010 r.</t>
  </si>
  <si>
    <t xml:space="preserve">                                                                                     </t>
  </si>
  <si>
    <t>Zmiany   +/-</t>
  </si>
  <si>
    <t>Transport i łączność</t>
  </si>
  <si>
    <t>zmieniającej Uchwałę Budżetową   Nr XLII/269/2009  na rok 2010</t>
  </si>
  <si>
    <t>600</t>
  </si>
  <si>
    <t>60016</t>
  </si>
  <si>
    <t>Drogi publiczne gminne</t>
  </si>
  <si>
    <t>Wydatki na zadania inwestycyjne na 2010 rok nieobjęte wieloletnimi programami inwestycyjnymi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</si>
  <si>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</si>
  <si>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</si>
  <si>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</si>
  <si>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</si>
  <si>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</si>
  <si>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</si>
  <si>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</si>
  <si>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</si>
  <si>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</si>
  <si>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</si>
  <si>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400</t>
  </si>
  <si>
    <t>40002</t>
  </si>
  <si>
    <t>Zakup pompy do stacji uzdatniania wody</t>
  </si>
  <si>
    <t>Urząd Gminy</t>
  </si>
  <si>
    <t>Razem dział 400 - Wytwarzanie i zaopatrywanie w energię elektryczną, gaz i wodę</t>
  </si>
  <si>
    <t xml:space="preserve"> Budowa  chodnika w ciągu drogi  wojewódzkiej nr 719  na ul. Kościuszki w mjsc. Sade Budy   od  ul. Długiej  i  m. Stare Budy do drogi  w kier. Baranowa 
 oraz budowa ciągu pieszo-rowerowego  w ciągu drogi wojewódzkiej nr 719 (ul. Warszawska)  od ul. Ogrodowej do  przejścia dla pieszych do szkoły w mjsc. Chylice i Chylice Kolonia - zgodnie z porozumieniem  z Samorządem Województwa Mazowieckiego)</t>
  </si>
  <si>
    <t xml:space="preserve">Opracowanie dokumentacji projektowo-kosztorysowej na realizację zadania "Przebudowa drogi wojewódzkiej Nr 719 w zakresie wykonania chodnika od zjazdu do posesji w km 40+400 w miejscowości Jaktorów Kolonia do skrzyżowania z drogą do miejscowości Baranów w km 43+504 w miejscowości  Stare Budy, długość odcinka 3,104 km"  - zgodnie z porozumieniem zawartym z Samorządem Województwa Mazowieckiego
</t>
  </si>
  <si>
    <t>razem rozdz 60013- Drogi publiczne wojewódzkie</t>
  </si>
  <si>
    <t>razem rozdział 60016 - Drogi publiczne gminne</t>
  </si>
  <si>
    <t>Razem dział 600 - Transport i łączność</t>
  </si>
  <si>
    <t xml:space="preserve">Zakup programu "Płace, kadry" </t>
  </si>
  <si>
    <t>Razem dział 750 - Administracja publiczna</t>
  </si>
  <si>
    <t>Zakup samochodów lekkich  do wspomagania działań dla jednostek ochotniczej straży pożarnej w Jaktorowie i Międzyborowie</t>
  </si>
  <si>
    <t>Razem dział 754 - Bezpieczeństwo publiczne i ochrona przeciwpożarowa</t>
  </si>
  <si>
    <t>x</t>
  </si>
  <si>
    <t>Mirosław Byczak</t>
  </si>
  <si>
    <t>Przebudowa  układu komunikacyjnego w Gminie Jaktorów  dla zwiększenia dostępności terenów przeznaczonych na cele inwestycyjne, edukacyjne i społeczne, kluczowych dla rozwoju społeczno-gospodarczego gminy, etap I (Przebudowa drogi gminnej Międzyborów - Bieganów na dług  2,46 km)</t>
  </si>
  <si>
    <t>Przewodniczący Rady Gminy</t>
  </si>
  <si>
    <t>Gospodarka mieszkaniowa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</si>
  <si>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</si>
  <si>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</si>
  <si>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</si>
  <si>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</si>
  <si>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</si>
  <si>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</si>
  <si>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</si>
  <si>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</si>
  <si>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zmieniającej Uchwałę Budżetową na rok 2010</t>
  </si>
  <si>
    <t>Klasyfika
cja
§</t>
  </si>
  <si>
    <t>Wydatki bieżące</t>
  </si>
  <si>
    <r>
      <t xml:space="preserve">               </t>
    </r>
    <r>
      <rPr>
        <b/>
        <sz val="10"/>
        <rFont val="Arial"/>
        <family val="2"/>
      </rPr>
      <t>WYDATKI</t>
    </r>
  </si>
  <si>
    <t xml:space="preserve">Przebudowa drogi gminnej Międzyborów - Bieganów - przebudowa kolektora kanalizacji deszczowej i inne wydatki nie objęte projektem </t>
  </si>
  <si>
    <t>Różne rozliczenia</t>
  </si>
  <si>
    <t>Subwencje ogólne z budżetu państwa</t>
  </si>
  <si>
    <t>Wpłaty z tytułu odpłatnego nabycia prawa własności oraz prawa użytkowania wieczystego nieruchomości</t>
  </si>
  <si>
    <t xml:space="preserve">Opracowanie map i projektu ciągu pieszo-rowerowego w Jaktorowie wzdłuż drogi Nr 719  na odcinku od ul. Ogrodowej do ul. Alpejskiej </t>
  </si>
  <si>
    <t>Gospodarka komunalna i ochrona środowiska</t>
  </si>
  <si>
    <t>Wpływy z różnych opłat</t>
  </si>
  <si>
    <t>90019</t>
  </si>
  <si>
    <t>Wpływy i wydatki związane z gromadzeniem środków z opłat i kar za korzystanie ze środowiska</t>
  </si>
  <si>
    <t>Dotacje celowe dla podmiotów zaliczanych i niezaliczanych do sektora finansów publicznych w 2010 r.</t>
  </si>
  <si>
    <t>Kwota dotacji</t>
  </si>
  <si>
    <t>Jednostki sektora finansów publicznych</t>
  </si>
  <si>
    <t>Nazwa jednostki</t>
  </si>
  <si>
    <t>Samorząd Województwa Mazowieckiego</t>
  </si>
  <si>
    <t>Gmina Grodzisk Maz</t>
  </si>
  <si>
    <t>Gmina Nadarzyn</t>
  </si>
  <si>
    <t>Gmina Mszczonów</t>
  </si>
  <si>
    <t>Gmina  Milanówek</t>
  </si>
  <si>
    <t>Razem  dział 801</t>
  </si>
  <si>
    <t>Razem</t>
  </si>
  <si>
    <t>Jednostki spoza sektora finansów publicznych</t>
  </si>
  <si>
    <t>Nazwa zadania</t>
  </si>
  <si>
    <t>Realizacja zadań własnych Gminy w zakresie kultury fizycznej i sportu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</si>
  <si>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</si>
  <si>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</si>
  <si>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</si>
  <si>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</si>
  <si>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Dochody od osób prawnych, od osób fizycznych i od innych jednostek nie posiadających osobowości prawnej oraz wydatki związane z ich poborem</t>
  </si>
  <si>
    <t>Wpływy z innych opłat stanowiących dochody jst na podstawie ustaw</t>
  </si>
  <si>
    <t>II.</t>
  </si>
  <si>
    <t>WYDATKI</t>
  </si>
  <si>
    <t>Ochrona zdrowia</t>
  </si>
  <si>
    <t>Przeciwdziałanie alkoholizmowi</t>
  </si>
  <si>
    <t xml:space="preserve">                                                                        Mirosław Byczak</t>
  </si>
  <si>
    <t>Wydatki na realizację zadań określonych w gminnym programie przeciwdziałania narkomanii</t>
  </si>
  <si>
    <t>Zwalczanie narkomanii</t>
  </si>
  <si>
    <t xml:space="preserve">                                                             Mirosław Byczak</t>
  </si>
  <si>
    <t>Podatek od środków transportowych</t>
  </si>
  <si>
    <t xml:space="preserve">
A 
741 956,90</t>
  </si>
  <si>
    <t>Limity wydatków na wieloletnie programy inwestycyjne w latach 2010 - 2012</t>
  </si>
  <si>
    <t>LP</t>
  </si>
  <si>
    <t xml:space="preserve">Nazwa zadania inwestycyjnego
</t>
  </si>
  <si>
    <t>Okres realizacji (w latach)</t>
  </si>
  <si>
    <t>Nakłady poniesione</t>
  </si>
  <si>
    <t>rok budżetowy 2010</t>
  </si>
  <si>
    <t>2011 r.</t>
  </si>
  <si>
    <t>2012 r.</t>
  </si>
  <si>
    <t>kredyty, pożyczki, papiery wartościowe</t>
  </si>
  <si>
    <t>środki pochodzące
 z innych  źródeł*</t>
  </si>
  <si>
    <t>010</t>
  </si>
  <si>
    <t>01010</t>
  </si>
  <si>
    <t>Racjonalna gospodarka wodno-ściekowa w aspekcie społeczno-gospodarczego rozwoju gminy (budowa SUW we wsi Grądy, budowa sieci wodociągowej i kanalizacyjnej we wsi Grądy, Henryszew, Budy Zosine, Stare Budy), zakup działki i wykonanie odwiertu we wsi Grądy</t>
  </si>
  <si>
    <t>2010 - 2014</t>
  </si>
  <si>
    <t>środki do pozyskania
 150 000</t>
  </si>
  <si>
    <t>srodki własne 
150 000
środki do pozyskania 
 850 000</t>
  </si>
  <si>
    <t>srodki własne 
300 000
środki do pozyskania 
1 700 000</t>
  </si>
  <si>
    <t>Razem dział 010 - Rolnictwo i łowiectwo</t>
  </si>
  <si>
    <t>Opracowanie projektu oświetlenia ulicy Jaworowej w Henryszewie  i ul. Okulickiego w Kolonii Jaktorów oraz wykonanie  oświetlenia ulic:  1)ul. Żyrardowskiej w Budach Starych - od ul. Chopina do wiaduktu CMK, 2) ul.Kleeberga w Kolonii Jaktorów, 3) ul. Jagiellońskiej w Międzybodowie oraz ul. Topolowej w Międzyborowie i Henryszewie</t>
  </si>
  <si>
    <t>2010-2012</t>
  </si>
  <si>
    <t>razem poz 2</t>
  </si>
  <si>
    <t>Wykonanie oświetlenia ulic: Jaworowej w Henryszewie, Okulickiego w Jaktorowie Kolonii, Wyspiańskiego w Chylicach</t>
  </si>
  <si>
    <t xml:space="preserve">Razem dział 900 - Gospodarka komunalna i ochrona środowiska </t>
  </si>
  <si>
    <t>Wymiana okien i drzwi w  szkolnej sali gimnastycznej   w Międzyborowie</t>
  </si>
  <si>
    <t>Rolnictwo i łowiectwo</t>
  </si>
  <si>
    <t>Infrastruktura wodociągowa i sanitacyjna wsi</t>
  </si>
  <si>
    <t>60013</t>
  </si>
  <si>
    <t>Drogi publiczne wojewódzkie</t>
  </si>
  <si>
    <t>Działalność usługowa</t>
  </si>
  <si>
    <t>Plany zagospodarowania przestrzennego</t>
  </si>
  <si>
    <t>Administracja publiczna</t>
  </si>
  <si>
    <t>75023</t>
  </si>
  <si>
    <t>Urzędy gmin</t>
  </si>
  <si>
    <t>Promocja jednostek samorządu terytorialnego</t>
  </si>
  <si>
    <t>75075</t>
  </si>
  <si>
    <t>Bezpieczeństwo publiczne i ochrona przeciwpożarowa</t>
  </si>
  <si>
    <t>75495</t>
  </si>
  <si>
    <t>Pozostała działalność</t>
  </si>
  <si>
    <t>Oświata i wychowanie</t>
  </si>
  <si>
    <t>Szkoły podstawowe</t>
  </si>
  <si>
    <t>80104</t>
  </si>
  <si>
    <t xml:space="preserve">Przedszkola </t>
  </si>
  <si>
    <t>80195</t>
  </si>
  <si>
    <t>Oświetlenie ulic, placów i dróg</t>
  </si>
  <si>
    <t>Aktywizacja gospodarcza Gminy Jaktorów poprzez przebudowę 1,76 km ulicy Parkowej w Jaktorowie.</t>
  </si>
  <si>
    <t>Przebudowa ulicy Parkowej w Jaktorowie (wypłata odszkodowań za grunty)</t>
  </si>
  <si>
    <t>z dnia 29 marca 2010r</t>
  </si>
  <si>
    <t>Razem dział 801 - Oświata i wychowanie</t>
  </si>
  <si>
    <t>Poprawa jakości nauczania i wyrównywanie szans edukacyjnych dzieci i młodzieży wiejskiej przez budowę przedszkola, organizację klas „0”,  biblioteki, hali sportowej  wraz z łącznikiem  przy Zespole Szkół Publicznych w Międzyborowie</t>
  </si>
  <si>
    <t>2010 - 2012</t>
  </si>
  <si>
    <t>Opracowanie projektu technicznego  budowy sieci wodociągowej we wsiach Grądy, Henryszew, Budy Stare - etap IV</t>
  </si>
  <si>
    <t>Opracowanie dokumentacji technicznej na budowę stacji uzdatniania wody w Grądach oraz wykonanie dokumentacji technicznej zasilania elektrycznego stacji i przepompowni</t>
  </si>
  <si>
    <t>Uzasadnienie:</t>
  </si>
  <si>
    <t>Srodki do pozyskania w 2010r</t>
  </si>
  <si>
    <t>rok 2010
(8+9+10+11)</t>
  </si>
  <si>
    <t>Łączne koszty finansowe
 (7 + 12)</t>
  </si>
  <si>
    <t>Ochotnicze straże pożarne</t>
  </si>
  <si>
    <t xml:space="preserve">       Ponadto w dziale 900 - Gospodarka komunalna i ochrona środowiska  wprowadza się zmiany  w związku z likwidacją gminnego funduszu ochrony środowiska i gospodarki wodnej (Dz.U.Nr 215, poz. 1664 z 2009r) </t>
  </si>
  <si>
    <t>z dnia 29 marca 2010r zmieniającej Uchwałę Budżetową Nr XLII/269/2009  na rok 2010</t>
  </si>
  <si>
    <t>z dnia  29 marca 2010r zmieniającej Uchwałę Budżetową  Nr XLII/269/2009 na rok 2010</t>
  </si>
  <si>
    <r>
      <t>Dział 600 - Transport i łączność</t>
    </r>
    <r>
      <rPr>
        <sz val="10"/>
        <rFont val="Arial CE"/>
        <family val="0"/>
      </rPr>
      <t xml:space="preserve"> - zwieksza się wydatki  o kwotę 1.712.400 zł, z tego na remonty dróg i ulic gminnych o kwotę 1.650.000 zł oraz na wydatki  związane z doradztwem i konsultingiem w zakresie zamówień publicznych - o kwotę 62.400 zł, 
</t>
    </r>
    <r>
      <rPr>
        <u val="single"/>
        <sz val="10"/>
        <rFont val="Arial CE"/>
        <family val="0"/>
      </rPr>
      <t xml:space="preserve">Dział 710 - Działalność usługowa </t>
    </r>
    <r>
      <rPr>
        <sz val="10"/>
        <rFont val="Arial CE"/>
        <family val="0"/>
      </rPr>
      <t xml:space="preserve">- zwieksza się o kwotę 37.000 zł  wydatki bieżące,  związane z  wykonaniem dodatkowych opracowań planistycznych, 
</t>
    </r>
    <r>
      <rPr>
        <u val="single"/>
        <sz val="10"/>
        <rFont val="Arial CE"/>
        <family val="0"/>
      </rPr>
      <t>Dział 750 - Administracja publiczna</t>
    </r>
    <r>
      <rPr>
        <sz val="10"/>
        <rFont val="Arial CE"/>
        <family val="0"/>
      </rPr>
      <t xml:space="preserve"> - zwiększa się wydatki  o kwotę 124.310,00 zł, z tego na wynagrodzenia osobowe i pochodne - 71.470,00 zł, wynagrodzenia bezosobowe (zobowiązania 2009r) - 7.340,00 zł,  oraz wydatki rzeczowe, jak zakup notebooka i drobnego wyposażenia, remont klatki  schodowej, wymiana rynien na budynku Urzędu - razem 40.500 zł, oraz zwiększa się  o kwotę 5.000 zł wydatki na promocję gminy (przewóz osób), 
</t>
    </r>
    <r>
      <rPr>
        <u val="single"/>
        <sz val="10"/>
        <rFont val="Arial CE"/>
        <family val="0"/>
      </rPr>
      <t>Dział 754 - Bezpieczeństwo publiczne i ochrona  przeciwpożarowa</t>
    </r>
    <r>
      <rPr>
        <sz val="10"/>
        <rFont val="Arial CE"/>
        <family val="0"/>
      </rPr>
      <t xml:space="preserve"> - zwiększa się wydatki o kwotę 12.000 zł na wydatki rzeczowe związane z bieżącym utrzymaniem monitoringu w gminie, 
</t>
    </r>
    <r>
      <rPr>
        <u val="single"/>
        <sz val="10"/>
        <rFont val="Arial CE"/>
        <family val="0"/>
      </rPr>
      <t>Dział 801 - Oświata i wychowanie</t>
    </r>
    <r>
      <rPr>
        <sz val="10"/>
        <rFont val="Arial CE"/>
        <family val="0"/>
      </rPr>
      <t xml:space="preserve"> - zwiększa się wydatki o kwotę 111.000 zł, z tego: 
   1) zwiększa się wydatki Zespołu Szkolno-Przedszkolnego o kwotę 31.000 zł z przeznaczeniem na remont hali sportowej,
   2) zwiększa się plan wydatków Zespołu Szkół Publicznych w Międzyborowie o kwotę 60.000 zł z przeznaczeniem na usługi związane z cyklinowaniem i malowaniem podłogi w sali gimnastycznej, 
   3) zwiększa się  plan wydatków Urzędu Gminy w Jaktorowie o kwotę 20.000 zł z przeznaczeniem na   zwrot kosztów pobytu dzieci z terenu gminy w placówkach opiekuńczych innych jst. 
</t>
    </r>
    <r>
      <rPr>
        <u val="single"/>
        <sz val="10"/>
        <rFont val="Arial CE"/>
        <family val="0"/>
      </rPr>
      <t>Dział 851 - Ochrona zdrowia</t>
    </r>
    <r>
      <rPr>
        <sz val="10"/>
        <rFont val="Arial CE"/>
        <family val="0"/>
      </rPr>
      <t xml:space="preserve"> - zwiększa się wydatki   o kwotę 23.263 zł, z tego:
a)  w zakresie zwalczania narkomanii o kwotę 8.000 zł, z tego na wynagrodzenia bezosobowe - 8.000 zł , 
pozostałe wydatki rzeczowe - o 6.263 zł. 
</t>
    </r>
    <r>
      <rPr>
        <u val="single"/>
        <sz val="10"/>
        <rFont val="Arial CE"/>
        <family val="0"/>
      </rPr>
      <t>Dział 900 - Gospodarka komunalna i ochrona środowiska</t>
    </r>
    <r>
      <rPr>
        <sz val="10"/>
        <rFont val="Arial CE"/>
        <family val="0"/>
      </rPr>
      <t xml:space="preserve"> - zwiększa się wydatki na oświetlenie ulic (koszty energii i inne wydatki rzeczowe) o kwotę 104.000 zł.
Ponadto z uwagi na likwidację gminnego funduszu ochrony środowiska zabezpiecza się wydatki na ten cel w budżecie gmin - kwota 24.810 zł.</t>
    </r>
  </si>
  <si>
    <t>Uzasadnienie</t>
  </si>
  <si>
    <t>Budowa sieci wodociągowej we wsi Budy Stare, Budy Zosine, Henryszew, Budy Grzybek, Chylice Kolonia - etap III</t>
  </si>
  <si>
    <t>z dnia 29 marca  2010r zmieniającej Uchwałę Budżetową  Nr XLII/269/2009 na rok 2010</t>
  </si>
  <si>
    <t>zmieniającej Uchwałę Budżetową Nr XLII/269/2009   na rok 2010</t>
  </si>
  <si>
    <t>zmieniającej Uchwałę Budżetową  Nr XLII/269/2009  na rok 2010</t>
  </si>
  <si>
    <t>zmieniającej Uchwałę Budżetową Nr XLII/269/2009 na rok 2010</t>
  </si>
  <si>
    <t>Opracowanie studium wykonalności projektu" Wsparcie systemu ratowniczo-gaśniczego na obszarze Gminy Jaktorów w celu  zwiększenia skuteczności działań ratowniczych i usuwania skutków zagrożeń naturalnych i poważnych awarii, poprzez zakup specjalistycznego sprzętu dla jednostek OSP Międzyborów i OSP Jaktorów</t>
  </si>
  <si>
    <r>
      <t>środki unijne do pozyskania</t>
    </r>
    <r>
      <rPr>
        <sz val="10"/>
        <rFont val="Arial CE"/>
        <family val="0"/>
      </rPr>
      <t xml:space="preserve">
2 842 121,00</t>
    </r>
  </si>
  <si>
    <t xml:space="preserve">Opracowanie studium wykonalności projektu" Zwiększenie wykorzystania odnawialnych źródeł energii i poprawa jakości powietrza poprzez modernizację systemów ogrzewania obiektów użyteczności publicznej  w Gminie Jaktorów tj. Zespołu Szkolno-Przedszkolnego w Jaktorowie i Zespolu Szkół Publicznych w Międzyborowie" </t>
  </si>
  <si>
    <t>Załącznik nr 1 do uchwały nr XLIV/ 286 /2010  Rady Gminy Jaktorów  z dnia 29 marca  2010r</t>
  </si>
  <si>
    <t xml:space="preserve">Zmniejsza się w dziale 758 - Różne rozliczenia  część oświatową subwencji ogólnej o kwotę 210.728,00 zł zgodnie z pismem Nr ST3/4820/2/10 Ministra Finansów oraz zwiększa się planowane ze sprzedaży nieruchomości   dochody majątkowe o kwotę 820.190,00 zł  (dział 700 - Gospodarka mieszkaniowa) i wpływy z podatku od środków transportowych od osób prawnych (dział 756 - Dochody od osób prawnych, od osób fizycznych i innych jedn.) - o  kwotę 1.685.764,00 zł.
</t>
  </si>
  <si>
    <t>Załącznik nr 2 do uchwały nr XLIV/ 286 /2010  Rady Gminy Jaktorów</t>
  </si>
  <si>
    <t>Załącznik nr 2a do uchwały nr XLIV/ 286 /2010  Rady Gminy Jaktorów</t>
  </si>
  <si>
    <t>Załącznik nr 2b do uchwały nr XLIV 286 /2010  Rady Gminy Jaktorów</t>
  </si>
  <si>
    <t xml:space="preserve">Załącznik nr 3 do uchwały Nr XLIV/ 286 /2010  </t>
  </si>
  <si>
    <t>Rady Gminy Jaktorów z dnia  29 marca 2010r</t>
  </si>
  <si>
    <t xml:space="preserve">                         Załącznik nr 4 do uchwały Nr XLIV/ 286 /2010  Rady Gminy Jaktorów</t>
  </si>
  <si>
    <t>Załącznik nr 5 do uchwały Nr XLIV/ 286 /2010  Rady Gminy Jaktorów</t>
  </si>
  <si>
    <t>Załącznik nr 6 do uchwały Nr XLIV/ 286 /2010  Rady Gminy Jaktorów</t>
  </si>
  <si>
    <t xml:space="preserve">                                                                                Mirosław Byczak</t>
  </si>
  <si>
    <t>Załącznik nr 7 do uchwały nr  XLIV/ 286 / 2010  Rady Gminy Jaktorów z dnia 29 marca  2010r</t>
  </si>
  <si>
    <t>Załącznik nr 8 do uchwały nr XLIV/ 286 /2010  Rady Gminy Jaktorów z dnia 29 marca  2010r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</si>
</sst>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63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b/>
      <sz val="7"/>
      <name val="Arial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sz val="11"/>
      <name val="Arial CE"/>
      <family val="2"/>
    </font>
    <font>
      <sz val="8"/>
      <name val="Arial"/>
      <family val="0"/>
    </font>
    <font>
      <sz val="11"/>
      <name val="Arial"/>
      <family val="2"/>
    </font>
    <font>
      <b/>
      <i/>
      <sz val="11"/>
      <name val="Arial CE"/>
      <family val="0"/>
    </font>
    <font>
      <b/>
      <i/>
      <sz val="10"/>
      <name val="Arial"/>
      <family val="0"/>
    </font>
    <font>
      <b/>
      <i/>
      <sz val="9"/>
      <name val="Arial"/>
      <family val="2"/>
    </font>
    <font>
      <b/>
      <i/>
      <sz val="11"/>
      <name val="Arial"/>
      <family val="0"/>
    </font>
    <font>
      <b/>
      <i/>
      <sz val="8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 PL"/>
      <family val="0"/>
    </font>
    <font>
      <sz val="11"/>
      <color indexed="10"/>
      <name val="Arial"/>
      <family val="2"/>
    </font>
    <font>
      <b/>
      <i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2"/>
    </font>
    <font>
      <b/>
      <i/>
      <sz val="9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7"/>
      <name val="Arial CE"/>
      <family val="0"/>
    </font>
    <font>
      <sz val="10"/>
      <color indexed="8"/>
      <name val="Arial"/>
      <family val="2"/>
    </font>
    <font>
      <i/>
      <sz val="10"/>
      <name val="Arial"/>
      <family val="0"/>
    </font>
    <font>
      <sz val="10"/>
      <color indexed="10"/>
      <name val="Arial CE"/>
      <family val="0"/>
    </font>
    <font>
      <b/>
      <i/>
      <sz val="8"/>
      <name val="Arial CE"/>
      <family val="2"/>
    </font>
    <font>
      <u val="single"/>
      <sz val="10"/>
      <name val="Arial CE"/>
      <family val="0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0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41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0" fontId="12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49" fontId="1" fillId="0" borderId="11" xfId="52" applyNumberFormat="1" applyFont="1" applyBorder="1" applyAlignment="1">
      <alignment horizontal="center" vertical="center"/>
      <protection/>
    </xf>
    <xf numFmtId="49" fontId="1" fillId="0" borderId="12" xfId="52" applyNumberFormat="1" applyFont="1" applyBorder="1" applyAlignment="1">
      <alignment horizontal="center" vertical="center"/>
      <protection/>
    </xf>
    <xf numFmtId="0" fontId="1" fillId="0" borderId="12" xfId="52" applyFont="1" applyBorder="1" applyAlignment="1">
      <alignment vertical="center" wrapText="1"/>
      <protection/>
    </xf>
    <xf numFmtId="49" fontId="0" fillId="0" borderId="10" xfId="52" applyNumberFormat="1" applyBorder="1" applyAlignment="1">
      <alignment horizontal="center" vertical="center"/>
      <protection/>
    </xf>
    <xf numFmtId="3" fontId="1" fillId="0" borderId="10" xfId="53" applyNumberFormat="1" applyFont="1" applyBorder="1" applyAlignment="1">
      <alignment vertical="center" wrapText="1"/>
      <protection/>
    </xf>
    <xf numFmtId="3" fontId="0" fillId="0" borderId="0" xfId="53" applyNumberFormat="1" applyFont="1" applyBorder="1" applyAlignment="1">
      <alignment horizontal="right" vertical="center" wrapText="1"/>
      <protection/>
    </xf>
    <xf numFmtId="0" fontId="35" fillId="0" borderId="0" xfId="0" applyFont="1" applyAlignment="1">
      <alignment vertical="center"/>
    </xf>
    <xf numFmtId="0" fontId="35" fillId="0" borderId="0" xfId="54" applyFont="1" applyAlignment="1">
      <alignment vertical="center"/>
      <protection/>
    </xf>
    <xf numFmtId="0" fontId="35" fillId="0" borderId="0" xfId="54" applyFont="1" applyFill="1" applyAlignment="1">
      <alignment horizontal="right"/>
      <protection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1" fillId="0" borderId="11" xfId="52" applyNumberFormat="1" applyFon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vertical="center" wrapText="1"/>
      <protection/>
    </xf>
    <xf numFmtId="3" fontId="0" fillId="0" borderId="10" xfId="53" applyNumberFormat="1" applyFont="1" applyBorder="1" applyAlignment="1">
      <alignment vertical="center" wrapText="1"/>
      <protection/>
    </xf>
    <xf numFmtId="0" fontId="11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3" fontId="36" fillId="0" borderId="10" xfId="0" applyNumberFormat="1" applyFont="1" applyBorder="1" applyAlignment="1">
      <alignment/>
    </xf>
    <xf numFmtId="0" fontId="3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top" wrapText="1"/>
    </xf>
    <xf numFmtId="3" fontId="39" fillId="0" borderId="10" xfId="0" applyNumberFormat="1" applyFont="1" applyBorder="1" applyAlignment="1">
      <alignment/>
    </xf>
    <xf numFmtId="0" fontId="40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3" fontId="38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3" fontId="4" fillId="0" borderId="10" xfId="0" applyNumberFormat="1" applyFont="1" applyBorder="1" applyAlignment="1">
      <alignment vertical="center" wrapText="1"/>
    </xf>
    <xf numFmtId="3" fontId="42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0" fontId="36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45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4" fontId="4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vertical="center"/>
    </xf>
    <xf numFmtId="3" fontId="44" fillId="0" borderId="10" xfId="0" applyNumberFormat="1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7" xfId="0" applyFont="1" applyBorder="1" applyAlignment="1">
      <alignment horizontal="center" vertical="center"/>
    </xf>
    <xf numFmtId="0" fontId="36" fillId="0" borderId="17" xfId="0" applyFont="1" applyBorder="1" applyAlignment="1">
      <alignment vertical="center" wrapText="1"/>
    </xf>
    <xf numFmtId="0" fontId="36" fillId="0" borderId="14" xfId="0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0" fontId="36" fillId="0" borderId="14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36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17" fillId="0" borderId="0" xfId="0" applyNumberFormat="1" applyFont="1" applyAlignment="1">
      <alignment vertical="center" wrapText="1"/>
    </xf>
    <xf numFmtId="0" fontId="16" fillId="0" borderId="0" xfId="0" applyNumberFormat="1" applyFont="1" applyAlignment="1">
      <alignment vertical="center" wrapText="1"/>
    </xf>
    <xf numFmtId="4" fontId="47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 vertical="center"/>
    </xf>
    <xf numFmtId="4" fontId="38" fillId="0" borderId="10" xfId="0" applyNumberFormat="1" applyFont="1" applyBorder="1" applyAlignment="1">
      <alignment vertical="center"/>
    </xf>
    <xf numFmtId="0" fontId="42" fillId="0" borderId="17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vertical="top" wrapText="1"/>
    </xf>
    <xf numFmtId="4" fontId="40" fillId="0" borderId="10" xfId="0" applyNumberFormat="1" applyFont="1" applyBorder="1" applyAlignment="1">
      <alignment vertical="center"/>
    </xf>
    <xf numFmtId="0" fontId="40" fillId="0" borderId="0" xfId="0" applyFont="1" applyAlignment="1">
      <alignment/>
    </xf>
    <xf numFmtId="49" fontId="38" fillId="0" borderId="16" xfId="52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39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52" applyFont="1" applyFill="1" applyAlignment="1">
      <alignment/>
      <protection/>
    </xf>
    <xf numFmtId="4" fontId="0" fillId="0" borderId="10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vertical="center" wrapText="1"/>
    </xf>
    <xf numFmtId="4" fontId="37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" fontId="46" fillId="0" borderId="10" xfId="0" applyNumberFormat="1" applyFont="1" applyFill="1" applyBorder="1" applyAlignment="1">
      <alignment vertical="center" wrapText="1"/>
    </xf>
    <xf numFmtId="4" fontId="46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/>
    </xf>
    <xf numFmtId="4" fontId="0" fillId="0" borderId="20" xfId="0" applyNumberFormat="1" applyBorder="1" applyAlignment="1">
      <alignment vertical="center"/>
    </xf>
    <xf numFmtId="4" fontId="36" fillId="0" borderId="11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" fontId="40" fillId="0" borderId="20" xfId="0" applyNumberFormat="1" applyFont="1" applyBorder="1" applyAlignment="1">
      <alignment vertical="center"/>
    </xf>
    <xf numFmtId="4" fontId="49" fillId="0" borderId="11" xfId="0" applyNumberFormat="1" applyFont="1" applyBorder="1" applyAlignment="1">
      <alignment/>
    </xf>
    <xf numFmtId="0" fontId="49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49" fontId="0" fillId="0" borderId="21" xfId="52" applyNumberFormat="1" applyFont="1" applyBorder="1" applyAlignment="1">
      <alignment horizontal="center" vertical="center"/>
      <protection/>
    </xf>
    <xf numFmtId="0" fontId="4" fillId="0" borderId="13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49" fontId="0" fillId="0" borderId="10" xfId="52" applyNumberFormat="1" applyFont="1" applyBorder="1" applyAlignment="1">
      <alignment horizontal="center" vertical="center"/>
      <protection/>
    </xf>
    <xf numFmtId="0" fontId="13" fillId="0" borderId="0" xfId="0" applyFont="1" applyAlignment="1">
      <alignment horizontal="right" vertic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3" fontId="36" fillId="0" borderId="10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horizontal="left"/>
    </xf>
    <xf numFmtId="3" fontId="44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36" fillId="0" borderId="11" xfId="0" applyFont="1" applyBorder="1" applyAlignment="1">
      <alignment horizontal="center" vertical="center"/>
    </xf>
    <xf numFmtId="0" fontId="54" fillId="0" borderId="11" xfId="0" applyFont="1" applyFill="1" applyBorder="1" applyAlignment="1">
      <alignment vertical="top" wrapText="1"/>
    </xf>
    <xf numFmtId="3" fontId="36" fillId="0" borderId="11" xfId="0" applyNumberFormat="1" applyFont="1" applyBorder="1" applyAlignment="1">
      <alignment horizontal="right" vertical="center"/>
    </xf>
    <xf numFmtId="0" fontId="54" fillId="0" borderId="22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vertical="top" wrapText="1"/>
    </xf>
    <xf numFmtId="3" fontId="39" fillId="0" borderId="10" xfId="0" applyNumberFormat="1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4" fillId="0" borderId="2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6" fillId="0" borderId="1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36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vertical="top" wrapText="1"/>
    </xf>
    <xf numFmtId="0" fontId="0" fillId="0" borderId="0" xfId="0" applyFont="1" applyAlignment="1">
      <alignment vertical="center"/>
    </xf>
    <xf numFmtId="0" fontId="0" fillId="0" borderId="0" xfId="52" applyFont="1" applyFill="1" applyAlignment="1">
      <alignment/>
      <protection/>
    </xf>
    <xf numFmtId="0" fontId="36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vertical="top" wrapText="1"/>
    </xf>
    <xf numFmtId="4" fontId="45" fillId="0" borderId="1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7" fillId="0" borderId="25" xfId="0" applyFont="1" applyBorder="1" applyAlignment="1">
      <alignment horizontal="left" wrapText="1" shrinkToFit="1"/>
    </xf>
    <xf numFmtId="0" fontId="0" fillId="0" borderId="11" xfId="0" applyBorder="1" applyAlignment="1">
      <alignment vertical="center" wrapText="1"/>
    </xf>
    <xf numFmtId="3" fontId="38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3" fontId="4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textRotation="90"/>
    </xf>
    <xf numFmtId="0" fontId="40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textRotation="90"/>
    </xf>
    <xf numFmtId="0" fontId="49" fillId="0" borderId="10" xfId="0" applyFont="1" applyBorder="1" applyAlignment="1">
      <alignment horizontal="left" vertical="center"/>
    </xf>
    <xf numFmtId="3" fontId="5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39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52" applyNumberFormat="1" applyFont="1" applyBorder="1" applyAlignment="1">
      <alignment horizontal="center" vertical="center"/>
      <protection/>
    </xf>
    <xf numFmtId="49" fontId="0" fillId="0" borderId="12" xfId="52" applyNumberFormat="1" applyFont="1" applyBorder="1" applyAlignment="1">
      <alignment horizontal="center" vertical="center"/>
      <protection/>
    </xf>
    <xf numFmtId="4" fontId="0" fillId="0" borderId="11" xfId="52" applyNumberFormat="1" applyFont="1" applyBorder="1" applyAlignment="1">
      <alignment vertical="center"/>
      <protection/>
    </xf>
    <xf numFmtId="4" fontId="0" fillId="0" borderId="10" xfId="52" applyNumberFormat="1" applyBorder="1" applyAlignment="1">
      <alignment vertical="center"/>
      <protection/>
    </xf>
    <xf numFmtId="4" fontId="40" fillId="0" borderId="10" xfId="52" applyNumberFormat="1" applyFont="1" applyBorder="1" applyAlignment="1">
      <alignment vertical="center"/>
      <protection/>
    </xf>
    <xf numFmtId="0" fontId="42" fillId="0" borderId="10" xfId="0" applyFont="1" applyBorder="1" applyAlignment="1">
      <alignment horizontal="center"/>
    </xf>
    <xf numFmtId="4" fontId="40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38" fillId="0" borderId="13" xfId="0" applyFont="1" applyBorder="1" applyAlignment="1">
      <alignment vertical="center"/>
    </xf>
    <xf numFmtId="0" fontId="39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39" fillId="0" borderId="10" xfId="0" applyFont="1" applyBorder="1" applyAlignment="1">
      <alignment vertical="center" wrapText="1"/>
    </xf>
    <xf numFmtId="4" fontId="53" fillId="0" borderId="10" xfId="0" applyNumberFormat="1" applyFont="1" applyBorder="1" applyAlignment="1">
      <alignment horizontal="right" vertical="center"/>
    </xf>
    <xf numFmtId="4" fontId="40" fillId="0" borderId="12" xfId="0" applyNumberFormat="1" applyFont="1" applyBorder="1" applyAlignment="1">
      <alignment vertical="center"/>
    </xf>
    <xf numFmtId="4" fontId="44" fillId="0" borderId="10" xfId="0" applyNumberFormat="1" applyFont="1" applyBorder="1" applyAlignment="1">
      <alignment vertical="center"/>
    </xf>
    <xf numFmtId="4" fontId="36" fillId="0" borderId="10" xfId="0" applyNumberFormat="1" applyFont="1" applyBorder="1" applyAlignment="1">
      <alignment vertical="center"/>
    </xf>
    <xf numFmtId="4" fontId="36" fillId="0" borderId="17" xfId="0" applyNumberFormat="1" applyFont="1" applyBorder="1" applyAlignment="1">
      <alignment vertical="center"/>
    </xf>
    <xf numFmtId="4" fontId="36" fillId="0" borderId="14" xfId="0" applyNumberFormat="1" applyFont="1" applyBorder="1" applyAlignment="1">
      <alignment vertical="center"/>
    </xf>
    <xf numFmtId="4" fontId="36" fillId="0" borderId="17" xfId="0" applyNumberFormat="1" applyFont="1" applyBorder="1" applyAlignment="1">
      <alignment vertical="center"/>
    </xf>
    <xf numFmtId="4" fontId="44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0" fontId="0" fillId="0" borderId="11" xfId="53" applyFont="1" applyBorder="1" applyAlignment="1">
      <alignment horizontal="center" vertical="center" wrapText="1"/>
      <protection/>
    </xf>
    <xf numFmtId="3" fontId="0" fillId="0" borderId="11" xfId="53" applyNumberFormat="1" applyFont="1" applyBorder="1" applyAlignment="1">
      <alignment vertical="center" wrapText="1"/>
      <protection/>
    </xf>
    <xf numFmtId="0" fontId="40" fillId="0" borderId="11" xfId="53" applyFont="1" applyBorder="1" applyAlignment="1">
      <alignment horizontal="center" vertical="center" wrapText="1"/>
      <protection/>
    </xf>
    <xf numFmtId="0" fontId="40" fillId="0" borderId="11" xfId="53" applyFont="1" applyBorder="1" applyAlignment="1">
      <alignment vertical="center" wrapText="1"/>
      <protection/>
    </xf>
    <xf numFmtId="4" fontId="40" fillId="0" borderId="11" xfId="52" applyNumberFormat="1" applyFont="1" applyBorder="1" applyAlignment="1">
      <alignment vertical="center"/>
      <protection/>
    </xf>
    <xf numFmtId="3" fontId="40" fillId="0" borderId="11" xfId="53" applyNumberFormat="1" applyFont="1" applyBorder="1" applyAlignment="1">
      <alignment vertical="center" wrapText="1"/>
      <protection/>
    </xf>
    <xf numFmtId="0" fontId="40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21" xfId="53" applyFont="1" applyBorder="1" applyAlignment="1">
      <alignment horizontal="center" vertical="center" wrapText="1"/>
      <protection/>
    </xf>
    <xf numFmtId="0" fontId="0" fillId="0" borderId="13" xfId="53" applyFont="1" applyBorder="1" applyAlignment="1">
      <alignment vertical="center" wrapText="1"/>
      <protection/>
    </xf>
    <xf numFmtId="3" fontId="40" fillId="0" borderId="10" xfId="53" applyNumberFormat="1" applyFont="1" applyBorder="1" applyAlignment="1">
      <alignment vertical="center" wrapText="1"/>
      <protection/>
    </xf>
    <xf numFmtId="3" fontId="38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59" fillId="0" borderId="11" xfId="0" applyNumberFormat="1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top" wrapText="1"/>
    </xf>
    <xf numFmtId="0" fontId="39" fillId="0" borderId="14" xfId="0" applyFont="1" applyBorder="1" applyAlignment="1">
      <alignment vertical="top" wrapText="1"/>
    </xf>
    <xf numFmtId="4" fontId="0" fillId="0" borderId="10" xfId="52" applyNumberFormat="1" applyFont="1" applyBorder="1" applyAlignment="1">
      <alignment vertical="center"/>
      <protection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0" fontId="49" fillId="0" borderId="10" xfId="0" applyFont="1" applyBorder="1" applyAlignment="1">
      <alignment horizontal="right" vertical="center"/>
    </xf>
    <xf numFmtId="4" fontId="49" fillId="0" borderId="10" xfId="0" applyNumberFormat="1" applyFont="1" applyBorder="1" applyAlignment="1">
      <alignment horizontal="center" vertical="center"/>
    </xf>
    <xf numFmtId="4" fontId="49" fillId="0" borderId="10" xfId="0" applyNumberFormat="1" applyFont="1" applyBorder="1" applyAlignment="1">
      <alignment vertical="center"/>
    </xf>
    <xf numFmtId="0" fontId="58" fillId="0" borderId="0" xfId="0" applyFont="1" applyAlignment="1">
      <alignment/>
    </xf>
    <xf numFmtId="49" fontId="0" fillId="0" borderId="10" xfId="52" applyNumberFormat="1" applyFont="1" applyBorder="1" applyAlignment="1">
      <alignment horizontal="left" vertical="center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21" xfId="52" applyFont="1" applyBorder="1" applyAlignment="1">
      <alignment horizontal="center" vertical="center"/>
      <protection/>
    </xf>
    <xf numFmtId="0" fontId="7" fillId="0" borderId="13" xfId="52" applyFont="1" applyBorder="1" applyAlignment="1">
      <alignment horizontal="center" vertical="center"/>
      <protection/>
    </xf>
    <xf numFmtId="0" fontId="0" fillId="0" borderId="0" xfId="52" applyFont="1" applyFill="1" applyAlignment="1">
      <alignment horizontal="left"/>
      <protection/>
    </xf>
    <xf numFmtId="0" fontId="0" fillId="0" borderId="0" xfId="52" applyFont="1" applyAlignment="1">
      <alignment horizontal="left"/>
      <protection/>
    </xf>
    <xf numFmtId="0" fontId="0" fillId="0" borderId="0" xfId="0" applyAlignment="1">
      <alignment/>
    </xf>
    <xf numFmtId="0" fontId="13" fillId="0" borderId="13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52" applyFont="1" applyBorder="1" applyAlignment="1">
      <alignment horizontal="center" vertical="center"/>
      <protection/>
    </xf>
    <xf numFmtId="0" fontId="13" fillId="0" borderId="1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35" fillId="0" borderId="0" xfId="0" applyFont="1" applyAlignment="1">
      <alignment/>
    </xf>
    <xf numFmtId="4" fontId="4" fillId="0" borderId="0" xfId="0" applyNumberFormat="1" applyFont="1" applyBorder="1" applyAlignment="1">
      <alignment horizontal="left" vertical="top" wrapText="1"/>
    </xf>
    <xf numFmtId="0" fontId="0" fillId="0" borderId="0" xfId="52" applyFont="1" applyFill="1" applyAlignment="1">
      <alignment horizontal="center"/>
      <protection/>
    </xf>
    <xf numFmtId="0" fontId="7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0" fillId="0" borderId="0" xfId="52" applyFont="1" applyAlignment="1">
      <alignment horizontal="center"/>
      <protection/>
    </xf>
    <xf numFmtId="0" fontId="0" fillId="0" borderId="26" xfId="0" applyBorder="1" applyAlignment="1">
      <alignment horizontal="center" vertical="center"/>
    </xf>
    <xf numFmtId="0" fontId="6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52" applyFont="1" applyAlignment="1">
      <alignment horizontal="right"/>
      <protection/>
    </xf>
    <xf numFmtId="0" fontId="35" fillId="0" borderId="16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" fillId="0" borderId="16" xfId="53" applyFont="1" applyBorder="1" applyAlignment="1">
      <alignment horizontal="center" vertical="center" wrapText="1"/>
      <protection/>
    </xf>
    <xf numFmtId="0" fontId="1" fillId="0" borderId="21" xfId="53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52" applyFont="1" applyFill="1" applyAlignment="1">
      <alignment horizontal="center"/>
      <protection/>
    </xf>
    <xf numFmtId="0" fontId="2" fillId="0" borderId="0" xfId="0" applyFont="1" applyAlignment="1">
      <alignment horizontal="center" vertical="center" wrapText="1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55" fillId="0" borderId="16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9" fillId="0" borderId="16" xfId="0" applyFont="1" applyBorder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0" fontId="44" fillId="0" borderId="21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7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53" applyFont="1" applyFill="1" applyAlignment="1">
      <alignment horizontal="center"/>
      <protection/>
    </xf>
    <xf numFmtId="0" fontId="56" fillId="0" borderId="11" xfId="0" applyFont="1" applyFill="1" applyBorder="1" applyAlignment="1">
      <alignment horizontal="center" vertical="center" textRotation="90" wrapText="1"/>
    </xf>
    <xf numFmtId="0" fontId="56" fillId="0" borderId="17" xfId="0" applyFont="1" applyFill="1" applyBorder="1" applyAlignment="1">
      <alignment horizontal="center" vertical="center" textRotation="90" wrapText="1"/>
    </xf>
    <xf numFmtId="0" fontId="56" fillId="0" borderId="14" xfId="0" applyFont="1" applyFill="1" applyBorder="1" applyAlignment="1">
      <alignment horizontal="center" vertical="center" textRotation="90" wrapText="1"/>
    </xf>
    <xf numFmtId="0" fontId="56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5" xfId="53"/>
    <cellStyle name="Normalny_Arkusz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H21" sqref="H21:K21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3.57421875" style="0" customWidth="1"/>
    <col min="4" max="4" width="12.7109375" style="0" customWidth="1"/>
    <col min="5" max="5" width="13.00390625" style="0" customWidth="1"/>
    <col min="6" max="6" width="13.140625" style="0" customWidth="1"/>
    <col min="7" max="7" width="11.8515625" style="0" customWidth="1"/>
    <col min="8" max="8" width="12.28125" style="0" customWidth="1"/>
    <col min="9" max="9" width="12.140625" style="0" customWidth="1"/>
    <col min="10" max="10" width="12.00390625" style="0" customWidth="1"/>
    <col min="11" max="11" width="12.140625" style="0" customWidth="1"/>
  </cols>
  <sheetData>
    <row r="1" spans="2:11" ht="19.5" customHeight="1">
      <c r="B1" s="7"/>
      <c r="C1" s="7"/>
      <c r="D1" s="7"/>
      <c r="E1" s="304" t="s">
        <v>236</v>
      </c>
      <c r="F1" s="304"/>
      <c r="G1" s="304"/>
      <c r="H1" s="304"/>
      <c r="I1" s="304"/>
      <c r="J1" s="304"/>
      <c r="K1" s="304"/>
    </row>
    <row r="2" spans="2:11" ht="19.5" customHeight="1">
      <c r="B2" s="7"/>
      <c r="C2" s="7"/>
      <c r="D2" s="7"/>
      <c r="E2" s="7"/>
      <c r="F2" s="304" t="s">
        <v>81</v>
      </c>
      <c r="G2" s="304"/>
      <c r="H2" s="304"/>
      <c r="I2" s="304"/>
      <c r="J2" s="304"/>
      <c r="K2" s="304"/>
    </row>
    <row r="3" spans="2:5" s="44" customFormat="1" ht="13.5" customHeight="1">
      <c r="B3" s="306" t="s">
        <v>7</v>
      </c>
      <c r="C3" s="306"/>
      <c r="D3" s="306"/>
      <c r="E3" s="45"/>
    </row>
    <row r="4" spans="1:11" s="28" customFormat="1" ht="12" customHeight="1">
      <c r="A4" s="305" t="s">
        <v>2</v>
      </c>
      <c r="B4" s="305" t="s">
        <v>73</v>
      </c>
      <c r="C4" s="305" t="s">
        <v>3</v>
      </c>
      <c r="D4" s="305"/>
      <c r="E4" s="305"/>
      <c r="F4" s="305" t="s">
        <v>69</v>
      </c>
      <c r="G4" s="305"/>
      <c r="H4" s="305"/>
      <c r="I4" s="305"/>
      <c r="J4" s="305"/>
      <c r="K4" s="305"/>
    </row>
    <row r="5" spans="1:11" s="28" customFormat="1" ht="12.75" customHeight="1">
      <c r="A5" s="305"/>
      <c r="B5" s="305"/>
      <c r="C5" s="305"/>
      <c r="D5" s="305"/>
      <c r="E5" s="305"/>
      <c r="F5" s="305" t="s">
        <v>4</v>
      </c>
      <c r="G5" s="305" t="s">
        <v>12</v>
      </c>
      <c r="H5" s="305"/>
      <c r="I5" s="305" t="s">
        <v>10</v>
      </c>
      <c r="J5" s="305" t="s">
        <v>12</v>
      </c>
      <c r="K5" s="305"/>
    </row>
    <row r="6" spans="1:11" s="28" customFormat="1" ht="89.25" customHeight="1">
      <c r="A6" s="305"/>
      <c r="B6" s="305"/>
      <c r="C6" s="305"/>
      <c r="D6" s="305"/>
      <c r="E6" s="305"/>
      <c r="F6" s="305"/>
      <c r="G6" s="32" t="s">
        <v>5</v>
      </c>
      <c r="H6" s="33" t="s">
        <v>6</v>
      </c>
      <c r="I6" s="305"/>
      <c r="J6" s="32" t="s">
        <v>5</v>
      </c>
      <c r="K6" s="33" t="s">
        <v>6</v>
      </c>
    </row>
    <row r="7" spans="1:11" s="28" customFormat="1" ht="14.25" customHeight="1">
      <c r="A7" s="32"/>
      <c r="B7" s="30"/>
      <c r="C7" s="34" t="s">
        <v>70</v>
      </c>
      <c r="D7" s="35" t="s">
        <v>72</v>
      </c>
      <c r="E7" s="34" t="s">
        <v>71</v>
      </c>
      <c r="F7" s="31"/>
      <c r="G7" s="32"/>
      <c r="H7" s="33"/>
      <c r="I7" s="30"/>
      <c r="J7" s="29"/>
      <c r="K7" s="33"/>
    </row>
    <row r="8" spans="1:11" s="47" customFormat="1" ht="15.75" customHeight="1">
      <c r="A8" s="46">
        <v>1</v>
      </c>
      <c r="B8" s="46">
        <v>2</v>
      </c>
      <c r="C8" s="297">
        <v>3</v>
      </c>
      <c r="D8" s="298"/>
      <c r="E8" s="294"/>
      <c r="F8" s="46">
        <v>4</v>
      </c>
      <c r="G8" s="46">
        <v>5</v>
      </c>
      <c r="H8" s="46">
        <v>6</v>
      </c>
      <c r="I8" s="46">
        <v>7</v>
      </c>
      <c r="J8" s="46">
        <v>8</v>
      </c>
      <c r="K8" s="46">
        <v>9</v>
      </c>
    </row>
    <row r="9" spans="1:11" ht="18" customHeight="1">
      <c r="A9" s="189">
        <v>700</v>
      </c>
      <c r="B9" s="149" t="s">
        <v>114</v>
      </c>
      <c r="C9" s="152">
        <v>403884</v>
      </c>
      <c r="D9" s="152">
        <f>D10</f>
        <v>820190</v>
      </c>
      <c r="E9" s="152">
        <f aca="true" t="shared" si="0" ref="E9:E14">C9+D9</f>
        <v>1224074</v>
      </c>
      <c r="F9" s="152">
        <v>108558</v>
      </c>
      <c r="G9" s="151"/>
      <c r="H9" s="151"/>
      <c r="I9" s="152">
        <v>1115516</v>
      </c>
      <c r="J9" s="129"/>
      <c r="K9" s="43"/>
    </row>
    <row r="10" spans="1:11" ht="53.25" customHeight="1">
      <c r="A10" s="8"/>
      <c r="B10" s="150" t="s">
        <v>130</v>
      </c>
      <c r="C10" s="36">
        <v>295326</v>
      </c>
      <c r="D10" s="36">
        <v>820190</v>
      </c>
      <c r="E10" s="43">
        <f t="shared" si="0"/>
        <v>1115516</v>
      </c>
      <c r="F10" s="147"/>
      <c r="G10" s="147"/>
      <c r="H10" s="147"/>
      <c r="I10" s="36">
        <v>820190</v>
      </c>
      <c r="J10" s="129"/>
      <c r="K10" s="43"/>
    </row>
    <row r="11" spans="1:11" ht="62.25" customHeight="1">
      <c r="A11" s="189">
        <v>756</v>
      </c>
      <c r="B11" s="190" t="s">
        <v>154</v>
      </c>
      <c r="C11" s="237">
        <v>12178213</v>
      </c>
      <c r="D11" s="237">
        <f>D12</f>
        <v>1685764</v>
      </c>
      <c r="E11" s="229">
        <f t="shared" si="0"/>
        <v>13863977</v>
      </c>
      <c r="F11" s="151">
        <f>E11</f>
        <v>13863977</v>
      </c>
      <c r="G11" s="151"/>
      <c r="H11" s="151"/>
      <c r="I11" s="237"/>
      <c r="J11" s="237"/>
      <c r="K11" s="229"/>
    </row>
    <row r="12" spans="1:11" ht="24.75" customHeight="1">
      <c r="A12" s="143"/>
      <c r="B12" s="150" t="s">
        <v>164</v>
      </c>
      <c r="C12" s="36">
        <v>2995000</v>
      </c>
      <c r="D12" s="36">
        <v>1685764</v>
      </c>
      <c r="E12" s="43">
        <f t="shared" si="0"/>
        <v>4680764</v>
      </c>
      <c r="F12" s="147">
        <f>D12</f>
        <v>1685764</v>
      </c>
      <c r="G12" s="147"/>
      <c r="H12" s="147"/>
      <c r="I12" s="36"/>
      <c r="J12" s="129"/>
      <c r="K12" s="43"/>
    </row>
    <row r="13" spans="1:11" ht="21" customHeight="1">
      <c r="A13" s="244">
        <v>758</v>
      </c>
      <c r="B13" s="245" t="s">
        <v>128</v>
      </c>
      <c r="C13" s="152">
        <v>8876050</v>
      </c>
      <c r="D13" s="152">
        <f>D14</f>
        <v>-210728</v>
      </c>
      <c r="E13" s="152">
        <f t="shared" si="0"/>
        <v>8665322</v>
      </c>
      <c r="F13" s="152">
        <f>E13</f>
        <v>8665322</v>
      </c>
      <c r="G13" s="147"/>
      <c r="H13" s="147"/>
      <c r="I13" s="36"/>
      <c r="J13" s="129"/>
      <c r="K13" s="43"/>
    </row>
    <row r="14" spans="1:11" ht="22.5" customHeight="1">
      <c r="A14" s="246"/>
      <c r="B14" s="247" t="s">
        <v>129</v>
      </c>
      <c r="C14" s="248">
        <v>8796050</v>
      </c>
      <c r="D14" s="248">
        <v>-210728</v>
      </c>
      <c r="E14" s="248">
        <f t="shared" si="0"/>
        <v>8585322</v>
      </c>
      <c r="F14" s="248">
        <v>-210728</v>
      </c>
      <c r="G14" s="147"/>
      <c r="H14" s="147"/>
      <c r="I14" s="36"/>
      <c r="J14" s="129"/>
      <c r="K14" s="43"/>
    </row>
    <row r="15" spans="1:11" ht="26.25" customHeight="1">
      <c r="A15" s="189">
        <v>900</v>
      </c>
      <c r="B15" s="153" t="s">
        <v>132</v>
      </c>
      <c r="C15" s="243">
        <v>0</v>
      </c>
      <c r="D15" s="243">
        <f>D16</f>
        <v>24810</v>
      </c>
      <c r="E15" s="243">
        <f>C15+D15</f>
        <v>24810</v>
      </c>
      <c r="F15" s="243">
        <f>D15</f>
        <v>24810</v>
      </c>
      <c r="G15" s="154"/>
      <c r="H15" s="154"/>
      <c r="I15" s="154"/>
      <c r="J15" s="154"/>
      <c r="K15" s="154"/>
    </row>
    <row r="16" spans="1:11" ht="18" customHeight="1">
      <c r="A16" s="145"/>
      <c r="B16" s="146" t="s">
        <v>133</v>
      </c>
      <c r="C16" s="148">
        <v>0</v>
      </c>
      <c r="D16" s="148">
        <v>24810</v>
      </c>
      <c r="E16" s="148">
        <f>C16+D16</f>
        <v>24810</v>
      </c>
      <c r="F16" s="148">
        <f>E16</f>
        <v>24810</v>
      </c>
      <c r="G16" s="147"/>
      <c r="H16" s="147"/>
      <c r="I16" s="36"/>
      <c r="J16" s="129"/>
      <c r="K16" s="43"/>
    </row>
    <row r="17" spans="1:11" s="279" customFormat="1" ht="24.75" customHeight="1">
      <c r="A17" s="276"/>
      <c r="B17" s="172" t="s">
        <v>21</v>
      </c>
      <c r="C17" s="277">
        <v>30722611.32</v>
      </c>
      <c r="D17" s="229">
        <f>D9+D11+D13+D15</f>
        <v>2320036</v>
      </c>
      <c r="E17" s="229">
        <f>C17+D17</f>
        <v>33042647.32</v>
      </c>
      <c r="F17" s="278">
        <v>26730752</v>
      </c>
      <c r="G17" s="278">
        <v>3243599</v>
      </c>
      <c r="H17" s="278">
        <v>61016</v>
      </c>
      <c r="I17" s="229">
        <v>6311895.32</v>
      </c>
      <c r="J17" s="229">
        <v>4946379.32</v>
      </c>
      <c r="K17" s="229">
        <f>J17</f>
        <v>4946379.32</v>
      </c>
    </row>
    <row r="18" spans="1:11" s="44" customFormat="1" ht="13.5" customHeight="1">
      <c r="A18" s="270"/>
      <c r="B18" s="273" t="s">
        <v>218</v>
      </c>
      <c r="C18" s="274"/>
      <c r="D18" s="271"/>
      <c r="E18" s="271"/>
      <c r="F18" s="275"/>
      <c r="G18" s="275"/>
      <c r="H18" s="275"/>
      <c r="I18" s="271"/>
      <c r="J18" s="271"/>
      <c r="K18" s="271"/>
    </row>
    <row r="19" spans="1:11" ht="42.75" customHeight="1">
      <c r="A19" s="303" t="s">
        <v>237</v>
      </c>
      <c r="B19" s="303"/>
      <c r="C19" s="303"/>
      <c r="D19" s="303"/>
      <c r="E19" s="303"/>
      <c r="F19" s="303"/>
      <c r="G19" s="303"/>
      <c r="H19" s="303"/>
      <c r="I19" s="303"/>
      <c r="J19" s="303"/>
      <c r="K19" s="303"/>
    </row>
    <row r="20" spans="1:10" s="44" customFormat="1" ht="27" customHeight="1">
      <c r="A20" s="303" t="s">
        <v>223</v>
      </c>
      <c r="B20" s="303"/>
      <c r="C20" s="303"/>
      <c r="D20" s="303"/>
      <c r="E20" s="303"/>
      <c r="F20" s="303"/>
      <c r="G20" s="303"/>
      <c r="H20" s="303"/>
      <c r="I20" s="303"/>
      <c r="J20" s="272"/>
    </row>
    <row r="21" spans="2:11" ht="16.5" customHeight="1">
      <c r="B21" s="2"/>
      <c r="C21" s="2"/>
      <c r="D21" s="2"/>
      <c r="E21" s="2"/>
      <c r="H21" s="307" t="s">
        <v>113</v>
      </c>
      <c r="I21" s="307"/>
      <c r="J21" s="307"/>
      <c r="K21" s="307"/>
    </row>
    <row r="22" spans="2:5" ht="12.75">
      <c r="B22" s="2"/>
      <c r="C22" s="2"/>
      <c r="D22" s="2"/>
      <c r="E22" s="2"/>
    </row>
    <row r="23" spans="2:11" ht="12.75">
      <c r="B23" s="2"/>
      <c r="C23" s="2"/>
      <c r="D23" s="2"/>
      <c r="E23" s="2"/>
      <c r="H23" s="307" t="s">
        <v>111</v>
      </c>
      <c r="I23" s="307"/>
      <c r="J23" s="307"/>
      <c r="K23" s="307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</sheetData>
  <mergeCells count="16">
    <mergeCell ref="H21:K21"/>
    <mergeCell ref="H23:K23"/>
    <mergeCell ref="A4:A6"/>
    <mergeCell ref="F4:K4"/>
    <mergeCell ref="C4:E6"/>
    <mergeCell ref="I5:I6"/>
    <mergeCell ref="J5:K5"/>
    <mergeCell ref="F5:F6"/>
    <mergeCell ref="C8:E8"/>
    <mergeCell ref="B4:B6"/>
    <mergeCell ref="A20:I20"/>
    <mergeCell ref="A19:K19"/>
    <mergeCell ref="E1:K1"/>
    <mergeCell ref="F2:K2"/>
    <mergeCell ref="G5:H5"/>
    <mergeCell ref="B3:D3"/>
  </mergeCells>
  <printOptions/>
  <pageMargins left="0.47" right="0.2" top="0.27" bottom="0.22" header="0.19" footer="0.17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B1">
      <selection activeCell="G1" sqref="G1:O1"/>
    </sheetView>
  </sheetViews>
  <sheetFormatPr defaultColWidth="9.140625" defaultRowHeight="12.75"/>
  <cols>
    <col min="1" max="1" width="4.7109375" style="2" hidden="1" customWidth="1"/>
    <col min="2" max="2" width="5.7109375" style="2" customWidth="1"/>
    <col min="3" max="3" width="5.8515625" style="2" customWidth="1"/>
    <col min="4" max="4" width="6.8515625" style="2" customWidth="1"/>
    <col min="5" max="5" width="23.28125" style="2" customWidth="1"/>
    <col min="6" max="6" width="9.57421875" style="2" customWidth="1"/>
    <col min="7" max="7" width="12.57421875" style="2" customWidth="1"/>
    <col min="8" max="8" width="11.140625" style="2" customWidth="1"/>
    <col min="9" max="9" width="11.57421875" style="2" customWidth="1"/>
    <col min="10" max="10" width="10.421875" style="2" customWidth="1"/>
    <col min="11" max="11" width="6.8515625" style="2" customWidth="1"/>
    <col min="12" max="12" width="9.7109375" style="2" customWidth="1"/>
    <col min="13" max="13" width="9.28125" style="2" customWidth="1"/>
    <col min="14" max="14" width="10.28125" style="2" customWidth="1"/>
    <col min="15" max="15" width="9.7109375" style="2" customWidth="1"/>
    <col min="16" max="16" width="6.57421875" style="2" customWidth="1"/>
    <col min="17" max="16384" width="9.140625" style="2" customWidth="1"/>
  </cols>
  <sheetData>
    <row r="1" spans="7:15" ht="12.75">
      <c r="G1" s="403" t="s">
        <v>248</v>
      </c>
      <c r="H1" s="403"/>
      <c r="I1" s="403"/>
      <c r="J1" s="403"/>
      <c r="K1" s="403"/>
      <c r="L1" s="403"/>
      <c r="M1" s="403"/>
      <c r="N1" s="403"/>
      <c r="O1" s="403"/>
    </row>
    <row r="2" spans="9:14" ht="12.75">
      <c r="I2" s="403" t="s">
        <v>232</v>
      </c>
      <c r="J2" s="403"/>
      <c r="K2" s="403"/>
      <c r="L2" s="403"/>
      <c r="M2" s="403"/>
      <c r="N2" s="403"/>
    </row>
    <row r="3" ht="6" customHeight="1"/>
    <row r="4" spans="1:16" ht="18">
      <c r="A4" s="361" t="s">
        <v>166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</row>
    <row r="5" spans="1:16" ht="14.2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61"/>
    </row>
    <row r="6" spans="1:16" s="62" customFormat="1" ht="19.5" customHeight="1">
      <c r="A6" s="350" t="s">
        <v>24</v>
      </c>
      <c r="B6" s="350" t="s">
        <v>167</v>
      </c>
      <c r="C6" s="350" t="s">
        <v>2</v>
      </c>
      <c r="D6" s="350" t="s">
        <v>86</v>
      </c>
      <c r="E6" s="354" t="s">
        <v>168</v>
      </c>
      <c r="F6" s="373" t="s">
        <v>169</v>
      </c>
      <c r="G6" s="354" t="s">
        <v>88</v>
      </c>
      <c r="H6" s="373" t="s">
        <v>170</v>
      </c>
      <c r="I6" s="354" t="s">
        <v>89</v>
      </c>
      <c r="J6" s="354"/>
      <c r="K6" s="354"/>
      <c r="L6" s="354"/>
      <c r="M6" s="354"/>
      <c r="N6" s="354"/>
      <c r="O6" s="354"/>
      <c r="P6" s="404" t="s">
        <v>90</v>
      </c>
    </row>
    <row r="7" spans="1:16" s="62" customFormat="1" ht="19.5" customHeight="1">
      <c r="A7" s="350"/>
      <c r="B7" s="350"/>
      <c r="C7" s="350"/>
      <c r="D7" s="350"/>
      <c r="E7" s="354"/>
      <c r="F7" s="374"/>
      <c r="G7" s="354"/>
      <c r="H7" s="374"/>
      <c r="I7" s="354" t="s">
        <v>171</v>
      </c>
      <c r="J7" s="354" t="s">
        <v>91</v>
      </c>
      <c r="K7" s="354"/>
      <c r="L7" s="354"/>
      <c r="M7" s="354"/>
      <c r="N7" s="354" t="s">
        <v>172</v>
      </c>
      <c r="O7" s="354" t="s">
        <v>173</v>
      </c>
      <c r="P7" s="405"/>
    </row>
    <row r="8" spans="1:16" s="62" customFormat="1" ht="29.25" customHeight="1">
      <c r="A8" s="350"/>
      <c r="B8" s="350"/>
      <c r="C8" s="350"/>
      <c r="D8" s="350"/>
      <c r="E8" s="354"/>
      <c r="F8" s="374"/>
      <c r="G8" s="354"/>
      <c r="H8" s="374"/>
      <c r="I8" s="354"/>
      <c r="J8" s="354" t="s">
        <v>92</v>
      </c>
      <c r="K8" s="407" t="s">
        <v>174</v>
      </c>
      <c r="L8" s="354" t="s">
        <v>175</v>
      </c>
      <c r="M8" s="408" t="s">
        <v>95</v>
      </c>
      <c r="N8" s="354"/>
      <c r="O8" s="354"/>
      <c r="P8" s="405"/>
    </row>
    <row r="9" spans="1:16" s="62" customFormat="1" ht="19.5" customHeight="1">
      <c r="A9" s="350"/>
      <c r="B9" s="350"/>
      <c r="C9" s="350"/>
      <c r="D9" s="350"/>
      <c r="E9" s="354"/>
      <c r="F9" s="374"/>
      <c r="G9" s="354"/>
      <c r="H9" s="374"/>
      <c r="I9" s="354"/>
      <c r="J9" s="354"/>
      <c r="K9" s="407"/>
      <c r="L9" s="354"/>
      <c r="M9" s="408"/>
      <c r="N9" s="354"/>
      <c r="O9" s="354"/>
      <c r="P9" s="405"/>
    </row>
    <row r="10" spans="1:16" s="62" customFormat="1" ht="24" customHeight="1">
      <c r="A10" s="350"/>
      <c r="B10" s="350"/>
      <c r="C10" s="350"/>
      <c r="D10" s="350"/>
      <c r="E10" s="354"/>
      <c r="F10" s="375"/>
      <c r="G10" s="354"/>
      <c r="H10" s="375"/>
      <c r="I10" s="354"/>
      <c r="J10" s="354"/>
      <c r="K10" s="407"/>
      <c r="L10" s="354"/>
      <c r="M10" s="408"/>
      <c r="N10" s="354"/>
      <c r="O10" s="354"/>
      <c r="P10" s="406"/>
    </row>
    <row r="11" spans="1:16" s="285" customFormat="1" ht="18.75" customHeight="1">
      <c r="A11" s="284">
        <v>1</v>
      </c>
      <c r="B11" s="284">
        <v>1</v>
      </c>
      <c r="C11" s="284">
        <v>2</v>
      </c>
      <c r="D11" s="284">
        <v>3</v>
      </c>
      <c r="E11" s="284">
        <v>4</v>
      </c>
      <c r="F11" s="284">
        <v>5</v>
      </c>
      <c r="G11" s="284">
        <v>6</v>
      </c>
      <c r="H11" s="284">
        <v>7</v>
      </c>
      <c r="I11" s="284">
        <v>8</v>
      </c>
      <c r="J11" s="284">
        <v>9</v>
      </c>
      <c r="K11" s="284">
        <v>10</v>
      </c>
      <c r="L11" s="284">
        <v>11</v>
      </c>
      <c r="M11" s="284">
        <v>12</v>
      </c>
      <c r="N11" s="284">
        <v>13</v>
      </c>
      <c r="O11" s="284">
        <v>14</v>
      </c>
      <c r="P11" s="284">
        <v>15</v>
      </c>
    </row>
    <row r="12" spans="1:16" ht="166.5" customHeight="1">
      <c r="A12" s="199"/>
      <c r="B12" s="199">
        <v>1</v>
      </c>
      <c r="C12" s="66" t="s">
        <v>176</v>
      </c>
      <c r="D12" s="66" t="s">
        <v>177</v>
      </c>
      <c r="E12" s="200" t="s">
        <v>178</v>
      </c>
      <c r="F12" s="201" t="s">
        <v>179</v>
      </c>
      <c r="G12" s="202">
        <v>5550000</v>
      </c>
      <c r="H12" s="203"/>
      <c r="I12" s="202">
        <v>350000</v>
      </c>
      <c r="J12" s="202">
        <v>200000</v>
      </c>
      <c r="K12" s="203"/>
      <c r="L12" s="201" t="s">
        <v>180</v>
      </c>
      <c r="M12" s="204"/>
      <c r="N12" s="204" t="s">
        <v>181</v>
      </c>
      <c r="O12" s="204" t="s">
        <v>182</v>
      </c>
      <c r="P12" s="205" t="s">
        <v>99</v>
      </c>
    </row>
    <row r="13" spans="1:16" ht="27" customHeight="1">
      <c r="A13" s="410" t="s">
        <v>183</v>
      </c>
      <c r="B13" s="410"/>
      <c r="C13" s="410"/>
      <c r="D13" s="410"/>
      <c r="E13" s="410"/>
      <c r="F13" s="8"/>
      <c r="G13" s="75">
        <f>SUM(G12)</f>
        <v>5550000</v>
      </c>
      <c r="H13" s="8"/>
      <c r="I13" s="75">
        <f>J13+L13</f>
        <v>350000</v>
      </c>
      <c r="J13" s="86">
        <f>SUM(J12)</f>
        <v>200000</v>
      </c>
      <c r="K13" s="8"/>
      <c r="L13" s="75">
        <v>150000</v>
      </c>
      <c r="M13" s="207"/>
      <c r="N13" s="208">
        <v>1000000</v>
      </c>
      <c r="O13" s="208">
        <v>2000000</v>
      </c>
      <c r="P13" s="8"/>
    </row>
    <row r="14" spans="1:16" ht="133.5" customHeight="1">
      <c r="A14" s="206"/>
      <c r="B14" s="262">
        <v>2</v>
      </c>
      <c r="C14" s="262">
        <v>801</v>
      </c>
      <c r="D14" s="262">
        <v>80195</v>
      </c>
      <c r="E14" s="200" t="s">
        <v>214</v>
      </c>
      <c r="F14" s="201" t="s">
        <v>215</v>
      </c>
      <c r="G14" s="75">
        <f>I14+N14+O14</f>
        <v>16590000</v>
      </c>
      <c r="H14" s="8">
        <v>0</v>
      </c>
      <c r="I14" s="75">
        <f>J14</f>
        <v>350000</v>
      </c>
      <c r="J14" s="261">
        <v>350000</v>
      </c>
      <c r="K14" s="8"/>
      <c r="L14" s="75"/>
      <c r="M14" s="263"/>
      <c r="N14" s="208">
        <v>7490000</v>
      </c>
      <c r="O14" s="208">
        <v>8750000</v>
      </c>
      <c r="P14" s="205" t="s">
        <v>99</v>
      </c>
    </row>
    <row r="15" spans="1:16" ht="27" customHeight="1">
      <c r="A15" s="206"/>
      <c r="B15" s="393" t="s">
        <v>213</v>
      </c>
      <c r="C15" s="394"/>
      <c r="D15" s="394"/>
      <c r="E15" s="409"/>
      <c r="F15" s="8"/>
      <c r="G15" s="75">
        <f>SUM(G14)</f>
        <v>16590000</v>
      </c>
      <c r="H15" s="8"/>
      <c r="I15" s="75">
        <f>J15+M15</f>
        <v>350000</v>
      </c>
      <c r="J15" s="86">
        <f>SUM(J14)</f>
        <v>350000</v>
      </c>
      <c r="K15" s="8"/>
      <c r="L15" s="75"/>
      <c r="M15" s="207"/>
      <c r="N15" s="208">
        <f>SUM(N14)</f>
        <v>7490000</v>
      </c>
      <c r="O15" s="208">
        <f>SUM(O14)</f>
        <v>8750000</v>
      </c>
      <c r="P15" s="8"/>
    </row>
    <row r="16" spans="1:16" ht="243" customHeight="1">
      <c r="A16" s="65"/>
      <c r="B16" s="65">
        <v>3</v>
      </c>
      <c r="C16" s="65">
        <v>900</v>
      </c>
      <c r="D16" s="65">
        <v>90015</v>
      </c>
      <c r="E16" s="82" t="s">
        <v>184</v>
      </c>
      <c r="F16" s="209" t="s">
        <v>185</v>
      </c>
      <c r="G16" s="210">
        <f>I16+N16+O16</f>
        <v>930000</v>
      </c>
      <c r="H16" s="8"/>
      <c r="I16" s="75">
        <f>J16</f>
        <v>730000</v>
      </c>
      <c r="J16" s="75">
        <v>730000</v>
      </c>
      <c r="K16" s="8"/>
      <c r="L16" s="209"/>
      <c r="M16" s="78"/>
      <c r="N16" s="78">
        <v>100000</v>
      </c>
      <c r="O16" s="78">
        <v>100000</v>
      </c>
      <c r="P16" s="211" t="s">
        <v>99</v>
      </c>
    </row>
    <row r="17" spans="1:16" ht="24.75" customHeight="1">
      <c r="A17" s="395" t="s">
        <v>186</v>
      </c>
      <c r="B17" s="395"/>
      <c r="C17" s="395"/>
      <c r="D17" s="395"/>
      <c r="E17" s="395"/>
      <c r="F17" s="8"/>
      <c r="G17" s="210">
        <f>G16</f>
        <v>930000</v>
      </c>
      <c r="H17" s="8"/>
      <c r="I17" s="210">
        <f>SUM(I16)</f>
        <v>730000</v>
      </c>
      <c r="J17" s="86">
        <f>SUM(J16)</f>
        <v>730000</v>
      </c>
      <c r="K17" s="8"/>
      <c r="L17" s="209"/>
      <c r="M17" s="207"/>
      <c r="N17" s="208">
        <f>SUM(N16)</f>
        <v>100000</v>
      </c>
      <c r="O17" s="210">
        <f>SUM(O16)</f>
        <v>100000</v>
      </c>
      <c r="P17" s="8"/>
    </row>
    <row r="18" spans="1:16" s="216" customFormat="1" ht="22.5" customHeight="1">
      <c r="A18" s="411" t="s">
        <v>3</v>
      </c>
      <c r="B18" s="412"/>
      <c r="C18" s="412"/>
      <c r="D18" s="412"/>
      <c r="E18" s="413"/>
      <c r="F18" s="212"/>
      <c r="G18" s="213">
        <f>G13+G15+G17</f>
        <v>23070000</v>
      </c>
      <c r="H18" s="214"/>
      <c r="I18" s="215">
        <f>I13+I15+I17</f>
        <v>1430000</v>
      </c>
      <c r="J18" s="86">
        <f>J13+J15+J17</f>
        <v>1280000</v>
      </c>
      <c r="K18" s="214"/>
      <c r="L18" s="214"/>
      <c r="M18" s="213">
        <f>M13+M17</f>
        <v>0</v>
      </c>
      <c r="N18" s="213">
        <f>N13+N17</f>
        <v>1100000</v>
      </c>
      <c r="O18" s="213">
        <f>O13+O17</f>
        <v>2100000</v>
      </c>
      <c r="P18" s="172" t="s">
        <v>110</v>
      </c>
    </row>
    <row r="20" spans="13:15" ht="12.75">
      <c r="M20" s="311" t="s">
        <v>113</v>
      </c>
      <c r="N20" s="311"/>
      <c r="O20" s="311"/>
    </row>
    <row r="22" spans="13:15" ht="19.5" customHeight="1">
      <c r="M22" s="311" t="s">
        <v>111</v>
      </c>
      <c r="N22" s="311"/>
      <c r="O22" s="311"/>
    </row>
  </sheetData>
  <mergeCells count="27">
    <mergeCell ref="M22:O22"/>
    <mergeCell ref="G1:O1"/>
    <mergeCell ref="I2:N2"/>
    <mergeCell ref="B15:E15"/>
    <mergeCell ref="A13:E13"/>
    <mergeCell ref="A17:E17"/>
    <mergeCell ref="A18:E18"/>
    <mergeCell ref="M20:O20"/>
    <mergeCell ref="I6:O6"/>
    <mergeCell ref="A4:P4"/>
    <mergeCell ref="P6:P10"/>
    <mergeCell ref="I7:I10"/>
    <mergeCell ref="J7:M7"/>
    <mergeCell ref="N7:N10"/>
    <mergeCell ref="O7:O10"/>
    <mergeCell ref="J8:J10"/>
    <mergeCell ref="K8:K10"/>
    <mergeCell ref="L8:L10"/>
    <mergeCell ref="M8:M10"/>
    <mergeCell ref="A6:A10"/>
    <mergeCell ref="B6:B10"/>
    <mergeCell ref="C6:C10"/>
    <mergeCell ref="D6:D10"/>
    <mergeCell ref="E6:E10"/>
    <mergeCell ref="F6:F10"/>
    <mergeCell ref="G6:G10"/>
    <mergeCell ref="H6:H10"/>
  </mergeCells>
  <printOptions/>
  <pageMargins left="0.47" right="0.17" top="0.58" bottom="0.55" header="0.34" footer="0.35"/>
  <pageSetup horizontalDpi="600" verticalDpi="600" orientation="landscape" paperSize="9" scale="9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43.421875" style="0" customWidth="1"/>
    <col min="4" max="4" width="15.00390625" style="0" customWidth="1"/>
    <col min="5" max="5" width="16.28125" style="0" customWidth="1"/>
    <col min="6" max="6" width="13.8515625" style="0" customWidth="1"/>
    <col min="7" max="7" width="14.421875" style="0" customWidth="1"/>
    <col min="8" max="8" width="14.57421875" style="0" customWidth="1"/>
  </cols>
  <sheetData>
    <row r="1" spans="4:8" ht="18" customHeight="1">
      <c r="D1" s="291" t="s">
        <v>238</v>
      </c>
      <c r="E1" s="291"/>
      <c r="F1" s="291"/>
      <c r="G1" s="291"/>
      <c r="H1" s="291"/>
    </row>
    <row r="2" spans="4:8" ht="17.25" customHeight="1">
      <c r="D2" s="292" t="s">
        <v>224</v>
      </c>
      <c r="E2" s="292"/>
      <c r="F2" s="292"/>
      <c r="G2" s="292"/>
      <c r="H2" s="292"/>
    </row>
    <row r="3" spans="3:6" ht="20.25" customHeight="1">
      <c r="C3" s="7" t="s">
        <v>23</v>
      </c>
      <c r="D3" s="7"/>
      <c r="E3" s="7"/>
      <c r="F3" s="7"/>
    </row>
    <row r="4" spans="1:3" ht="18" customHeight="1">
      <c r="A4" s="293" t="s">
        <v>126</v>
      </c>
      <c r="B4" s="293"/>
      <c r="C4" s="293"/>
    </row>
    <row r="5" ht="12.75" customHeight="1"/>
    <row r="6" spans="1:8" s="28" customFormat="1" ht="18.75" customHeight="1">
      <c r="A6" s="27"/>
      <c r="B6" s="27"/>
      <c r="C6" s="27"/>
      <c r="D6" s="308" t="s">
        <v>9</v>
      </c>
      <c r="E6" s="309"/>
      <c r="F6" s="309"/>
      <c r="G6" s="309"/>
      <c r="H6" s="310"/>
    </row>
    <row r="7" spans="1:8" s="28" customFormat="1" ht="16.5" customHeight="1">
      <c r="A7" s="295" t="s">
        <v>2</v>
      </c>
      <c r="B7" s="295" t="s">
        <v>8</v>
      </c>
      <c r="C7" s="295" t="s">
        <v>11</v>
      </c>
      <c r="D7" s="308" t="s">
        <v>3</v>
      </c>
      <c r="E7" s="309"/>
      <c r="F7" s="310"/>
      <c r="G7" s="315" t="s">
        <v>69</v>
      </c>
      <c r="H7" s="316"/>
    </row>
    <row r="8" spans="1:8" s="28" customFormat="1" ht="28.5" customHeight="1">
      <c r="A8" s="295"/>
      <c r="B8" s="295"/>
      <c r="C8" s="295"/>
      <c r="D8" s="312"/>
      <c r="E8" s="313"/>
      <c r="F8" s="314"/>
      <c r="G8" s="27" t="s">
        <v>4</v>
      </c>
      <c r="H8" s="39" t="s">
        <v>10</v>
      </c>
    </row>
    <row r="9" spans="1:8" s="28" customFormat="1" ht="18.75" customHeight="1">
      <c r="A9" s="32"/>
      <c r="B9" s="32"/>
      <c r="C9" s="32"/>
      <c r="D9" s="40" t="s">
        <v>70</v>
      </c>
      <c r="E9" s="40" t="s">
        <v>72</v>
      </c>
      <c r="F9" s="40" t="s">
        <v>74</v>
      </c>
      <c r="G9" s="32"/>
      <c r="H9" s="41"/>
    </row>
    <row r="10" spans="1:8" s="47" customFormat="1" ht="17.25" customHeight="1">
      <c r="A10" s="46">
        <v>1</v>
      </c>
      <c r="B10" s="46">
        <v>2</v>
      </c>
      <c r="C10" s="46">
        <v>3</v>
      </c>
      <c r="D10" s="297">
        <v>4</v>
      </c>
      <c r="E10" s="298"/>
      <c r="F10" s="294"/>
      <c r="G10" s="46">
        <v>5</v>
      </c>
      <c r="H10" s="46">
        <v>6</v>
      </c>
    </row>
    <row r="11" spans="1:8" s="47" customFormat="1" ht="18.75" customHeight="1">
      <c r="A11" s="219" t="s">
        <v>176</v>
      </c>
      <c r="B11" s="220"/>
      <c r="C11" s="122" t="s">
        <v>190</v>
      </c>
      <c r="D11" s="227">
        <v>701500</v>
      </c>
      <c r="E11" s="118">
        <f>E12</f>
        <v>620000</v>
      </c>
      <c r="F11" s="236">
        <f>D11+E11</f>
        <v>1321500</v>
      </c>
      <c r="G11" s="227">
        <v>1500</v>
      </c>
      <c r="H11" s="236">
        <v>1320000</v>
      </c>
    </row>
    <row r="12" spans="1:8" s="47" customFormat="1" ht="17.25" customHeight="1">
      <c r="A12" s="221"/>
      <c r="B12" s="222" t="s">
        <v>177</v>
      </c>
      <c r="C12" s="117" t="s">
        <v>191</v>
      </c>
      <c r="D12" s="226">
        <v>700000</v>
      </c>
      <c r="E12" s="226">
        <v>620000</v>
      </c>
      <c r="F12" s="226">
        <f>D12+E12</f>
        <v>1320000</v>
      </c>
      <c r="G12" s="198"/>
      <c r="H12" s="226">
        <v>620000</v>
      </c>
    </row>
    <row r="13" spans="1:8" ht="19.5" customHeight="1">
      <c r="A13" s="18" t="s">
        <v>82</v>
      </c>
      <c r="B13" s="19"/>
      <c r="C13" s="20" t="s">
        <v>80</v>
      </c>
      <c r="D13" s="48">
        <v>7895679.32</v>
      </c>
      <c r="E13" s="48">
        <f>E14+E15</f>
        <v>2005200</v>
      </c>
      <c r="F13" s="48">
        <f>D13+E13</f>
        <v>9900879.32</v>
      </c>
      <c r="G13" s="48">
        <v>2496700</v>
      </c>
      <c r="H13" s="48">
        <v>7404179.32</v>
      </c>
    </row>
    <row r="14" spans="1:8" s="4" customFormat="1" ht="19.5" customHeight="1">
      <c r="A14" s="223"/>
      <c r="B14" s="224" t="s">
        <v>192</v>
      </c>
      <c r="C14" s="161" t="s">
        <v>193</v>
      </c>
      <c r="D14" s="225">
        <v>569000</v>
      </c>
      <c r="E14" s="225">
        <v>5000</v>
      </c>
      <c r="F14" s="225">
        <f>D14+E14</f>
        <v>574000</v>
      </c>
      <c r="G14" s="225">
        <v>0</v>
      </c>
      <c r="H14" s="225">
        <v>5000</v>
      </c>
    </row>
    <row r="15" spans="1:8" ht="22.5" customHeight="1">
      <c r="A15" s="21"/>
      <c r="B15" s="120" t="s">
        <v>83</v>
      </c>
      <c r="C15" s="95" t="s">
        <v>84</v>
      </c>
      <c r="D15" s="226">
        <v>7222179.32</v>
      </c>
      <c r="E15" s="43">
        <v>2000200</v>
      </c>
      <c r="F15" s="43">
        <f>D15+E15</f>
        <v>9222379.32</v>
      </c>
      <c r="G15" s="43">
        <v>1712400</v>
      </c>
      <c r="H15" s="43">
        <v>287800</v>
      </c>
    </row>
    <row r="16" spans="1:8" s="119" customFormat="1" ht="18.75" customHeight="1">
      <c r="A16" s="114">
        <v>710</v>
      </c>
      <c r="B16" s="115"/>
      <c r="C16" s="266" t="s">
        <v>194</v>
      </c>
      <c r="D16" s="227">
        <v>121620</v>
      </c>
      <c r="E16" s="118">
        <f>E17</f>
        <v>37000</v>
      </c>
      <c r="F16" s="118">
        <f>F17</f>
        <v>158620</v>
      </c>
      <c r="G16" s="118">
        <f>F16</f>
        <v>158620</v>
      </c>
      <c r="H16" s="118"/>
    </row>
    <row r="17" spans="1:8" ht="20.25" customHeight="1">
      <c r="A17" s="116"/>
      <c r="B17" s="116">
        <v>71004</v>
      </c>
      <c r="C17" s="117" t="s">
        <v>195</v>
      </c>
      <c r="D17" s="226">
        <v>121620</v>
      </c>
      <c r="E17" s="43">
        <v>37000</v>
      </c>
      <c r="F17" s="43">
        <f>D17+E17</f>
        <v>158620</v>
      </c>
      <c r="G17" s="43">
        <v>37000</v>
      </c>
      <c r="H17" s="43">
        <v>0</v>
      </c>
    </row>
    <row r="18" spans="1:8" ht="19.5" customHeight="1">
      <c r="A18" s="228">
        <v>750</v>
      </c>
      <c r="B18" s="116"/>
      <c r="C18" s="144" t="s">
        <v>196</v>
      </c>
      <c r="D18" s="227">
        <v>4175224</v>
      </c>
      <c r="E18" s="229">
        <f>E19+E20</f>
        <v>124310</v>
      </c>
      <c r="F18" s="38">
        <f aca="true" t="shared" si="0" ref="F18:F32">D18+E18</f>
        <v>4299534</v>
      </c>
      <c r="G18" s="229">
        <f>F18-H18</f>
        <v>4278314</v>
      </c>
      <c r="H18" s="229">
        <v>21220</v>
      </c>
    </row>
    <row r="19" spans="1:8" ht="20.25" customHeight="1">
      <c r="A19" s="157"/>
      <c r="B19" s="155" t="s">
        <v>197</v>
      </c>
      <c r="C19" s="81" t="s">
        <v>198</v>
      </c>
      <c r="D19" s="226">
        <v>3911621</v>
      </c>
      <c r="E19" s="43">
        <v>119310</v>
      </c>
      <c r="F19" s="43">
        <f t="shared" si="0"/>
        <v>4030931</v>
      </c>
      <c r="G19" s="43">
        <v>119310</v>
      </c>
      <c r="H19" s="43">
        <v>0</v>
      </c>
    </row>
    <row r="20" spans="1:8" ht="21" customHeight="1">
      <c r="A20" s="157"/>
      <c r="B20" s="155" t="s">
        <v>200</v>
      </c>
      <c r="C20" s="81" t="s">
        <v>199</v>
      </c>
      <c r="D20" s="226">
        <v>33000</v>
      </c>
      <c r="E20" s="43">
        <v>5000</v>
      </c>
      <c r="F20" s="43">
        <f t="shared" si="0"/>
        <v>38000</v>
      </c>
      <c r="G20" s="43">
        <v>5000</v>
      </c>
      <c r="H20" s="43"/>
    </row>
    <row r="21" spans="1:8" ht="25.5" customHeight="1">
      <c r="A21" s="230">
        <v>754</v>
      </c>
      <c r="B21" s="230"/>
      <c r="C21" s="231" t="s">
        <v>201</v>
      </c>
      <c r="D21" s="227">
        <v>247673</v>
      </c>
      <c r="E21" s="229">
        <f>E22+E23</f>
        <v>24500</v>
      </c>
      <c r="F21" s="229">
        <f t="shared" si="0"/>
        <v>272173</v>
      </c>
      <c r="G21" s="229">
        <v>125900</v>
      </c>
      <c r="H21" s="229">
        <v>146273</v>
      </c>
    </row>
    <row r="22" spans="1:8" s="269" customFormat="1" ht="19.5" customHeight="1">
      <c r="A22" s="116"/>
      <c r="B22" s="116">
        <v>75412</v>
      </c>
      <c r="C22" s="161" t="s">
        <v>222</v>
      </c>
      <c r="D22" s="267">
        <v>232273</v>
      </c>
      <c r="E22" s="268">
        <v>12500</v>
      </c>
      <c r="F22" s="268">
        <f t="shared" si="0"/>
        <v>244773</v>
      </c>
      <c r="G22" s="268">
        <v>0</v>
      </c>
      <c r="H22" s="268">
        <v>12500</v>
      </c>
    </row>
    <row r="23" spans="1:8" ht="21" customHeight="1">
      <c r="A23" s="157"/>
      <c r="B23" s="158" t="s">
        <v>202</v>
      </c>
      <c r="C23" s="232" t="s">
        <v>203</v>
      </c>
      <c r="D23" s="226">
        <v>0</v>
      </c>
      <c r="E23" s="43">
        <v>12000</v>
      </c>
      <c r="F23" s="43">
        <f t="shared" si="0"/>
        <v>12000</v>
      </c>
      <c r="G23" s="43">
        <f>F23</f>
        <v>12000</v>
      </c>
      <c r="H23" s="43"/>
    </row>
    <row r="24" spans="1:8" ht="21" customHeight="1">
      <c r="A24" s="230">
        <v>801</v>
      </c>
      <c r="B24" s="230"/>
      <c r="C24" s="233" t="s">
        <v>204</v>
      </c>
      <c r="D24" s="227">
        <v>11620047</v>
      </c>
      <c r="E24" s="229">
        <f>E25+E26+E27</f>
        <v>624500</v>
      </c>
      <c r="F24" s="229">
        <f t="shared" si="0"/>
        <v>12244547</v>
      </c>
      <c r="G24" s="229">
        <f>F24-H24</f>
        <v>11731047</v>
      </c>
      <c r="H24" s="229">
        <v>513500</v>
      </c>
    </row>
    <row r="25" spans="1:8" ht="21" customHeight="1">
      <c r="A25" s="116"/>
      <c r="B25" s="116">
        <v>80101</v>
      </c>
      <c r="C25" s="161" t="s">
        <v>205</v>
      </c>
      <c r="D25" s="226">
        <v>5430442</v>
      </c>
      <c r="E25" s="43">
        <v>254500</v>
      </c>
      <c r="F25" s="43">
        <f t="shared" si="0"/>
        <v>5684942</v>
      </c>
      <c r="G25" s="43">
        <v>91000</v>
      </c>
      <c r="H25" s="43">
        <v>163500</v>
      </c>
    </row>
    <row r="26" spans="1:8" ht="21" customHeight="1">
      <c r="A26" s="157"/>
      <c r="B26" s="116" t="s">
        <v>206</v>
      </c>
      <c r="C26" s="161" t="s">
        <v>207</v>
      </c>
      <c r="D26" s="226">
        <v>1080649</v>
      </c>
      <c r="E26" s="43">
        <v>20000</v>
      </c>
      <c r="F26" s="43">
        <f t="shared" si="0"/>
        <v>1100649</v>
      </c>
      <c r="G26" s="43">
        <v>20000</v>
      </c>
      <c r="H26" s="43"/>
    </row>
    <row r="27" spans="1:8" ht="21" customHeight="1">
      <c r="A27" s="157"/>
      <c r="B27" s="158" t="s">
        <v>208</v>
      </c>
      <c r="C27" s="232" t="s">
        <v>203</v>
      </c>
      <c r="D27" s="226">
        <v>118011</v>
      </c>
      <c r="E27" s="43">
        <v>350000</v>
      </c>
      <c r="F27" s="43">
        <f t="shared" si="0"/>
        <v>468011</v>
      </c>
      <c r="G27" s="43">
        <v>0</v>
      </c>
      <c r="H27" s="43">
        <v>350000</v>
      </c>
    </row>
    <row r="28" spans="1:8" ht="21" customHeight="1">
      <c r="A28" s="230">
        <v>851</v>
      </c>
      <c r="B28" s="230"/>
      <c r="C28" s="233" t="s">
        <v>158</v>
      </c>
      <c r="D28" s="227">
        <v>65000</v>
      </c>
      <c r="E28" s="229">
        <f>E29+E30</f>
        <v>23263</v>
      </c>
      <c r="F28" s="229">
        <f t="shared" si="0"/>
        <v>88263</v>
      </c>
      <c r="G28" s="229">
        <f>F28</f>
        <v>88263</v>
      </c>
      <c r="H28" s="229"/>
    </row>
    <row r="29" spans="1:8" ht="18.75" customHeight="1">
      <c r="A29" s="116"/>
      <c r="B29" s="116">
        <v>85153</v>
      </c>
      <c r="C29" s="234" t="s">
        <v>162</v>
      </c>
      <c r="D29" s="226">
        <v>10600</v>
      </c>
      <c r="E29" s="43">
        <v>8000</v>
      </c>
      <c r="F29" s="43">
        <f t="shared" si="0"/>
        <v>18600</v>
      </c>
      <c r="G29" s="43">
        <v>8000</v>
      </c>
      <c r="H29" s="43"/>
    </row>
    <row r="30" spans="1:8" ht="21" customHeight="1">
      <c r="A30" s="116"/>
      <c r="B30" s="116">
        <v>85154</v>
      </c>
      <c r="C30" s="161" t="s">
        <v>159</v>
      </c>
      <c r="D30" s="226">
        <v>54400</v>
      </c>
      <c r="E30" s="43">
        <v>15263</v>
      </c>
      <c r="F30" s="43">
        <f t="shared" si="0"/>
        <v>69663</v>
      </c>
      <c r="G30" s="43">
        <v>15263</v>
      </c>
      <c r="H30" s="43"/>
    </row>
    <row r="31" spans="1:8" ht="23.25" customHeight="1">
      <c r="A31" s="230">
        <v>900</v>
      </c>
      <c r="B31" s="230"/>
      <c r="C31" s="235" t="s">
        <v>132</v>
      </c>
      <c r="D31" s="227">
        <v>1454643</v>
      </c>
      <c r="E31" s="229">
        <f>E32+E33</f>
        <v>198810</v>
      </c>
      <c r="F31" s="229">
        <f t="shared" si="0"/>
        <v>1653453</v>
      </c>
      <c r="G31" s="229">
        <f>F31-H31</f>
        <v>853453</v>
      </c>
      <c r="H31" s="229">
        <v>800000</v>
      </c>
    </row>
    <row r="32" spans="1:8" ht="21.75" customHeight="1">
      <c r="A32" s="116"/>
      <c r="B32" s="116">
        <v>90015</v>
      </c>
      <c r="C32" s="161" t="s">
        <v>209</v>
      </c>
      <c r="D32" s="226">
        <v>1326000</v>
      </c>
      <c r="E32" s="43">
        <v>174000</v>
      </c>
      <c r="F32" s="43">
        <f t="shared" si="0"/>
        <v>1500000</v>
      </c>
      <c r="G32" s="43">
        <v>104000</v>
      </c>
      <c r="H32" s="43">
        <v>70000</v>
      </c>
    </row>
    <row r="33" spans="1:8" ht="25.5" customHeight="1">
      <c r="A33" s="157"/>
      <c r="B33" s="158" t="s">
        <v>134</v>
      </c>
      <c r="C33" s="156" t="s">
        <v>135</v>
      </c>
      <c r="D33" s="226">
        <v>0</v>
      </c>
      <c r="E33" s="43">
        <v>24810</v>
      </c>
      <c r="F33" s="43">
        <f>D33+E33</f>
        <v>24810</v>
      </c>
      <c r="G33" s="43">
        <f>F33</f>
        <v>24810</v>
      </c>
      <c r="H33" s="43"/>
    </row>
    <row r="34" spans="1:8" ht="22.5" customHeight="1">
      <c r="A34" s="296" t="s">
        <v>22</v>
      </c>
      <c r="B34" s="289"/>
      <c r="C34" s="290"/>
      <c r="D34" s="49">
        <v>33382061.32</v>
      </c>
      <c r="E34" s="49">
        <f>E11+E13+E16+E18+E21+E24+E28+E31</f>
        <v>3657583</v>
      </c>
      <c r="F34" s="49">
        <f>D34+E34</f>
        <v>37039644.32</v>
      </c>
      <c r="G34" s="49">
        <f>F34-H34</f>
        <v>26812252</v>
      </c>
      <c r="H34" s="49">
        <v>10227392.32</v>
      </c>
    </row>
    <row r="35" spans="3:6" ht="12.75">
      <c r="C35" s="2"/>
      <c r="D35" s="2"/>
      <c r="E35" s="2"/>
      <c r="F35" s="2"/>
    </row>
    <row r="36" spans="1:6" ht="16.5" customHeight="1">
      <c r="A36" s="130"/>
      <c r="C36" s="2"/>
      <c r="D36" s="2"/>
      <c r="E36" s="2"/>
      <c r="F36" s="2"/>
    </row>
    <row r="37" spans="1:8" ht="12.75">
      <c r="A37" s="130"/>
      <c r="C37" s="2"/>
      <c r="D37" s="2"/>
      <c r="E37" s="2"/>
      <c r="F37" s="311" t="s">
        <v>113</v>
      </c>
      <c r="G37" s="311"/>
      <c r="H37" s="311"/>
    </row>
    <row r="38" spans="1:6" ht="12.75">
      <c r="A38" s="130"/>
      <c r="C38" s="2"/>
      <c r="D38" s="2"/>
      <c r="E38" s="2"/>
      <c r="F38" s="2"/>
    </row>
    <row r="39" spans="1:8" ht="12.75">
      <c r="A39" s="130"/>
      <c r="C39" s="2"/>
      <c r="D39" s="2"/>
      <c r="E39" s="2"/>
      <c r="F39" s="311" t="s">
        <v>111</v>
      </c>
      <c r="G39" s="311"/>
      <c r="H39" s="311"/>
    </row>
    <row r="40" spans="1:6" ht="12.75">
      <c r="A40" s="130"/>
      <c r="C40" s="2"/>
      <c r="D40" s="2"/>
      <c r="E40" s="2"/>
      <c r="F40" s="2"/>
    </row>
    <row r="41" spans="3:6" ht="12.75">
      <c r="C41" s="2"/>
      <c r="D41" s="2"/>
      <c r="E41" s="2"/>
      <c r="F41" s="2"/>
    </row>
    <row r="42" spans="3:6" ht="12.75">
      <c r="C42" s="2"/>
      <c r="D42" s="2"/>
      <c r="E42" s="2"/>
      <c r="F42" s="2"/>
    </row>
    <row r="43" spans="3:6" ht="12.75">
      <c r="C43" s="2"/>
      <c r="D43" s="2"/>
      <c r="E43" s="2"/>
      <c r="F43" s="2"/>
    </row>
    <row r="44" spans="3:6" ht="12.75">
      <c r="C44" s="2"/>
      <c r="D44" s="2"/>
      <c r="E44" s="2"/>
      <c r="F44" s="2"/>
    </row>
    <row r="45" spans="3:6" ht="12.75">
      <c r="C45" s="2"/>
      <c r="D45" s="2"/>
      <c r="E45" s="2"/>
      <c r="F45" s="2"/>
    </row>
    <row r="46" spans="3:6" ht="12.75">
      <c r="C46" s="2"/>
      <c r="D46" s="2"/>
      <c r="E46" s="2"/>
      <c r="F46" s="2"/>
    </row>
    <row r="47" spans="3:6" ht="12.75">
      <c r="C47" s="2"/>
      <c r="D47" s="2"/>
      <c r="E47" s="2"/>
      <c r="F47" s="2"/>
    </row>
  </sheetData>
  <sheetProtection/>
  <mergeCells count="13">
    <mergeCell ref="F37:H37"/>
    <mergeCell ref="F39:H39"/>
    <mergeCell ref="D7:F8"/>
    <mergeCell ref="D10:F10"/>
    <mergeCell ref="G7:H7"/>
    <mergeCell ref="D1:H1"/>
    <mergeCell ref="D2:H2"/>
    <mergeCell ref="A4:C4"/>
    <mergeCell ref="D6:H6"/>
    <mergeCell ref="C7:C8"/>
    <mergeCell ref="B7:B8"/>
    <mergeCell ref="A7:A8"/>
    <mergeCell ref="A34:C34"/>
  </mergeCells>
  <printOptions/>
  <pageMargins left="0.55" right="0.43" top="0.52" bottom="0.43" header="0.32" footer="0.35"/>
  <pageSetup horizontalDpi="600" verticalDpi="600" orientation="landscape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C6" sqref="C6:C8"/>
    </sheetView>
  </sheetViews>
  <sheetFormatPr defaultColWidth="9.140625" defaultRowHeight="12.75"/>
  <cols>
    <col min="1" max="1" width="6.00390625" style="2" customWidth="1"/>
    <col min="2" max="2" width="7.00390625" style="2" customWidth="1"/>
    <col min="3" max="3" width="25.00390625" style="2" customWidth="1"/>
    <col min="4" max="4" width="12.140625" style="2" customWidth="1"/>
    <col min="5" max="5" width="12.00390625" style="2" customWidth="1"/>
    <col min="6" max="6" width="12.421875" style="2" customWidth="1"/>
    <col min="7" max="7" width="13.421875" style="2" customWidth="1"/>
    <col min="8" max="8" width="12.00390625" style="2" customWidth="1"/>
    <col min="9" max="9" width="13.28125" style="2" customWidth="1"/>
    <col min="10" max="10" width="10.421875" style="2" customWidth="1"/>
    <col min="11" max="11" width="11.7109375" style="0" customWidth="1"/>
    <col min="12" max="12" width="10.00390625" style="0" customWidth="1"/>
    <col min="13" max="13" width="9.57421875" style="0" customWidth="1"/>
    <col min="14" max="14" width="9.8515625" style="0" customWidth="1"/>
  </cols>
  <sheetData>
    <row r="1" spans="1:14" ht="12" customHeight="1">
      <c r="A1" s="9"/>
      <c r="B1" s="10"/>
      <c r="C1" s="10"/>
      <c r="D1" s="10"/>
      <c r="E1" s="10"/>
      <c r="F1" s="10"/>
      <c r="G1" s="10"/>
      <c r="H1" s="10"/>
      <c r="I1" s="304" t="s">
        <v>239</v>
      </c>
      <c r="J1" s="304"/>
      <c r="K1" s="304"/>
      <c r="L1" s="304"/>
      <c r="M1" s="304"/>
      <c r="N1" s="304"/>
    </row>
    <row r="2" spans="1:14" ht="12" customHeight="1">
      <c r="A2" s="9"/>
      <c r="B2" s="10"/>
      <c r="C2" s="10"/>
      <c r="D2" s="10"/>
      <c r="E2" s="10"/>
      <c r="F2" s="10"/>
      <c r="G2" s="10"/>
      <c r="H2" s="327" t="s">
        <v>225</v>
      </c>
      <c r="I2" s="327"/>
      <c r="J2" s="327"/>
      <c r="K2" s="327"/>
      <c r="L2" s="327"/>
      <c r="M2" s="327"/>
      <c r="N2" s="327"/>
    </row>
    <row r="3" spans="1:8" ht="18.75" customHeight="1">
      <c r="A3" s="1"/>
      <c r="B3" s="1"/>
      <c r="C3" s="1"/>
      <c r="D3" s="1"/>
      <c r="E3" s="1"/>
      <c r="F3" s="1"/>
      <c r="G3" s="1"/>
      <c r="H3" s="1"/>
    </row>
    <row r="4" spans="1:14" ht="18.75" customHeight="1">
      <c r="A4" s="325" t="s">
        <v>125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spans="1:14" ht="9" customHeight="1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</row>
    <row r="6" spans="1:14" s="51" customFormat="1" ht="20.25" customHeight="1">
      <c r="A6" s="321" t="s">
        <v>2</v>
      </c>
      <c r="B6" s="321" t="s">
        <v>8</v>
      </c>
      <c r="C6" s="321" t="s">
        <v>11</v>
      </c>
      <c r="D6" s="318" t="s">
        <v>3</v>
      </c>
      <c r="E6" s="318"/>
      <c r="F6" s="318"/>
      <c r="G6" s="318" t="s">
        <v>115</v>
      </c>
      <c r="H6" s="318" t="s">
        <v>12</v>
      </c>
      <c r="I6" s="318"/>
      <c r="J6" s="318" t="s">
        <v>116</v>
      </c>
      <c r="K6" s="317" t="s">
        <v>117</v>
      </c>
      <c r="L6" s="318" t="s">
        <v>118</v>
      </c>
      <c r="M6" s="318" t="s">
        <v>119</v>
      </c>
      <c r="N6" s="318" t="s">
        <v>120</v>
      </c>
    </row>
    <row r="7" spans="1:14" s="51" customFormat="1" ht="86.25" customHeight="1">
      <c r="A7" s="321"/>
      <c r="B7" s="321"/>
      <c r="C7" s="321"/>
      <c r="D7" s="52" t="s">
        <v>70</v>
      </c>
      <c r="E7" s="52" t="s">
        <v>72</v>
      </c>
      <c r="F7" s="52" t="s">
        <v>71</v>
      </c>
      <c r="G7" s="318"/>
      <c r="H7" s="53" t="s">
        <v>121</v>
      </c>
      <c r="I7" s="136" t="s">
        <v>122</v>
      </c>
      <c r="J7" s="318"/>
      <c r="K7" s="317"/>
      <c r="L7" s="318"/>
      <c r="M7" s="318"/>
      <c r="N7" s="318"/>
    </row>
    <row r="8" spans="1:14" s="4" customFormat="1" ht="12" customHeight="1">
      <c r="A8" s="131">
        <v>1</v>
      </c>
      <c r="B8" s="131">
        <v>2</v>
      </c>
      <c r="C8" s="131">
        <v>3</v>
      </c>
      <c r="D8" s="322">
        <v>4</v>
      </c>
      <c r="E8" s="323"/>
      <c r="F8" s="324"/>
      <c r="G8" s="131">
        <v>5</v>
      </c>
      <c r="H8" s="131">
        <v>6</v>
      </c>
      <c r="I8" s="131">
        <v>7</v>
      </c>
      <c r="J8" s="131">
        <v>8</v>
      </c>
      <c r="K8" s="131">
        <v>9</v>
      </c>
      <c r="L8" s="131">
        <v>10</v>
      </c>
      <c r="M8" s="131">
        <v>11</v>
      </c>
      <c r="N8" s="131">
        <v>12</v>
      </c>
    </row>
    <row r="9" spans="1:14" s="51" customFormat="1" ht="30.75" customHeight="1">
      <c r="A9" s="123">
        <v>600</v>
      </c>
      <c r="B9" s="123"/>
      <c r="C9" s="137" t="s">
        <v>80</v>
      </c>
      <c r="D9" s="138">
        <v>784300</v>
      </c>
      <c r="E9" s="138">
        <v>1712400</v>
      </c>
      <c r="F9" s="138">
        <f aca="true" t="shared" si="0" ref="F9:F15">D9+E9</f>
        <v>2496700</v>
      </c>
      <c r="G9" s="138">
        <f>F9</f>
        <v>2496700</v>
      </c>
      <c r="H9" s="138">
        <v>10800</v>
      </c>
      <c r="I9" s="138">
        <v>2485900</v>
      </c>
      <c r="J9" s="138">
        <f>J10</f>
        <v>0</v>
      </c>
      <c r="K9" s="138">
        <f>K10</f>
        <v>0</v>
      </c>
      <c r="L9" s="138">
        <f>L10</f>
        <v>0</v>
      </c>
      <c r="M9" s="138">
        <f>M10</f>
        <v>0</v>
      </c>
      <c r="N9" s="138">
        <f>N10</f>
        <v>0</v>
      </c>
    </row>
    <row r="10" spans="1:14" s="4" customFormat="1" ht="18" customHeight="1">
      <c r="A10" s="132">
        <v>600</v>
      </c>
      <c r="B10" s="132">
        <v>60016</v>
      </c>
      <c r="C10" s="125" t="s">
        <v>84</v>
      </c>
      <c r="D10" s="133">
        <v>775800</v>
      </c>
      <c r="E10" s="133">
        <v>1712400</v>
      </c>
      <c r="F10" s="133">
        <f t="shared" si="0"/>
        <v>2488200</v>
      </c>
      <c r="G10" s="133">
        <f>E10</f>
        <v>1712400</v>
      </c>
      <c r="H10" s="133">
        <v>0</v>
      </c>
      <c r="I10" s="133">
        <f>G10-H10</f>
        <v>1712400</v>
      </c>
      <c r="J10" s="133"/>
      <c r="K10" s="133"/>
      <c r="L10" s="133"/>
      <c r="M10" s="133"/>
      <c r="N10" s="133"/>
    </row>
    <row r="11" spans="1:14" s="51" customFormat="1" ht="27" customHeight="1">
      <c r="A11" s="123">
        <v>710</v>
      </c>
      <c r="B11" s="124"/>
      <c r="C11" s="137" t="s">
        <v>194</v>
      </c>
      <c r="D11" s="138">
        <f>D12</f>
        <v>121620</v>
      </c>
      <c r="E11" s="138">
        <f>E12</f>
        <v>37000</v>
      </c>
      <c r="F11" s="138">
        <f t="shared" si="0"/>
        <v>158620</v>
      </c>
      <c r="G11" s="138">
        <f>F11</f>
        <v>158620</v>
      </c>
      <c r="H11" s="138">
        <v>7000</v>
      </c>
      <c r="I11" s="138">
        <f>G11-H11</f>
        <v>151620</v>
      </c>
      <c r="J11" s="138">
        <f>J12</f>
        <v>0</v>
      </c>
      <c r="K11" s="138"/>
      <c r="L11" s="138"/>
      <c r="M11" s="138"/>
      <c r="N11" s="138"/>
    </row>
    <row r="12" spans="1:14" s="4" customFormat="1" ht="24.75" customHeight="1">
      <c r="A12" s="126"/>
      <c r="B12" s="140">
        <v>71004</v>
      </c>
      <c r="C12" s="150" t="s">
        <v>195</v>
      </c>
      <c r="D12" s="133">
        <v>121620</v>
      </c>
      <c r="E12" s="133">
        <v>37000</v>
      </c>
      <c r="F12" s="133">
        <f t="shared" si="0"/>
        <v>158620</v>
      </c>
      <c r="G12" s="133">
        <v>37000</v>
      </c>
      <c r="H12" s="133">
        <v>0</v>
      </c>
      <c r="I12" s="133">
        <f>G12</f>
        <v>37000</v>
      </c>
      <c r="J12" s="133">
        <v>0</v>
      </c>
      <c r="K12" s="133"/>
      <c r="L12" s="133"/>
      <c r="M12" s="133"/>
      <c r="N12" s="133"/>
    </row>
    <row r="13" spans="1:14" s="4" customFormat="1" ht="27.75" customHeight="1">
      <c r="A13" s="123">
        <v>750</v>
      </c>
      <c r="B13" s="116"/>
      <c r="C13" s="137" t="s">
        <v>196</v>
      </c>
      <c r="D13" s="138">
        <v>4154004</v>
      </c>
      <c r="E13" s="138">
        <v>124310</v>
      </c>
      <c r="F13" s="138">
        <f t="shared" si="0"/>
        <v>4278314</v>
      </c>
      <c r="G13" s="138">
        <v>4161014</v>
      </c>
      <c r="H13" s="138">
        <v>3390999</v>
      </c>
      <c r="I13" s="138">
        <v>765015</v>
      </c>
      <c r="J13" s="138"/>
      <c r="K13" s="138">
        <v>117300</v>
      </c>
      <c r="L13" s="138"/>
      <c r="M13" s="138"/>
      <c r="N13" s="138"/>
    </row>
    <row r="14" spans="1:14" s="4" customFormat="1" ht="20.25" customHeight="1">
      <c r="A14" s="126"/>
      <c r="B14" s="155" t="s">
        <v>197</v>
      </c>
      <c r="C14" s="81" t="s">
        <v>198</v>
      </c>
      <c r="D14" s="133">
        <v>3904621</v>
      </c>
      <c r="E14" s="133">
        <v>119310</v>
      </c>
      <c r="F14" s="133">
        <f t="shared" si="0"/>
        <v>4023931</v>
      </c>
      <c r="G14" s="133">
        <v>119310</v>
      </c>
      <c r="H14" s="133">
        <v>78810</v>
      </c>
      <c r="I14" s="133">
        <f>G14-H14</f>
        <v>40500</v>
      </c>
      <c r="J14" s="133"/>
      <c r="K14" s="133"/>
      <c r="L14" s="133"/>
      <c r="M14" s="133"/>
      <c r="N14" s="133"/>
    </row>
    <row r="15" spans="1:14" s="4" customFormat="1" ht="27.75" customHeight="1">
      <c r="A15" s="126"/>
      <c r="B15" s="155" t="s">
        <v>200</v>
      </c>
      <c r="C15" s="150" t="s">
        <v>199</v>
      </c>
      <c r="D15" s="133">
        <v>33000</v>
      </c>
      <c r="E15" s="133">
        <v>5000</v>
      </c>
      <c r="F15" s="133">
        <f t="shared" si="0"/>
        <v>38000</v>
      </c>
      <c r="G15" s="133">
        <v>5000</v>
      </c>
      <c r="H15" s="133"/>
      <c r="I15" s="133">
        <f>G15-H15</f>
        <v>5000</v>
      </c>
      <c r="J15" s="133"/>
      <c r="K15" s="133"/>
      <c r="L15" s="133"/>
      <c r="M15" s="133"/>
      <c r="N15" s="133"/>
    </row>
    <row r="16" spans="1:14" s="4" customFormat="1" ht="27.75" customHeight="1">
      <c r="A16" s="230">
        <v>754</v>
      </c>
      <c r="B16" s="230"/>
      <c r="C16" s="231" t="s">
        <v>201</v>
      </c>
      <c r="D16" s="138">
        <v>113900</v>
      </c>
      <c r="E16" s="138">
        <f>E17</f>
        <v>12000</v>
      </c>
      <c r="F16" s="138">
        <f aca="true" t="shared" si="1" ref="F16:F26">D16+E16</f>
        <v>125900</v>
      </c>
      <c r="G16" s="138">
        <v>104000</v>
      </c>
      <c r="H16" s="138">
        <v>9450</v>
      </c>
      <c r="I16" s="138">
        <f>G16-H16</f>
        <v>94550</v>
      </c>
      <c r="J16" s="138">
        <v>15400</v>
      </c>
      <c r="K16" s="138">
        <v>6500</v>
      </c>
      <c r="L16" s="138"/>
      <c r="M16" s="138"/>
      <c r="N16" s="138"/>
    </row>
    <row r="17" spans="1:14" s="4" customFormat="1" ht="22.5" customHeight="1">
      <c r="A17" s="157"/>
      <c r="B17" s="158" t="s">
        <v>202</v>
      </c>
      <c r="C17" s="280" t="s">
        <v>203</v>
      </c>
      <c r="D17" s="133">
        <v>0</v>
      </c>
      <c r="E17" s="133">
        <v>12000</v>
      </c>
      <c r="F17" s="133">
        <f t="shared" si="1"/>
        <v>12000</v>
      </c>
      <c r="G17" s="133">
        <v>12000</v>
      </c>
      <c r="H17" s="133"/>
      <c r="I17" s="133">
        <f>G17-H17</f>
        <v>12000</v>
      </c>
      <c r="J17" s="133"/>
      <c r="K17" s="133"/>
      <c r="L17" s="133"/>
      <c r="M17" s="133"/>
      <c r="N17" s="133"/>
    </row>
    <row r="18" spans="1:14" s="4" customFormat="1" ht="22.5" customHeight="1">
      <c r="A18" s="230">
        <v>801</v>
      </c>
      <c r="B18" s="230"/>
      <c r="C18" s="233" t="s">
        <v>204</v>
      </c>
      <c r="D18" s="138">
        <v>11620047</v>
      </c>
      <c r="E18" s="138">
        <f>E19+E20</f>
        <v>111000</v>
      </c>
      <c r="F18" s="138">
        <f t="shared" si="1"/>
        <v>11731047</v>
      </c>
      <c r="G18" s="138">
        <v>10843819</v>
      </c>
      <c r="H18" s="138">
        <v>8849420</v>
      </c>
      <c r="I18" s="138">
        <f>G18-H18</f>
        <v>1994399</v>
      </c>
      <c r="J18" s="138">
        <v>277000</v>
      </c>
      <c r="K18" s="138">
        <v>549212</v>
      </c>
      <c r="L18" s="138">
        <v>61016</v>
      </c>
      <c r="M18" s="138"/>
      <c r="N18" s="138"/>
    </row>
    <row r="19" spans="1:14" s="4" customFormat="1" ht="22.5" customHeight="1">
      <c r="A19" s="116"/>
      <c r="B19" s="158">
        <v>80101</v>
      </c>
      <c r="C19" s="161" t="s">
        <v>205</v>
      </c>
      <c r="D19" s="133">
        <v>5430442</v>
      </c>
      <c r="E19" s="133">
        <v>91000</v>
      </c>
      <c r="F19" s="133">
        <f t="shared" si="1"/>
        <v>5521442</v>
      </c>
      <c r="G19" s="133">
        <v>91000</v>
      </c>
      <c r="H19" s="133"/>
      <c r="I19" s="133">
        <v>91000</v>
      </c>
      <c r="J19" s="133"/>
      <c r="K19" s="133"/>
      <c r="L19" s="133"/>
      <c r="M19" s="133"/>
      <c r="N19" s="133"/>
    </row>
    <row r="20" spans="1:14" s="4" customFormat="1" ht="22.5" customHeight="1">
      <c r="A20" s="157"/>
      <c r="B20" s="158" t="s">
        <v>206</v>
      </c>
      <c r="C20" s="161" t="s">
        <v>207</v>
      </c>
      <c r="D20" s="133">
        <v>1080649</v>
      </c>
      <c r="E20" s="133">
        <v>20000</v>
      </c>
      <c r="F20" s="133">
        <f t="shared" si="1"/>
        <v>1100649</v>
      </c>
      <c r="G20" s="133"/>
      <c r="H20" s="133"/>
      <c r="I20" s="133"/>
      <c r="J20" s="133">
        <v>20000</v>
      </c>
      <c r="K20" s="133"/>
      <c r="L20" s="133"/>
      <c r="M20" s="133"/>
      <c r="N20" s="133"/>
    </row>
    <row r="21" spans="1:14" s="4" customFormat="1" ht="22.5" customHeight="1">
      <c r="A21" s="230">
        <v>851</v>
      </c>
      <c r="B21" s="158"/>
      <c r="C21" s="233" t="s">
        <v>158</v>
      </c>
      <c r="D21" s="138">
        <v>65000</v>
      </c>
      <c r="E21" s="138">
        <f>E22+E23</f>
        <v>23263</v>
      </c>
      <c r="F21" s="138">
        <f t="shared" si="1"/>
        <v>88263</v>
      </c>
      <c r="G21" s="138">
        <v>58263</v>
      </c>
      <c r="H21" s="138">
        <v>34500</v>
      </c>
      <c r="I21" s="138">
        <f>G21-H21</f>
        <v>23763</v>
      </c>
      <c r="J21" s="138"/>
      <c r="K21" s="138">
        <v>30000</v>
      </c>
      <c r="L21" s="138"/>
      <c r="M21" s="138"/>
      <c r="N21" s="138"/>
    </row>
    <row r="22" spans="1:14" s="4" customFormat="1" ht="22.5" customHeight="1">
      <c r="A22" s="116"/>
      <c r="B22" s="158">
        <v>85153</v>
      </c>
      <c r="C22" s="280" t="s">
        <v>162</v>
      </c>
      <c r="D22" s="133">
        <v>10600</v>
      </c>
      <c r="E22" s="133">
        <v>8000</v>
      </c>
      <c r="F22" s="133">
        <f t="shared" si="1"/>
        <v>18600</v>
      </c>
      <c r="G22" s="133">
        <v>8000</v>
      </c>
      <c r="H22" s="133">
        <v>8000</v>
      </c>
      <c r="I22" s="133"/>
      <c r="J22" s="133"/>
      <c r="K22" s="133"/>
      <c r="L22" s="133"/>
      <c r="M22" s="133"/>
      <c r="N22" s="133"/>
    </row>
    <row r="23" spans="1:14" s="4" customFormat="1" ht="27.75" customHeight="1">
      <c r="A23" s="116"/>
      <c r="B23" s="158">
        <v>85154</v>
      </c>
      <c r="C23" s="150" t="s">
        <v>159</v>
      </c>
      <c r="D23" s="133">
        <v>54400</v>
      </c>
      <c r="E23" s="133">
        <v>15263</v>
      </c>
      <c r="F23" s="133">
        <f t="shared" si="1"/>
        <v>69663</v>
      </c>
      <c r="G23" s="133">
        <v>10263</v>
      </c>
      <c r="H23" s="133">
        <v>4000</v>
      </c>
      <c r="I23" s="133">
        <v>6263</v>
      </c>
      <c r="J23" s="133"/>
      <c r="K23" s="133">
        <v>5000</v>
      </c>
      <c r="L23" s="133"/>
      <c r="M23" s="133"/>
      <c r="N23" s="133"/>
    </row>
    <row r="24" spans="1:14" s="4" customFormat="1" ht="27.75" customHeight="1">
      <c r="A24" s="230">
        <v>900</v>
      </c>
      <c r="B24" s="230"/>
      <c r="C24" s="235" t="s">
        <v>132</v>
      </c>
      <c r="D24" s="138">
        <v>724643</v>
      </c>
      <c r="E24" s="138">
        <f>E25+E26</f>
        <v>128810</v>
      </c>
      <c r="F24" s="138">
        <f t="shared" si="1"/>
        <v>853453</v>
      </c>
      <c r="G24" s="138">
        <v>853453</v>
      </c>
      <c r="H24" s="138">
        <v>2500</v>
      </c>
      <c r="I24" s="138">
        <f>G24-H24</f>
        <v>850953</v>
      </c>
      <c r="J24" s="138"/>
      <c r="K24" s="138"/>
      <c r="L24" s="138"/>
      <c r="M24" s="138"/>
      <c r="N24" s="138"/>
    </row>
    <row r="25" spans="1:14" s="4" customFormat="1" ht="27.75" customHeight="1">
      <c r="A25" s="116"/>
      <c r="B25" s="158">
        <v>90015</v>
      </c>
      <c r="C25" s="150" t="s">
        <v>209</v>
      </c>
      <c r="D25" s="133">
        <v>596000</v>
      </c>
      <c r="E25" s="133">
        <v>104000</v>
      </c>
      <c r="F25" s="133">
        <f t="shared" si="1"/>
        <v>700000</v>
      </c>
      <c r="G25" s="133">
        <v>104000</v>
      </c>
      <c r="H25" s="133"/>
      <c r="I25" s="133">
        <v>104000</v>
      </c>
      <c r="J25" s="133"/>
      <c r="K25" s="133"/>
      <c r="L25" s="133"/>
      <c r="M25" s="133"/>
      <c r="N25" s="133"/>
    </row>
    <row r="26" spans="1:14" s="4" customFormat="1" ht="27.75" customHeight="1">
      <c r="A26" s="157"/>
      <c r="B26" s="158" t="s">
        <v>134</v>
      </c>
      <c r="C26" s="156" t="s">
        <v>135</v>
      </c>
      <c r="D26" s="133">
        <v>0</v>
      </c>
      <c r="E26" s="133">
        <v>24810</v>
      </c>
      <c r="F26" s="133">
        <f t="shared" si="1"/>
        <v>24810</v>
      </c>
      <c r="G26" s="133">
        <f>F26</f>
        <v>24810</v>
      </c>
      <c r="H26" s="133"/>
      <c r="I26" s="133">
        <f>G26</f>
        <v>24810</v>
      </c>
      <c r="J26" s="133"/>
      <c r="K26" s="133"/>
      <c r="L26" s="133"/>
      <c r="M26" s="133"/>
      <c r="N26" s="133"/>
    </row>
    <row r="27" spans="1:14" s="51" customFormat="1" ht="29.25" customHeight="1">
      <c r="A27" s="321" t="s">
        <v>14</v>
      </c>
      <c r="B27" s="321"/>
      <c r="C27" s="321"/>
      <c r="D27" s="139">
        <v>24663469</v>
      </c>
      <c r="E27" s="139">
        <f>E9+E11+E13+E16+E18+E21+E24</f>
        <v>2148783</v>
      </c>
      <c r="F27" s="139">
        <f>D27+E27</f>
        <v>26812252</v>
      </c>
      <c r="G27" s="139">
        <v>21294227</v>
      </c>
      <c r="H27" s="139">
        <v>13530036</v>
      </c>
      <c r="I27" s="139">
        <v>7764191</v>
      </c>
      <c r="J27" s="139">
        <v>770705</v>
      </c>
      <c r="K27" s="139">
        <v>3887745</v>
      </c>
      <c r="L27" s="139">
        <v>61016</v>
      </c>
      <c r="M27" s="139">
        <v>0</v>
      </c>
      <c r="N27" s="139">
        <v>798559</v>
      </c>
    </row>
    <row r="28" spans="1:7" ht="12.75">
      <c r="A28" s="2" t="s">
        <v>218</v>
      </c>
      <c r="D28" s="134"/>
      <c r="E28" s="134"/>
      <c r="F28" s="134"/>
      <c r="G28" s="135"/>
    </row>
    <row r="29" spans="1:9" ht="12.75">
      <c r="A29" s="5"/>
      <c r="I29" s="135"/>
    </row>
    <row r="30" spans="1:13" s="269" customFormat="1" ht="222" customHeight="1">
      <c r="A30" s="319" t="s">
        <v>226</v>
      </c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</row>
    <row r="31" spans="1:10" s="269" customFormat="1" ht="22.5" customHeight="1">
      <c r="A31" s="281"/>
      <c r="B31" s="282"/>
      <c r="C31" s="282"/>
      <c r="D31" s="282"/>
      <c r="E31" s="282"/>
      <c r="F31" s="282"/>
      <c r="G31" s="282"/>
      <c r="H31" s="282"/>
      <c r="I31" s="283"/>
      <c r="J31" s="282"/>
    </row>
    <row r="32" spans="8:13" ht="12.75">
      <c r="H32" s="135"/>
      <c r="I32" s="135"/>
      <c r="J32" s="135"/>
      <c r="K32" s="307" t="s">
        <v>113</v>
      </c>
      <c r="L32" s="307"/>
      <c r="M32" s="307"/>
    </row>
    <row r="33" ht="12.75">
      <c r="G33" s="135"/>
    </row>
    <row r="34" spans="9:13" ht="12.75">
      <c r="I34" s="135"/>
      <c r="K34" s="307" t="s">
        <v>111</v>
      </c>
      <c r="L34" s="307"/>
      <c r="M34" s="307"/>
    </row>
    <row r="39" ht="12.75">
      <c r="I39" s="135"/>
    </row>
  </sheetData>
  <mergeCells count="19">
    <mergeCell ref="I1:N1"/>
    <mergeCell ref="K32:M32"/>
    <mergeCell ref="D8:F8"/>
    <mergeCell ref="N6:N7"/>
    <mergeCell ref="A4:N5"/>
    <mergeCell ref="A6:A7"/>
    <mergeCell ref="B6:B7"/>
    <mergeCell ref="C6:C7"/>
    <mergeCell ref="H2:N2"/>
    <mergeCell ref="K34:M34"/>
    <mergeCell ref="K6:K7"/>
    <mergeCell ref="L6:L7"/>
    <mergeCell ref="M6:M7"/>
    <mergeCell ref="A30:M30"/>
    <mergeCell ref="D6:F6"/>
    <mergeCell ref="G6:G7"/>
    <mergeCell ref="H6:I6"/>
    <mergeCell ref="J6:J7"/>
    <mergeCell ref="A27:C27"/>
  </mergeCells>
  <printOptions/>
  <pageMargins left="0.37" right="0.17" top="0.51" bottom="0.51" header="0.24" footer="0.33"/>
  <pageSetup horizontalDpi="600" verticalDpi="6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3">
      <selection activeCell="H24" sqref="H24:J24"/>
    </sheetView>
  </sheetViews>
  <sheetFormatPr defaultColWidth="9.140625" defaultRowHeight="12.75"/>
  <cols>
    <col min="1" max="1" width="6.140625" style="2" customWidth="1"/>
    <col min="2" max="2" width="8.140625" style="2" customWidth="1"/>
    <col min="3" max="3" width="25.7109375" style="2" customWidth="1"/>
    <col min="4" max="4" width="12.8515625" style="2" customWidth="1"/>
    <col min="5" max="5" width="13.00390625" style="2" customWidth="1"/>
    <col min="6" max="6" width="12.57421875" style="2" customWidth="1"/>
    <col min="7" max="7" width="13.421875" style="2" customWidth="1"/>
    <col min="8" max="8" width="17.57421875" style="2" customWidth="1"/>
    <col min="9" max="9" width="10.140625" style="2" customWidth="1"/>
    <col min="11" max="11" width="9.28125" style="0" customWidth="1"/>
  </cols>
  <sheetData>
    <row r="1" spans="6:11" ht="12.75">
      <c r="F1" s="23"/>
      <c r="G1" s="291" t="s">
        <v>240</v>
      </c>
      <c r="H1" s="291"/>
      <c r="I1" s="291"/>
      <c r="J1" s="291"/>
      <c r="K1" s="291"/>
    </row>
    <row r="2" spans="1:11" ht="18">
      <c r="A2" s="1"/>
      <c r="B2" s="1"/>
      <c r="C2" s="1"/>
      <c r="D2" s="1"/>
      <c r="E2" s="331" t="s">
        <v>229</v>
      </c>
      <c r="F2" s="331"/>
      <c r="G2" s="331"/>
      <c r="H2" s="331"/>
      <c r="I2" s="331"/>
      <c r="J2" s="331"/>
      <c r="K2" s="331"/>
    </row>
    <row r="3" spans="1:9" ht="7.5" customHeight="1">
      <c r="A3" s="1"/>
      <c r="B3" s="1"/>
      <c r="C3" s="1"/>
      <c r="D3" s="1"/>
      <c r="E3" s="1"/>
      <c r="F3" s="1"/>
      <c r="G3" s="1"/>
      <c r="I3" s="6"/>
    </row>
    <row r="4" spans="1:11" ht="18">
      <c r="A4" s="3"/>
      <c r="B4" s="3"/>
      <c r="C4" s="3"/>
      <c r="D4" s="3"/>
      <c r="E4" s="9" t="s">
        <v>15</v>
      </c>
      <c r="F4" s="3"/>
      <c r="G4" s="10"/>
      <c r="H4" s="10"/>
      <c r="I4" s="10"/>
      <c r="J4" s="10"/>
      <c r="K4" s="10"/>
    </row>
    <row r="5" spans="1:11" s="51" customFormat="1" ht="20.25" customHeight="1">
      <c r="A5" s="335" t="s">
        <v>2</v>
      </c>
      <c r="B5" s="335" t="s">
        <v>8</v>
      </c>
      <c r="C5" s="335" t="s">
        <v>11</v>
      </c>
      <c r="D5" s="337" t="s">
        <v>3</v>
      </c>
      <c r="E5" s="338"/>
      <c r="F5" s="339"/>
      <c r="G5" s="335" t="s">
        <v>17</v>
      </c>
      <c r="H5" s="50" t="s">
        <v>16</v>
      </c>
      <c r="I5" s="335" t="s">
        <v>19</v>
      </c>
      <c r="J5" s="346" t="s">
        <v>20</v>
      </c>
      <c r="K5" s="335" t="s">
        <v>13</v>
      </c>
    </row>
    <row r="6" spans="1:11" s="51" customFormat="1" ht="66" customHeight="1">
      <c r="A6" s="336"/>
      <c r="B6" s="336"/>
      <c r="C6" s="336"/>
      <c r="D6" s="340"/>
      <c r="E6" s="341"/>
      <c r="F6" s="342"/>
      <c r="G6" s="336"/>
      <c r="H6" s="53" t="s">
        <v>18</v>
      </c>
      <c r="I6" s="336"/>
      <c r="J6" s="336"/>
      <c r="K6" s="336"/>
    </row>
    <row r="7" spans="1:11" s="51" customFormat="1" ht="22.5" customHeight="1">
      <c r="A7" s="52"/>
      <c r="B7" s="52"/>
      <c r="C7" s="52"/>
      <c r="D7" s="55" t="s">
        <v>75</v>
      </c>
      <c r="E7" s="55" t="s">
        <v>72</v>
      </c>
      <c r="F7" s="55" t="s">
        <v>76</v>
      </c>
      <c r="G7" s="52"/>
      <c r="H7" s="54"/>
      <c r="I7" s="52"/>
      <c r="J7" s="52"/>
      <c r="K7" s="52"/>
    </row>
    <row r="8" spans="1:11" s="57" customFormat="1" ht="15" customHeight="1">
      <c r="A8" s="56">
        <v>1</v>
      </c>
      <c r="B8" s="56">
        <v>2</v>
      </c>
      <c r="C8" s="56">
        <v>3</v>
      </c>
      <c r="D8" s="332">
        <v>4</v>
      </c>
      <c r="E8" s="333"/>
      <c r="F8" s="334"/>
      <c r="G8" s="56">
        <v>5</v>
      </c>
      <c r="H8" s="56">
        <v>6</v>
      </c>
      <c r="I8" s="56">
        <v>7</v>
      </c>
      <c r="J8" s="56">
        <v>8</v>
      </c>
      <c r="K8" s="56">
        <v>9</v>
      </c>
    </row>
    <row r="9" spans="1:11" s="57" customFormat="1" ht="21.75" customHeight="1">
      <c r="A9" s="219" t="s">
        <v>176</v>
      </c>
      <c r="B9" s="220"/>
      <c r="C9" s="252" t="s">
        <v>190</v>
      </c>
      <c r="D9" s="253">
        <v>700000</v>
      </c>
      <c r="E9" s="253">
        <f>E10</f>
        <v>620000</v>
      </c>
      <c r="F9" s="253">
        <f aca="true" t="shared" si="0" ref="F9:F21">D9+E9</f>
        <v>1320000</v>
      </c>
      <c r="G9" s="253">
        <v>820000</v>
      </c>
      <c r="H9" s="299"/>
      <c r="I9" s="253">
        <v>500000</v>
      </c>
      <c r="J9" s="299"/>
      <c r="K9" s="256"/>
    </row>
    <row r="10" spans="1:11" s="57" customFormat="1" ht="36" customHeight="1">
      <c r="A10" s="221"/>
      <c r="B10" s="222" t="s">
        <v>177</v>
      </c>
      <c r="C10" s="150" t="s">
        <v>191</v>
      </c>
      <c r="D10" s="225">
        <v>700000</v>
      </c>
      <c r="E10" s="225">
        <v>620000</v>
      </c>
      <c r="F10" s="225">
        <f t="shared" si="0"/>
        <v>1320000</v>
      </c>
      <c r="G10" s="225">
        <v>620000</v>
      </c>
      <c r="H10" s="256"/>
      <c r="I10" s="256"/>
      <c r="J10" s="256"/>
      <c r="K10" s="256"/>
    </row>
    <row r="11" spans="1:11" s="255" customFormat="1" ht="21" customHeight="1">
      <c r="A11" s="251">
        <v>600</v>
      </c>
      <c r="B11" s="251"/>
      <c r="C11" s="252" t="s">
        <v>80</v>
      </c>
      <c r="D11" s="253">
        <v>7111379.32</v>
      </c>
      <c r="E11" s="253">
        <f>E12+E13</f>
        <v>292800</v>
      </c>
      <c r="F11" s="253">
        <f t="shared" si="0"/>
        <v>7404179.32</v>
      </c>
      <c r="G11" s="253">
        <v>7304179.32</v>
      </c>
      <c r="H11" s="253">
        <v>5819269.8</v>
      </c>
      <c r="I11" s="254">
        <v>0</v>
      </c>
      <c r="J11" s="254">
        <v>0</v>
      </c>
      <c r="K11" s="254">
        <v>100000</v>
      </c>
    </row>
    <row r="12" spans="1:11" s="4" customFormat="1" ht="24.75" customHeight="1">
      <c r="A12" s="249"/>
      <c r="B12" s="249">
        <v>60013</v>
      </c>
      <c r="C12" s="150" t="s">
        <v>193</v>
      </c>
      <c r="D12" s="225">
        <v>565000</v>
      </c>
      <c r="E12" s="225">
        <v>5000</v>
      </c>
      <c r="F12" s="225">
        <f t="shared" si="0"/>
        <v>570000</v>
      </c>
      <c r="G12" s="225">
        <v>5000</v>
      </c>
      <c r="H12" s="225"/>
      <c r="I12" s="250"/>
      <c r="J12" s="250"/>
      <c r="K12" s="250"/>
    </row>
    <row r="13" spans="1:11" s="4" customFormat="1" ht="21.75" customHeight="1">
      <c r="A13" s="58"/>
      <c r="B13" s="58">
        <v>60016</v>
      </c>
      <c r="C13" s="59" t="s">
        <v>84</v>
      </c>
      <c r="D13" s="43">
        <v>6446379.32</v>
      </c>
      <c r="E13" s="43">
        <v>287800</v>
      </c>
      <c r="F13" s="43">
        <f t="shared" si="0"/>
        <v>6734179.32</v>
      </c>
      <c r="G13" s="43">
        <f>E13</f>
        <v>287800</v>
      </c>
      <c r="H13" s="128">
        <v>0</v>
      </c>
      <c r="I13" s="60">
        <v>0</v>
      </c>
      <c r="J13" s="60">
        <v>0</v>
      </c>
      <c r="K13" s="60">
        <v>0</v>
      </c>
    </row>
    <row r="14" spans="1:11" s="4" customFormat="1" ht="45.75" customHeight="1">
      <c r="A14" s="230">
        <v>754</v>
      </c>
      <c r="B14" s="230"/>
      <c r="C14" s="231" t="s">
        <v>201</v>
      </c>
      <c r="D14" s="138">
        <v>133773</v>
      </c>
      <c r="E14" s="138">
        <f>E15</f>
        <v>12500</v>
      </c>
      <c r="F14" s="138">
        <f t="shared" si="0"/>
        <v>146273</v>
      </c>
      <c r="G14" s="138">
        <v>144110</v>
      </c>
      <c r="H14" s="138">
        <v>0</v>
      </c>
      <c r="I14" s="138">
        <v>0</v>
      </c>
      <c r="J14" s="138">
        <v>0</v>
      </c>
      <c r="K14" s="138">
        <v>2163</v>
      </c>
    </row>
    <row r="15" spans="1:11" s="4" customFormat="1" ht="23.25" customHeight="1">
      <c r="A15" s="116"/>
      <c r="B15" s="158">
        <v>75412</v>
      </c>
      <c r="C15" s="280" t="s">
        <v>222</v>
      </c>
      <c r="D15" s="133">
        <v>98500</v>
      </c>
      <c r="E15" s="133">
        <v>12500</v>
      </c>
      <c r="F15" s="133">
        <f t="shared" si="0"/>
        <v>111000</v>
      </c>
      <c r="G15" s="133">
        <v>12500</v>
      </c>
      <c r="H15" s="133"/>
      <c r="I15" s="133">
        <v>0</v>
      </c>
      <c r="J15" s="133"/>
      <c r="K15" s="133"/>
    </row>
    <row r="16" spans="1:11" s="4" customFormat="1" ht="21.75" customHeight="1">
      <c r="A16" s="230">
        <v>801</v>
      </c>
      <c r="B16" s="230"/>
      <c r="C16" s="252" t="s">
        <v>204</v>
      </c>
      <c r="D16" s="229">
        <v>0</v>
      </c>
      <c r="E16" s="229">
        <f>E17+E18</f>
        <v>513500</v>
      </c>
      <c r="F16" s="229">
        <f t="shared" si="0"/>
        <v>513500</v>
      </c>
      <c r="G16" s="229">
        <v>513500</v>
      </c>
      <c r="H16" s="229"/>
      <c r="I16" s="260"/>
      <c r="J16" s="260"/>
      <c r="K16" s="260"/>
    </row>
    <row r="17" spans="1:11" s="4" customFormat="1" ht="19.5" customHeight="1">
      <c r="A17" s="116"/>
      <c r="B17" s="116">
        <v>80101</v>
      </c>
      <c r="C17" s="161" t="s">
        <v>205</v>
      </c>
      <c r="D17" s="43">
        <v>0</v>
      </c>
      <c r="E17" s="43">
        <v>163500</v>
      </c>
      <c r="F17" s="43">
        <f t="shared" si="0"/>
        <v>163500</v>
      </c>
      <c r="G17" s="43">
        <v>163500</v>
      </c>
      <c r="H17" s="128"/>
      <c r="I17" s="60"/>
      <c r="J17" s="60"/>
      <c r="K17" s="60"/>
    </row>
    <row r="18" spans="1:11" s="4" customFormat="1" ht="21.75" customHeight="1">
      <c r="A18" s="257"/>
      <c r="B18" s="258">
        <v>80195</v>
      </c>
      <c r="C18" s="259" t="s">
        <v>203</v>
      </c>
      <c r="D18" s="43">
        <v>0</v>
      </c>
      <c r="E18" s="43">
        <v>350000</v>
      </c>
      <c r="F18" s="43">
        <f t="shared" si="0"/>
        <v>350000</v>
      </c>
      <c r="G18" s="43">
        <v>350000</v>
      </c>
      <c r="H18" s="128"/>
      <c r="I18" s="60"/>
      <c r="J18" s="60"/>
      <c r="K18" s="60"/>
    </row>
    <row r="19" spans="1:11" s="4" customFormat="1" ht="37.5" customHeight="1">
      <c r="A19" s="230">
        <v>900</v>
      </c>
      <c r="B19" s="230"/>
      <c r="C19" s="252" t="s">
        <v>132</v>
      </c>
      <c r="D19" s="229">
        <v>730000</v>
      </c>
      <c r="E19" s="229">
        <f>E20</f>
        <v>70000</v>
      </c>
      <c r="F19" s="229">
        <f t="shared" si="0"/>
        <v>800000</v>
      </c>
      <c r="G19" s="229">
        <v>800000</v>
      </c>
      <c r="H19" s="229"/>
      <c r="I19" s="260"/>
      <c r="J19" s="260"/>
      <c r="K19" s="260"/>
    </row>
    <row r="20" spans="1:11" s="4" customFormat="1" ht="27" customHeight="1">
      <c r="A20" s="116"/>
      <c r="B20" s="116">
        <v>90015</v>
      </c>
      <c r="C20" s="259" t="s">
        <v>209</v>
      </c>
      <c r="D20" s="43">
        <v>730000</v>
      </c>
      <c r="E20" s="43">
        <v>70000</v>
      </c>
      <c r="F20" s="43">
        <f t="shared" si="0"/>
        <v>800000</v>
      </c>
      <c r="G20" s="43">
        <v>70000</v>
      </c>
      <c r="H20" s="128"/>
      <c r="I20" s="60"/>
      <c r="J20" s="60"/>
      <c r="K20" s="60"/>
    </row>
    <row r="21" spans="1:11" s="4" customFormat="1" ht="26.25" customHeight="1">
      <c r="A21" s="343" t="s">
        <v>14</v>
      </c>
      <c r="B21" s="344"/>
      <c r="C21" s="345"/>
      <c r="D21" s="49">
        <v>8718592.32</v>
      </c>
      <c r="E21" s="49">
        <f>E9+E11+E14+E16+E19</f>
        <v>1508800</v>
      </c>
      <c r="F21" s="49">
        <f t="shared" si="0"/>
        <v>10227392.32</v>
      </c>
      <c r="G21" s="49">
        <v>9596789.32</v>
      </c>
      <c r="H21" s="49">
        <f>H11</f>
        <v>5819269.8</v>
      </c>
      <c r="I21" s="22">
        <v>500000</v>
      </c>
      <c r="J21" s="22">
        <v>0</v>
      </c>
      <c r="K21" s="22">
        <v>130603</v>
      </c>
    </row>
    <row r="22" spans="1:2" ht="15.75" customHeight="1">
      <c r="A22" s="328" t="s">
        <v>227</v>
      </c>
      <c r="B22" s="328"/>
    </row>
    <row r="23" spans="1:11" ht="222.75" customHeight="1">
      <c r="A23" s="329" t="s">
        <v>1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</row>
    <row r="24" spans="1:10" ht="12.75">
      <c r="A24" s="5"/>
      <c r="H24" s="311" t="s">
        <v>113</v>
      </c>
      <c r="I24" s="311"/>
      <c r="J24" s="311"/>
    </row>
    <row r="26" spans="8:10" ht="12.75">
      <c r="H26" s="311" t="s">
        <v>111</v>
      </c>
      <c r="I26" s="311"/>
      <c r="J26" s="311"/>
    </row>
  </sheetData>
  <sheetProtection/>
  <mergeCells count="16">
    <mergeCell ref="H24:J24"/>
    <mergeCell ref="H26:J26"/>
    <mergeCell ref="G1:K1"/>
    <mergeCell ref="A21:C21"/>
    <mergeCell ref="K5:K6"/>
    <mergeCell ref="I5:I6"/>
    <mergeCell ref="J5:J6"/>
    <mergeCell ref="A5:A6"/>
    <mergeCell ref="B5:B6"/>
    <mergeCell ref="C5:C6"/>
    <mergeCell ref="A22:B22"/>
    <mergeCell ref="A23:K23"/>
    <mergeCell ref="E2:K2"/>
    <mergeCell ref="D8:F8"/>
    <mergeCell ref="G5:G6"/>
    <mergeCell ref="D5:F6"/>
  </mergeCells>
  <printOptions/>
  <pageMargins left="0.63" right="0.27" top="0.53" bottom="0.36" header="0.28" footer="0.24"/>
  <pageSetup horizontalDpi="600" verticalDpi="600" orientation="landscape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3">
      <selection activeCell="B30" sqref="B30"/>
    </sheetView>
  </sheetViews>
  <sheetFormatPr defaultColWidth="9.140625" defaultRowHeight="12.75"/>
  <cols>
    <col min="1" max="1" width="4.7109375" style="2" bestFit="1" customWidth="1"/>
    <col min="2" max="2" width="37.28125" style="2" customWidth="1"/>
    <col min="3" max="3" width="10.7109375" style="2" customWidth="1"/>
    <col min="4" max="4" width="14.57421875" style="2" customWidth="1"/>
    <col min="5" max="5" width="13.421875" style="2" customWidth="1"/>
    <col min="6" max="6" width="15.28125" style="2" customWidth="1"/>
    <col min="7" max="16384" width="9.140625" style="2" customWidth="1"/>
  </cols>
  <sheetData>
    <row r="1" spans="2:7" ht="19.5" customHeight="1">
      <c r="B1" s="2" t="s">
        <v>78</v>
      </c>
      <c r="C1" s="355" t="s">
        <v>241</v>
      </c>
      <c r="D1" s="355"/>
      <c r="E1" s="355"/>
      <c r="F1" s="355"/>
      <c r="G1" s="24"/>
    </row>
    <row r="2" spans="3:7" ht="14.25" customHeight="1">
      <c r="C2" s="355" t="s">
        <v>242</v>
      </c>
      <c r="D2" s="355"/>
      <c r="E2" s="355"/>
      <c r="F2" s="355"/>
      <c r="G2" s="24"/>
    </row>
    <row r="3" spans="3:7" ht="18.75" customHeight="1">
      <c r="C3" s="360" t="s">
        <v>230</v>
      </c>
      <c r="D3" s="360"/>
      <c r="E3" s="360"/>
      <c r="F3" s="360"/>
      <c r="G3" s="127"/>
    </row>
    <row r="4" spans="3:7" ht="13.5" customHeight="1">
      <c r="C4" s="25"/>
      <c r="D4" s="25"/>
      <c r="E4" s="25"/>
      <c r="F4" s="26"/>
      <c r="G4" s="26"/>
    </row>
    <row r="5" spans="1:4" ht="27" customHeight="1">
      <c r="A5" s="349" t="s">
        <v>67</v>
      </c>
      <c r="B5" s="349"/>
      <c r="C5" s="349"/>
      <c r="D5" s="349"/>
    </row>
    <row r="6" ht="12.75">
      <c r="D6" s="11"/>
    </row>
    <row r="7" spans="1:6" s="300" customFormat="1" ht="15" customHeight="1">
      <c r="A7" s="350" t="s">
        <v>24</v>
      </c>
      <c r="B7" s="350" t="s">
        <v>25</v>
      </c>
      <c r="C7" s="351" t="s">
        <v>124</v>
      </c>
      <c r="D7" s="354" t="s">
        <v>68</v>
      </c>
      <c r="E7" s="357" t="s">
        <v>79</v>
      </c>
      <c r="F7" s="351" t="s">
        <v>77</v>
      </c>
    </row>
    <row r="8" spans="1:6" s="300" customFormat="1" ht="15" customHeight="1">
      <c r="A8" s="350"/>
      <c r="B8" s="350"/>
      <c r="C8" s="352"/>
      <c r="D8" s="354"/>
      <c r="E8" s="358"/>
      <c r="F8" s="352"/>
    </row>
    <row r="9" spans="1:6" s="300" customFormat="1" ht="15.75" customHeight="1">
      <c r="A9" s="350"/>
      <c r="B9" s="350"/>
      <c r="C9" s="353"/>
      <c r="D9" s="354"/>
      <c r="E9" s="359"/>
      <c r="F9" s="353"/>
    </row>
    <row r="10" spans="1:6" s="12" customFormat="1" ht="13.5" customHeight="1">
      <c r="A10" s="91">
        <v>1</v>
      </c>
      <c r="B10" s="91">
        <v>2</v>
      </c>
      <c r="C10" s="91">
        <v>3</v>
      </c>
      <c r="D10" s="92">
        <v>4</v>
      </c>
      <c r="E10" s="107">
        <v>5</v>
      </c>
      <c r="F10" s="107">
        <v>6</v>
      </c>
    </row>
    <row r="11" spans="1:6" s="13" customFormat="1" ht="18" customHeight="1">
      <c r="A11" s="93" t="s">
        <v>26</v>
      </c>
      <c r="B11" s="94" t="s">
        <v>27</v>
      </c>
      <c r="C11" s="93"/>
      <c r="D11" s="111">
        <v>30722611.32</v>
      </c>
      <c r="E11" s="111">
        <v>2320036</v>
      </c>
      <c r="F11" s="112">
        <f>D11+E11</f>
        <v>33042647.32</v>
      </c>
    </row>
    <row r="12" spans="1:6" ht="20.25" customHeight="1">
      <c r="A12" s="93" t="s">
        <v>28</v>
      </c>
      <c r="B12" s="94" t="s">
        <v>29</v>
      </c>
      <c r="C12" s="93"/>
      <c r="D12" s="111">
        <v>33382061.32</v>
      </c>
      <c r="E12" s="111">
        <v>3657583</v>
      </c>
      <c r="F12" s="113">
        <f>D12+E12</f>
        <v>37039644.32</v>
      </c>
    </row>
    <row r="13" spans="1:6" ht="19.5" customHeight="1">
      <c r="A13" s="93" t="s">
        <v>30</v>
      </c>
      <c r="B13" s="94" t="s">
        <v>31</v>
      </c>
      <c r="C13" s="95"/>
      <c r="D13" s="239">
        <f>D11-D12</f>
        <v>-2659450</v>
      </c>
      <c r="E13" s="81"/>
      <c r="F13" s="113">
        <f>F11-F12</f>
        <v>-3996997</v>
      </c>
    </row>
    <row r="14" spans="1:6" ht="18.75" customHeight="1">
      <c r="A14" s="347" t="s">
        <v>32</v>
      </c>
      <c r="B14" s="348"/>
      <c r="C14" s="95"/>
      <c r="D14" s="238">
        <f>D22</f>
        <v>3605000</v>
      </c>
      <c r="E14" s="113">
        <f>E22</f>
        <v>1337547</v>
      </c>
      <c r="F14" s="195">
        <f>F22</f>
        <v>4942547</v>
      </c>
    </row>
    <row r="15" spans="1:6" ht="21.75" customHeight="1">
      <c r="A15" s="93" t="s">
        <v>26</v>
      </c>
      <c r="B15" s="97" t="s">
        <v>33</v>
      </c>
      <c r="C15" s="93" t="s">
        <v>34</v>
      </c>
      <c r="D15" s="239"/>
      <c r="E15" s="113"/>
      <c r="F15" s="113"/>
    </row>
    <row r="16" spans="1:6" ht="18.75" customHeight="1">
      <c r="A16" s="99" t="s">
        <v>28</v>
      </c>
      <c r="B16" s="95" t="s">
        <v>35</v>
      </c>
      <c r="C16" s="93" t="s">
        <v>34</v>
      </c>
      <c r="D16" s="240"/>
      <c r="E16" s="113"/>
      <c r="F16" s="113"/>
    </row>
    <row r="17" spans="1:6" ht="55.5" customHeight="1">
      <c r="A17" s="93" t="s">
        <v>30</v>
      </c>
      <c r="B17" s="100" t="s">
        <v>36</v>
      </c>
      <c r="C17" s="93" t="s">
        <v>37</v>
      </c>
      <c r="D17" s="239"/>
      <c r="E17" s="113"/>
      <c r="F17" s="113"/>
    </row>
    <row r="18" spans="1:6" ht="15.75" customHeight="1">
      <c r="A18" s="99" t="s">
        <v>38</v>
      </c>
      <c r="B18" s="95" t="s">
        <v>39</v>
      </c>
      <c r="C18" s="93" t="s">
        <v>40</v>
      </c>
      <c r="D18" s="239"/>
      <c r="E18" s="113"/>
      <c r="F18" s="113"/>
    </row>
    <row r="19" spans="1:6" ht="15" customHeight="1">
      <c r="A19" s="93" t="s">
        <v>41</v>
      </c>
      <c r="B19" s="95" t="s">
        <v>42</v>
      </c>
      <c r="C19" s="93" t="s">
        <v>43</v>
      </c>
      <c r="D19" s="239"/>
      <c r="E19" s="113"/>
      <c r="F19" s="113"/>
    </row>
    <row r="20" spans="1:6" ht="16.5" customHeight="1">
      <c r="A20" s="99" t="s">
        <v>44</v>
      </c>
      <c r="B20" s="95" t="s">
        <v>45</v>
      </c>
      <c r="C20" s="93" t="s">
        <v>46</v>
      </c>
      <c r="D20" s="241"/>
      <c r="E20" s="113"/>
      <c r="F20" s="113"/>
    </row>
    <row r="21" spans="1:6" ht="15" customHeight="1">
      <c r="A21" s="93" t="s">
        <v>47</v>
      </c>
      <c r="B21" s="95" t="s">
        <v>48</v>
      </c>
      <c r="C21" s="93" t="s">
        <v>49</v>
      </c>
      <c r="D21" s="112"/>
      <c r="E21" s="113"/>
      <c r="F21" s="113"/>
    </row>
    <row r="22" spans="1:6" ht="19.5" customHeight="1">
      <c r="A22" s="93" t="s">
        <v>50</v>
      </c>
      <c r="B22" s="101" t="s">
        <v>51</v>
      </c>
      <c r="C22" s="93" t="s">
        <v>52</v>
      </c>
      <c r="D22" s="111">
        <v>3605000</v>
      </c>
      <c r="E22" s="111">
        <v>1337547</v>
      </c>
      <c r="F22" s="111">
        <f>D22+E22</f>
        <v>4942547</v>
      </c>
    </row>
    <row r="23" spans="1:6" ht="22.5" customHeight="1">
      <c r="A23" s="347" t="s">
        <v>53</v>
      </c>
      <c r="B23" s="348"/>
      <c r="C23" s="93"/>
      <c r="D23" s="238">
        <f>D24+D25+D29</f>
        <v>945550</v>
      </c>
      <c r="E23" s="113"/>
      <c r="F23" s="195">
        <f>F24+F25+F29</f>
        <v>945550</v>
      </c>
    </row>
    <row r="24" spans="1:6" ht="19.5" customHeight="1">
      <c r="A24" s="93" t="s">
        <v>26</v>
      </c>
      <c r="B24" s="95" t="s">
        <v>54</v>
      </c>
      <c r="C24" s="93" t="s">
        <v>55</v>
      </c>
      <c r="D24" s="111">
        <v>88800</v>
      </c>
      <c r="E24" s="113"/>
      <c r="F24" s="113">
        <f>D24+E24</f>
        <v>88800</v>
      </c>
    </row>
    <row r="25" spans="1:6" ht="17.25" customHeight="1">
      <c r="A25" s="99" t="s">
        <v>28</v>
      </c>
      <c r="B25" s="102" t="s">
        <v>56</v>
      </c>
      <c r="C25" s="99" t="s">
        <v>55</v>
      </c>
      <c r="D25" s="111">
        <v>176750</v>
      </c>
      <c r="E25" s="113"/>
      <c r="F25" s="113">
        <f>D25+E25</f>
        <v>176750</v>
      </c>
    </row>
    <row r="26" spans="1:6" ht="54.75" customHeight="1">
      <c r="A26" s="93" t="s">
        <v>30</v>
      </c>
      <c r="B26" s="103" t="s">
        <v>57</v>
      </c>
      <c r="C26" s="93" t="s">
        <v>58</v>
      </c>
      <c r="D26" s="112"/>
      <c r="E26" s="113"/>
      <c r="F26" s="113"/>
    </row>
    <row r="27" spans="1:6" ht="14.25" customHeight="1">
      <c r="A27" s="99" t="s">
        <v>38</v>
      </c>
      <c r="B27" s="102" t="s">
        <v>59</v>
      </c>
      <c r="C27" s="99" t="s">
        <v>60</v>
      </c>
      <c r="D27" s="242"/>
      <c r="E27" s="113"/>
      <c r="F27" s="113"/>
    </row>
    <row r="28" spans="1:6" ht="15.75" customHeight="1">
      <c r="A28" s="93" t="s">
        <v>41</v>
      </c>
      <c r="B28" s="95" t="s">
        <v>61</v>
      </c>
      <c r="C28" s="93" t="s">
        <v>62</v>
      </c>
      <c r="D28" s="112"/>
      <c r="E28" s="113"/>
      <c r="F28" s="113"/>
    </row>
    <row r="29" spans="1:6" ht="28.5" customHeight="1">
      <c r="A29" s="104" t="s">
        <v>44</v>
      </c>
      <c r="B29" s="103" t="s">
        <v>63</v>
      </c>
      <c r="C29" s="104" t="s">
        <v>64</v>
      </c>
      <c r="D29" s="111">
        <v>680000</v>
      </c>
      <c r="E29" s="113"/>
      <c r="F29" s="113">
        <f>D29+E29</f>
        <v>680000</v>
      </c>
    </row>
    <row r="30" spans="1:6" ht="16.5" customHeight="1">
      <c r="A30" s="104" t="s">
        <v>47</v>
      </c>
      <c r="B30" s="101" t="s">
        <v>65</v>
      </c>
      <c r="C30" s="105" t="s">
        <v>66</v>
      </c>
      <c r="D30" s="106"/>
      <c r="E30" s="108"/>
      <c r="F30" s="108"/>
    </row>
    <row r="31" spans="1:3" ht="12.75">
      <c r="A31" s="14"/>
      <c r="B31" s="15"/>
      <c r="C31" s="16"/>
    </row>
    <row r="32" spans="1:6" ht="24.75" customHeight="1">
      <c r="A32" s="17"/>
      <c r="B32" s="109"/>
      <c r="C32" s="110"/>
      <c r="D32" s="356" t="s">
        <v>113</v>
      </c>
      <c r="E32" s="356"/>
      <c r="F32" s="356"/>
    </row>
    <row r="34" spans="4:6" ht="12.75">
      <c r="D34" s="311" t="s">
        <v>111</v>
      </c>
      <c r="E34" s="311"/>
      <c r="F34" s="311"/>
    </row>
  </sheetData>
  <mergeCells count="14">
    <mergeCell ref="D34:F34"/>
    <mergeCell ref="C1:F1"/>
    <mergeCell ref="C2:F2"/>
    <mergeCell ref="D32:F32"/>
    <mergeCell ref="E7:E9"/>
    <mergeCell ref="F7:F9"/>
    <mergeCell ref="C3:F3"/>
    <mergeCell ref="A14:B14"/>
    <mergeCell ref="A23:B23"/>
    <mergeCell ref="A5:D5"/>
    <mergeCell ref="A7:A9"/>
    <mergeCell ref="B7:B9"/>
    <mergeCell ref="C7:C9"/>
    <mergeCell ref="D7:D9"/>
  </mergeCells>
  <printOptions/>
  <pageMargins left="0.66" right="0.17" top="0.7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6"/>
  <sheetViews>
    <sheetView workbookViewId="0" topLeftCell="A13">
      <selection activeCell="C2" sqref="C2:E2"/>
    </sheetView>
  </sheetViews>
  <sheetFormatPr defaultColWidth="9.140625" defaultRowHeight="12.75"/>
  <cols>
    <col min="1" max="1" width="4.00390625" style="2" customWidth="1"/>
    <col min="2" max="2" width="8.140625" style="2" customWidth="1"/>
    <col min="3" max="3" width="9.8515625" style="2" customWidth="1"/>
    <col min="4" max="4" width="41.57421875" style="2" customWidth="1"/>
    <col min="5" max="5" width="22.421875" style="2" customWidth="1"/>
    <col min="6" max="16384" width="9.140625" style="2" customWidth="1"/>
  </cols>
  <sheetData>
    <row r="1" ht="18.75" customHeight="1"/>
    <row r="2" spans="3:7" ht="20.25" customHeight="1">
      <c r="C2" s="355" t="s">
        <v>243</v>
      </c>
      <c r="D2" s="355"/>
      <c r="E2" s="355"/>
      <c r="F2" s="191"/>
      <c r="G2" s="191"/>
    </row>
    <row r="3" spans="3:7" ht="20.25" customHeight="1">
      <c r="C3" s="142"/>
      <c r="D3" s="355" t="s">
        <v>212</v>
      </c>
      <c r="E3" s="355"/>
      <c r="F3" s="191"/>
      <c r="G3" s="191"/>
    </row>
    <row r="4" spans="4:7" ht="15.75" customHeight="1">
      <c r="D4" s="360" t="s">
        <v>231</v>
      </c>
      <c r="E4" s="360"/>
      <c r="F4" s="192"/>
      <c r="G4" s="192"/>
    </row>
    <row r="5" ht="30" customHeight="1"/>
    <row r="6" spans="1:5" ht="78" customHeight="1">
      <c r="A6" s="361" t="s">
        <v>150</v>
      </c>
      <c r="B6" s="361"/>
      <c r="C6" s="361"/>
      <c r="D6" s="361"/>
      <c r="E6" s="361"/>
    </row>
    <row r="7" ht="19.5" customHeight="1">
      <c r="E7" s="159"/>
    </row>
    <row r="8" spans="1:5" ht="19.5" customHeight="1">
      <c r="A8" s="141" t="s">
        <v>24</v>
      </c>
      <c r="B8" s="141" t="s">
        <v>2</v>
      </c>
      <c r="C8" s="141" t="s">
        <v>8</v>
      </c>
      <c r="D8" s="141" t="s">
        <v>151</v>
      </c>
      <c r="E8" s="141" t="s">
        <v>152</v>
      </c>
    </row>
    <row r="9" spans="1:5" ht="30" customHeight="1" thickBot="1">
      <c r="A9" s="170" t="s">
        <v>153</v>
      </c>
      <c r="B9" s="362" t="s">
        <v>7</v>
      </c>
      <c r="C9" s="363"/>
      <c r="D9" s="363"/>
      <c r="E9" s="364"/>
    </row>
    <row r="10" spans="1:5" ht="30" customHeight="1">
      <c r="A10" s="171">
        <v>1</v>
      </c>
      <c r="B10" s="172">
        <v>756</v>
      </c>
      <c r="C10" s="173"/>
      <c r="D10" s="174" t="s">
        <v>154</v>
      </c>
      <c r="E10" s="175">
        <f>E11</f>
        <v>65000</v>
      </c>
    </row>
    <row r="11" spans="1:5" ht="30" customHeight="1">
      <c r="A11" s="176"/>
      <c r="B11" s="177"/>
      <c r="C11" s="177">
        <v>75618</v>
      </c>
      <c r="D11" s="117" t="s">
        <v>155</v>
      </c>
      <c r="E11" s="68">
        <v>65000</v>
      </c>
    </row>
    <row r="12" spans="1:5" ht="30" customHeight="1">
      <c r="A12" s="176"/>
      <c r="B12" s="178"/>
      <c r="C12" s="178"/>
      <c r="D12" s="117"/>
      <c r="E12" s="68"/>
    </row>
    <row r="13" spans="1:5" ht="30" customHeight="1">
      <c r="A13" s="179"/>
      <c r="B13" s="180"/>
      <c r="C13" s="180"/>
      <c r="D13" s="180"/>
      <c r="E13" s="180"/>
    </row>
    <row r="14" spans="1:5" s="74" customFormat="1" ht="30" customHeight="1">
      <c r="A14" s="365" t="s">
        <v>146</v>
      </c>
      <c r="B14" s="366"/>
      <c r="C14" s="367"/>
      <c r="D14" s="181"/>
      <c r="E14" s="175">
        <f>E10</f>
        <v>65000</v>
      </c>
    </row>
    <row r="15" spans="1:5" ht="30" customHeight="1" thickBot="1">
      <c r="A15" s="182" t="s">
        <v>156</v>
      </c>
      <c r="B15" s="368" t="s">
        <v>157</v>
      </c>
      <c r="C15" s="369"/>
      <c r="D15" s="369"/>
      <c r="E15" s="370"/>
    </row>
    <row r="16" spans="1:5" ht="30" customHeight="1">
      <c r="A16" s="171">
        <v>1</v>
      </c>
      <c r="B16" s="183">
        <v>851</v>
      </c>
      <c r="C16" s="181"/>
      <c r="D16" s="184" t="s">
        <v>158</v>
      </c>
      <c r="E16" s="175">
        <f>E17</f>
        <v>69663</v>
      </c>
    </row>
    <row r="17" spans="1:5" ht="30" customHeight="1">
      <c r="A17" s="176"/>
      <c r="B17" s="178"/>
      <c r="C17" s="177">
        <v>85154</v>
      </c>
      <c r="D17" s="185" t="s">
        <v>159</v>
      </c>
      <c r="E17" s="68">
        <v>69663</v>
      </c>
    </row>
    <row r="18" spans="1:5" ht="30" customHeight="1">
      <c r="A18" s="176"/>
      <c r="B18" s="178"/>
      <c r="C18" s="178"/>
      <c r="D18" s="178"/>
      <c r="E18" s="178"/>
    </row>
    <row r="19" spans="1:5" ht="30" customHeight="1">
      <c r="A19" s="176"/>
      <c r="B19" s="178"/>
      <c r="C19" s="178"/>
      <c r="D19" s="178"/>
      <c r="E19" s="178"/>
    </row>
    <row r="20" spans="1:5" ht="30" customHeight="1">
      <c r="A20" s="176"/>
      <c r="B20" s="178"/>
      <c r="C20" s="178"/>
      <c r="D20" s="178"/>
      <c r="E20" s="178"/>
    </row>
    <row r="21" spans="1:5" s="74" customFormat="1" ht="30" customHeight="1">
      <c r="A21" s="365" t="s">
        <v>146</v>
      </c>
      <c r="B21" s="366"/>
      <c r="C21" s="367"/>
      <c r="D21" s="181"/>
      <c r="E21" s="175">
        <f>E16</f>
        <v>69663</v>
      </c>
    </row>
    <row r="23" ht="12.75">
      <c r="A23" s="186"/>
    </row>
    <row r="24" spans="1:5" ht="12.75">
      <c r="A24" s="5"/>
      <c r="D24" s="371" t="s">
        <v>113</v>
      </c>
      <c r="E24" s="371"/>
    </row>
    <row r="26" spans="1:5" ht="12.75">
      <c r="A26" s="5"/>
      <c r="D26" s="311" t="s">
        <v>160</v>
      </c>
      <c r="E26" s="311"/>
    </row>
  </sheetData>
  <mergeCells count="10">
    <mergeCell ref="D26:E26"/>
    <mergeCell ref="A14:C14"/>
    <mergeCell ref="B15:E15"/>
    <mergeCell ref="A21:C21"/>
    <mergeCell ref="D24:E24"/>
    <mergeCell ref="D4:E4"/>
    <mergeCell ref="A6:E6"/>
    <mergeCell ref="B9:E9"/>
    <mergeCell ref="C2:E2"/>
    <mergeCell ref="D3:E3"/>
  </mergeCells>
  <printOptions/>
  <pageMargins left="0.75" right="0.45" top="0.55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K11" sqref="K11"/>
    </sheetView>
  </sheetViews>
  <sheetFormatPr defaultColWidth="9.140625" defaultRowHeight="12.75"/>
  <cols>
    <col min="1" max="1" width="8.28125" style="2" customWidth="1"/>
    <col min="2" max="2" width="11.00390625" style="2" customWidth="1"/>
    <col min="3" max="3" width="11.7109375" style="2" customWidth="1"/>
    <col min="4" max="4" width="35.7109375" style="2" customWidth="1"/>
    <col min="5" max="5" width="20.421875" style="2" customWidth="1"/>
    <col min="6" max="16384" width="9.140625" style="2" customWidth="1"/>
  </cols>
  <sheetData>
    <row r="1" spans="4:6" ht="18" customHeight="1">
      <c r="D1" s="191" t="s">
        <v>244</v>
      </c>
      <c r="E1" s="191"/>
      <c r="F1" s="191"/>
    </row>
    <row r="2" spans="4:6" ht="18" customHeight="1">
      <c r="D2" s="355" t="s">
        <v>212</v>
      </c>
      <c r="E2" s="355"/>
      <c r="F2" s="191"/>
    </row>
    <row r="3" spans="4:5" ht="18.75" customHeight="1">
      <c r="D3" s="360" t="s">
        <v>230</v>
      </c>
      <c r="E3" s="360"/>
    </row>
    <row r="4" spans="1:5" ht="78" customHeight="1">
      <c r="A4" s="361" t="s">
        <v>161</v>
      </c>
      <c r="B4" s="361"/>
      <c r="C4" s="361"/>
      <c r="D4" s="361"/>
      <c r="E4" s="361"/>
    </row>
    <row r="5" spans="4:5" ht="19.5" customHeight="1">
      <c r="D5" s="187"/>
      <c r="E5" s="187"/>
    </row>
    <row r="6" ht="19.5" customHeight="1">
      <c r="E6" s="159"/>
    </row>
    <row r="7" spans="1:5" s="300" customFormat="1" ht="19.5" customHeight="1">
      <c r="A7" s="288" t="s">
        <v>24</v>
      </c>
      <c r="B7" s="288" t="s">
        <v>2</v>
      </c>
      <c r="C7" s="288" t="s">
        <v>8</v>
      </c>
      <c r="D7" s="288" t="s">
        <v>151</v>
      </c>
      <c r="E7" s="288" t="s">
        <v>152</v>
      </c>
    </row>
    <row r="8" spans="1:5" ht="30" customHeight="1">
      <c r="A8" s="176">
        <v>1</v>
      </c>
      <c r="B8" s="37">
        <v>851</v>
      </c>
      <c r="C8" s="37"/>
      <c r="D8" s="184" t="s">
        <v>158</v>
      </c>
      <c r="E8" s="71">
        <f>E9</f>
        <v>18600</v>
      </c>
    </row>
    <row r="9" spans="1:5" ht="30" customHeight="1">
      <c r="A9" s="176"/>
      <c r="B9" s="178"/>
      <c r="C9" s="193">
        <v>85153</v>
      </c>
      <c r="D9" s="98" t="s">
        <v>162</v>
      </c>
      <c r="E9" s="188">
        <v>18600</v>
      </c>
    </row>
    <row r="10" spans="1:5" ht="30" customHeight="1">
      <c r="A10" s="176"/>
      <c r="B10" s="178"/>
      <c r="C10" s="178"/>
      <c r="D10" s="178"/>
      <c r="E10" s="178"/>
    </row>
    <row r="11" spans="1:5" ht="30" customHeight="1">
      <c r="A11" s="176"/>
      <c r="B11" s="178"/>
      <c r="C11" s="178"/>
      <c r="D11" s="178"/>
      <c r="E11" s="178"/>
    </row>
    <row r="12" spans="1:5" ht="30" customHeight="1">
      <c r="A12" s="176"/>
      <c r="B12" s="178"/>
      <c r="C12" s="178"/>
      <c r="D12" s="178"/>
      <c r="E12" s="178"/>
    </row>
    <row r="13" spans="1:5" ht="30" customHeight="1">
      <c r="A13" s="176"/>
      <c r="B13" s="178"/>
      <c r="C13" s="178"/>
      <c r="D13" s="178"/>
      <c r="E13" s="178"/>
    </row>
    <row r="14" spans="1:5" ht="30" customHeight="1">
      <c r="A14" s="176"/>
      <c r="B14" s="178"/>
      <c r="C14" s="178"/>
      <c r="D14" s="178"/>
      <c r="E14" s="178"/>
    </row>
    <row r="15" spans="1:5" ht="30" customHeight="1">
      <c r="A15" s="176"/>
      <c r="B15" s="178"/>
      <c r="C15" s="178"/>
      <c r="D15" s="178"/>
      <c r="E15" s="178"/>
    </row>
    <row r="16" spans="1:5" s="74" customFormat="1" ht="30" customHeight="1">
      <c r="A16" s="365" t="s">
        <v>146</v>
      </c>
      <c r="B16" s="366"/>
      <c r="C16" s="367"/>
      <c r="D16" s="181"/>
      <c r="E16" s="71">
        <f>E8</f>
        <v>18600</v>
      </c>
    </row>
    <row r="18" ht="12.75">
      <c r="A18" s="186"/>
    </row>
    <row r="19" spans="1:5" ht="12.75">
      <c r="A19" s="5"/>
      <c r="D19" s="371" t="s">
        <v>113</v>
      </c>
      <c r="E19" s="371"/>
    </row>
    <row r="21" spans="1:5" ht="19.5" customHeight="1">
      <c r="A21" s="5"/>
      <c r="D21" s="311" t="s">
        <v>163</v>
      </c>
      <c r="E21" s="311"/>
    </row>
  </sheetData>
  <mergeCells count="6">
    <mergeCell ref="D2:E2"/>
    <mergeCell ref="D19:E19"/>
    <mergeCell ref="D21:E21"/>
    <mergeCell ref="D3:E3"/>
    <mergeCell ref="A4:E4"/>
    <mergeCell ref="A16:C16"/>
  </mergeCells>
  <printOptions/>
  <pageMargins left="0.75" right="0.3" top="0.7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6">
      <selection activeCell="D32" sqref="D32:E32"/>
    </sheetView>
  </sheetViews>
  <sheetFormatPr defaultColWidth="9.140625" defaultRowHeight="12.75"/>
  <cols>
    <col min="1" max="1" width="4.7109375" style="0" customWidth="1"/>
    <col min="3" max="3" width="8.7109375" style="0" customWidth="1"/>
    <col min="4" max="4" width="49.140625" style="0" customWidth="1"/>
    <col min="5" max="5" width="17.8515625" style="0" customWidth="1"/>
  </cols>
  <sheetData>
    <row r="1" spans="4:5" ht="21.75" customHeight="1">
      <c r="D1" s="355" t="s">
        <v>245</v>
      </c>
      <c r="E1" s="355"/>
    </row>
    <row r="2" spans="4:5" ht="17.25" customHeight="1">
      <c r="D2" s="355" t="s">
        <v>212</v>
      </c>
      <c r="E2" s="355"/>
    </row>
    <row r="3" spans="4:5" ht="17.25" customHeight="1">
      <c r="D3" s="360" t="s">
        <v>230</v>
      </c>
      <c r="E3" s="360"/>
    </row>
    <row r="4" ht="12.75" customHeight="1"/>
    <row r="5" spans="1:5" ht="43.5" customHeight="1">
      <c r="A5" s="372" t="s">
        <v>136</v>
      </c>
      <c r="B5" s="372"/>
      <c r="C5" s="372"/>
      <c r="D5" s="372"/>
      <c r="E5" s="372"/>
    </row>
    <row r="6" spans="4:5" ht="12.75">
      <c r="D6" s="2"/>
      <c r="E6" s="159"/>
    </row>
    <row r="7" spans="1:5" s="301" customFormat="1" ht="12.75">
      <c r="A7" s="350" t="s">
        <v>24</v>
      </c>
      <c r="B7" s="350" t="s">
        <v>2</v>
      </c>
      <c r="C7" s="350" t="s">
        <v>8</v>
      </c>
      <c r="D7" s="354" t="s">
        <v>25</v>
      </c>
      <c r="E7" s="373" t="s">
        <v>137</v>
      </c>
    </row>
    <row r="8" spans="1:5" s="301" customFormat="1" ht="12.75">
      <c r="A8" s="350"/>
      <c r="B8" s="350"/>
      <c r="C8" s="350"/>
      <c r="D8" s="354"/>
      <c r="E8" s="374"/>
    </row>
    <row r="9" spans="1:5" s="301" customFormat="1" ht="12.75">
      <c r="A9" s="350"/>
      <c r="B9" s="350"/>
      <c r="C9" s="350"/>
      <c r="D9" s="354"/>
      <c r="E9" s="375"/>
    </row>
    <row r="10" spans="1:5" s="302" customFormat="1" ht="16.5" customHeight="1">
      <c r="A10" s="284">
        <v>1</v>
      </c>
      <c r="B10" s="284">
        <v>2</v>
      </c>
      <c r="C10" s="284">
        <v>3</v>
      </c>
      <c r="D10" s="284">
        <v>4</v>
      </c>
      <c r="E10" s="284">
        <v>5</v>
      </c>
    </row>
    <row r="11" spans="1:5" ht="34.5" customHeight="1">
      <c r="A11" s="376" t="s">
        <v>138</v>
      </c>
      <c r="B11" s="377"/>
      <c r="C11" s="378"/>
      <c r="D11" s="37" t="s">
        <v>139</v>
      </c>
      <c r="E11" s="125"/>
    </row>
    <row r="12" spans="1:5" ht="26.25" customHeight="1">
      <c r="A12" s="125">
        <v>1</v>
      </c>
      <c r="B12" s="160">
        <v>150</v>
      </c>
      <c r="C12" s="160">
        <v>15011</v>
      </c>
      <c r="D12" s="161" t="s">
        <v>140</v>
      </c>
      <c r="E12" s="162">
        <v>14220</v>
      </c>
    </row>
    <row r="13" spans="1:5" ht="26.25" customHeight="1">
      <c r="A13" s="125">
        <v>2</v>
      </c>
      <c r="B13" s="160">
        <v>750</v>
      </c>
      <c r="C13" s="160">
        <v>75095</v>
      </c>
      <c r="D13" s="161" t="s">
        <v>140</v>
      </c>
      <c r="E13" s="162">
        <v>14220</v>
      </c>
    </row>
    <row r="14" spans="1:5" ht="30.75" customHeight="1">
      <c r="A14" s="125">
        <v>3</v>
      </c>
      <c r="B14" s="160">
        <v>754</v>
      </c>
      <c r="C14" s="160">
        <v>75412</v>
      </c>
      <c r="D14" s="161" t="s">
        <v>141</v>
      </c>
      <c r="E14" s="162">
        <v>2163</v>
      </c>
    </row>
    <row r="15" spans="1:5" ht="24.75" customHeight="1">
      <c r="A15" s="125">
        <v>4</v>
      </c>
      <c r="B15" s="160">
        <v>801</v>
      </c>
      <c r="C15" s="160">
        <v>80104</v>
      </c>
      <c r="D15" s="161" t="s">
        <v>141</v>
      </c>
      <c r="E15" s="162">
        <v>20700</v>
      </c>
    </row>
    <row r="16" spans="1:5" ht="18" customHeight="1">
      <c r="A16" s="125"/>
      <c r="B16" s="160">
        <v>801</v>
      </c>
      <c r="C16" s="160">
        <v>80104</v>
      </c>
      <c r="D16" s="161" t="s">
        <v>142</v>
      </c>
      <c r="E16" s="162">
        <v>13400</v>
      </c>
    </row>
    <row r="17" spans="1:5" ht="18" customHeight="1">
      <c r="A17" s="125"/>
      <c r="B17" s="160">
        <v>801</v>
      </c>
      <c r="C17" s="160">
        <v>80104</v>
      </c>
      <c r="D17" s="161" t="s">
        <v>143</v>
      </c>
      <c r="E17" s="162">
        <v>7200</v>
      </c>
    </row>
    <row r="18" spans="1:5" ht="18" customHeight="1">
      <c r="A18" s="125"/>
      <c r="B18" s="160">
        <v>801</v>
      </c>
      <c r="C18" s="160">
        <v>80104</v>
      </c>
      <c r="D18" s="161" t="s">
        <v>144</v>
      </c>
      <c r="E18" s="162">
        <v>8700</v>
      </c>
    </row>
    <row r="19" spans="1:5" ht="27" customHeight="1">
      <c r="A19" s="379"/>
      <c r="B19" s="380"/>
      <c r="C19" s="381"/>
      <c r="D19" s="163" t="s">
        <v>145</v>
      </c>
      <c r="E19" s="162">
        <f>E15+E16+E17+E18</f>
        <v>50000</v>
      </c>
    </row>
    <row r="20" spans="1:5" ht="27" customHeight="1">
      <c r="A20" s="379" t="s">
        <v>146</v>
      </c>
      <c r="B20" s="380"/>
      <c r="C20" s="381"/>
      <c r="D20" s="161"/>
      <c r="E20" s="164">
        <f>E12+E13+E14+E19</f>
        <v>80603</v>
      </c>
    </row>
    <row r="21" spans="1:5" ht="44.25" customHeight="1">
      <c r="A21" s="376" t="s">
        <v>147</v>
      </c>
      <c r="B21" s="377"/>
      <c r="C21" s="378"/>
      <c r="D21" s="165" t="s">
        <v>148</v>
      </c>
      <c r="E21" s="125"/>
    </row>
    <row r="22" spans="1:5" ht="33.75" customHeight="1">
      <c r="A22" s="166">
        <v>1</v>
      </c>
      <c r="B22" s="167">
        <v>926</v>
      </c>
      <c r="C22" s="167">
        <v>92605</v>
      </c>
      <c r="D22" s="168" t="s">
        <v>149</v>
      </c>
      <c r="E22" s="169">
        <v>184000</v>
      </c>
    </row>
    <row r="23" spans="1:5" ht="26.25" customHeight="1">
      <c r="A23" s="125"/>
      <c r="B23" s="125"/>
      <c r="C23" s="125"/>
      <c r="D23" s="125"/>
      <c r="E23" s="125"/>
    </row>
    <row r="24" spans="1:5" ht="24.75" customHeight="1">
      <c r="A24" s="125"/>
      <c r="B24" s="125"/>
      <c r="C24" s="125"/>
      <c r="D24" s="125"/>
      <c r="E24" s="125"/>
    </row>
    <row r="25" spans="1:5" ht="24.75" customHeight="1">
      <c r="A25" s="125"/>
      <c r="B25" s="125"/>
      <c r="C25" s="125"/>
      <c r="D25" s="125"/>
      <c r="E25" s="125"/>
    </row>
    <row r="26" spans="1:5" ht="23.25" customHeight="1">
      <c r="A26" s="382" t="s">
        <v>146</v>
      </c>
      <c r="B26" s="382"/>
      <c r="C26" s="382"/>
      <c r="D26" s="125"/>
      <c r="E26" s="169">
        <f>SUM(E22:E25)</f>
        <v>184000</v>
      </c>
    </row>
    <row r="27" spans="1:5" ht="32.25" customHeight="1">
      <c r="A27" s="383" t="s">
        <v>3</v>
      </c>
      <c r="B27" s="384"/>
      <c r="C27" s="384"/>
      <c r="D27" s="385"/>
      <c r="E27" s="96">
        <f>E20+E26</f>
        <v>264603</v>
      </c>
    </row>
    <row r="29" ht="12.75">
      <c r="A29" s="5"/>
    </row>
    <row r="30" spans="4:5" ht="12.75">
      <c r="D30" s="386" t="s">
        <v>113</v>
      </c>
      <c r="E30" s="386"/>
    </row>
    <row r="32" spans="4:5" ht="12.75">
      <c r="D32" s="307" t="s">
        <v>246</v>
      </c>
      <c r="E32" s="307"/>
    </row>
  </sheetData>
  <mergeCells count="17">
    <mergeCell ref="A26:C26"/>
    <mergeCell ref="A27:D27"/>
    <mergeCell ref="D30:E30"/>
    <mergeCell ref="D32:E32"/>
    <mergeCell ref="A11:C11"/>
    <mergeCell ref="A19:C19"/>
    <mergeCell ref="A20:C20"/>
    <mergeCell ref="A21:C21"/>
    <mergeCell ref="D1:E1"/>
    <mergeCell ref="D2:E2"/>
    <mergeCell ref="A5:E5"/>
    <mergeCell ref="A7:A9"/>
    <mergeCell ref="B7:B9"/>
    <mergeCell ref="C7:C9"/>
    <mergeCell ref="D7:D9"/>
    <mergeCell ref="E7:E9"/>
    <mergeCell ref="D3:E3"/>
  </mergeCells>
  <printOptions/>
  <pageMargins left="0.66" right="0.33" top="0.66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2">
      <selection activeCell="H41" sqref="H41:J41"/>
    </sheetView>
  </sheetViews>
  <sheetFormatPr defaultColWidth="9.140625" defaultRowHeight="12.75"/>
  <cols>
    <col min="1" max="1" width="4.7109375" style="2" customWidth="1"/>
    <col min="2" max="2" width="6.57421875" style="2" customWidth="1"/>
    <col min="3" max="3" width="7.00390625" style="2" customWidth="1"/>
    <col min="4" max="4" width="46.421875" style="2" customWidth="1"/>
    <col min="5" max="5" width="12.8515625" style="2" customWidth="1"/>
    <col min="6" max="6" width="13.00390625" style="2" customWidth="1"/>
    <col min="7" max="7" width="11.421875" style="2" customWidth="1"/>
    <col min="8" max="8" width="9.140625" style="2" customWidth="1"/>
    <col min="9" max="9" width="12.8515625" style="2" customWidth="1"/>
    <col min="10" max="11" width="11.57421875" style="2" customWidth="1"/>
    <col min="12" max="12" width="10.8515625" style="2" customWidth="1"/>
    <col min="13" max="16384" width="9.140625" style="2" customWidth="1"/>
  </cols>
  <sheetData>
    <row r="1" spans="5:12" ht="12.75">
      <c r="E1" s="403" t="s">
        <v>247</v>
      </c>
      <c r="F1" s="403"/>
      <c r="G1" s="403"/>
      <c r="H1" s="403"/>
      <c r="I1" s="403"/>
      <c r="J1" s="403"/>
      <c r="K1" s="403"/>
      <c r="L1" s="403"/>
    </row>
    <row r="2" spans="6:12" ht="18" customHeight="1">
      <c r="F2" s="403" t="s">
        <v>123</v>
      </c>
      <c r="G2" s="403"/>
      <c r="H2" s="403"/>
      <c r="I2" s="403"/>
      <c r="J2" s="403"/>
      <c r="K2" s="403"/>
      <c r="L2" s="403"/>
    </row>
    <row r="3" ht="6.75" customHeight="1"/>
    <row r="4" spans="1:12" ht="18">
      <c r="A4" s="361" t="s">
        <v>85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</row>
    <row r="5" spans="1:12" ht="10.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61"/>
    </row>
    <row r="6" spans="1:12" s="62" customFormat="1" ht="19.5" customHeight="1">
      <c r="A6" s="350" t="s">
        <v>24</v>
      </c>
      <c r="B6" s="350" t="s">
        <v>2</v>
      </c>
      <c r="C6" s="350" t="s">
        <v>86</v>
      </c>
      <c r="D6" s="354" t="s">
        <v>87</v>
      </c>
      <c r="E6" s="354" t="s">
        <v>221</v>
      </c>
      <c r="F6" s="354" t="s">
        <v>89</v>
      </c>
      <c r="G6" s="354"/>
      <c r="H6" s="354"/>
      <c r="I6" s="354"/>
      <c r="J6" s="354"/>
      <c r="K6" s="373" t="s">
        <v>219</v>
      </c>
      <c r="L6" s="399" t="s">
        <v>90</v>
      </c>
    </row>
    <row r="7" spans="1:12" s="62" customFormat="1" ht="19.5" customHeight="1">
      <c r="A7" s="350"/>
      <c r="B7" s="350"/>
      <c r="C7" s="350"/>
      <c r="D7" s="354"/>
      <c r="E7" s="354"/>
      <c r="F7" s="354" t="s">
        <v>220</v>
      </c>
      <c r="G7" s="354" t="s">
        <v>91</v>
      </c>
      <c r="H7" s="354"/>
      <c r="I7" s="354"/>
      <c r="J7" s="354"/>
      <c r="K7" s="374"/>
      <c r="L7" s="400"/>
    </row>
    <row r="8" spans="1:12" s="62" customFormat="1" ht="29.25" customHeight="1">
      <c r="A8" s="350"/>
      <c r="B8" s="350"/>
      <c r="C8" s="350"/>
      <c r="D8" s="354"/>
      <c r="E8" s="354"/>
      <c r="F8" s="354"/>
      <c r="G8" s="354" t="s">
        <v>92</v>
      </c>
      <c r="H8" s="402" t="s">
        <v>93</v>
      </c>
      <c r="I8" s="354" t="s">
        <v>94</v>
      </c>
      <c r="J8" s="402" t="s">
        <v>95</v>
      </c>
      <c r="K8" s="374"/>
      <c r="L8" s="400"/>
    </row>
    <row r="9" spans="1:12" s="62" customFormat="1" ht="19.5" customHeight="1">
      <c r="A9" s="350"/>
      <c r="B9" s="350"/>
      <c r="C9" s="350"/>
      <c r="D9" s="354"/>
      <c r="E9" s="354"/>
      <c r="F9" s="354"/>
      <c r="G9" s="354"/>
      <c r="H9" s="402"/>
      <c r="I9" s="354"/>
      <c r="J9" s="402"/>
      <c r="K9" s="374"/>
      <c r="L9" s="400"/>
    </row>
    <row r="10" spans="1:12" s="62" customFormat="1" ht="7.5" customHeight="1">
      <c r="A10" s="350"/>
      <c r="B10" s="350"/>
      <c r="C10" s="350"/>
      <c r="D10" s="354"/>
      <c r="E10" s="354"/>
      <c r="F10" s="354"/>
      <c r="G10" s="354"/>
      <c r="H10" s="402"/>
      <c r="I10" s="354"/>
      <c r="J10" s="402"/>
      <c r="K10" s="375"/>
      <c r="L10" s="401"/>
    </row>
    <row r="11" spans="1:12" s="285" customFormat="1" ht="13.5" customHeight="1">
      <c r="A11" s="284">
        <v>1</v>
      </c>
      <c r="B11" s="284">
        <v>2</v>
      </c>
      <c r="C11" s="284">
        <v>3</v>
      </c>
      <c r="D11" s="284">
        <v>5</v>
      </c>
      <c r="E11" s="284">
        <v>6</v>
      </c>
      <c r="F11" s="284">
        <v>7</v>
      </c>
      <c r="G11" s="284">
        <v>8</v>
      </c>
      <c r="H11" s="284">
        <v>9</v>
      </c>
      <c r="I11" s="284">
        <v>10</v>
      </c>
      <c r="J11" s="284">
        <v>11</v>
      </c>
      <c r="K11" s="284">
        <v>12</v>
      </c>
      <c r="L11" s="284">
        <v>13</v>
      </c>
    </row>
    <row r="12" spans="1:12" s="64" customFormat="1" ht="37.5" customHeight="1">
      <c r="A12" s="177">
        <v>1</v>
      </c>
      <c r="B12" s="66" t="s">
        <v>176</v>
      </c>
      <c r="C12" s="66" t="s">
        <v>177</v>
      </c>
      <c r="D12" s="287" t="s">
        <v>228</v>
      </c>
      <c r="E12" s="68">
        <f aca="true" t="shared" si="0" ref="E12:F15">F12</f>
        <v>300000</v>
      </c>
      <c r="F12" s="68">
        <f t="shared" si="0"/>
        <v>300000</v>
      </c>
      <c r="G12" s="68">
        <v>300000</v>
      </c>
      <c r="H12" s="63"/>
      <c r="I12" s="63"/>
      <c r="J12" s="63"/>
      <c r="K12" s="63"/>
      <c r="L12" s="70" t="s">
        <v>99</v>
      </c>
    </row>
    <row r="13" spans="1:12" s="64" customFormat="1" ht="36.75" customHeight="1">
      <c r="A13" s="177">
        <v>2</v>
      </c>
      <c r="B13" s="66" t="s">
        <v>176</v>
      </c>
      <c r="C13" s="66" t="s">
        <v>177</v>
      </c>
      <c r="D13" s="287" t="s">
        <v>216</v>
      </c>
      <c r="E13" s="68">
        <f t="shared" si="0"/>
        <v>50000</v>
      </c>
      <c r="F13" s="68">
        <f t="shared" si="0"/>
        <v>50000</v>
      </c>
      <c r="G13" s="68">
        <v>50000</v>
      </c>
      <c r="H13" s="63"/>
      <c r="I13" s="63"/>
      <c r="J13" s="63"/>
      <c r="K13" s="63"/>
      <c r="L13" s="70" t="s">
        <v>99</v>
      </c>
    </row>
    <row r="14" spans="1:12" s="64" customFormat="1" ht="51" customHeight="1">
      <c r="A14" s="177">
        <v>3</v>
      </c>
      <c r="B14" s="66" t="s">
        <v>176</v>
      </c>
      <c r="C14" s="66" t="s">
        <v>177</v>
      </c>
      <c r="D14" s="287" t="s">
        <v>217</v>
      </c>
      <c r="E14" s="68">
        <f t="shared" si="0"/>
        <v>120000</v>
      </c>
      <c r="F14" s="68">
        <f t="shared" si="0"/>
        <v>120000</v>
      </c>
      <c r="G14" s="68">
        <v>120000</v>
      </c>
      <c r="H14" s="63"/>
      <c r="I14" s="63"/>
      <c r="J14" s="63"/>
      <c r="K14" s="63"/>
      <c r="L14" s="70" t="s">
        <v>99</v>
      </c>
    </row>
    <row r="15" spans="1:12" s="64" customFormat="1" ht="27.75" customHeight="1">
      <c r="A15" s="177">
        <v>4</v>
      </c>
      <c r="B15" s="66" t="s">
        <v>176</v>
      </c>
      <c r="C15" s="66" t="s">
        <v>177</v>
      </c>
      <c r="D15" s="67" t="s">
        <v>0</v>
      </c>
      <c r="E15" s="68">
        <f t="shared" si="0"/>
        <v>150000</v>
      </c>
      <c r="F15" s="68">
        <f t="shared" si="0"/>
        <v>150000</v>
      </c>
      <c r="G15" s="68">
        <v>150000</v>
      </c>
      <c r="H15" s="63"/>
      <c r="I15" s="63"/>
      <c r="J15" s="63"/>
      <c r="K15" s="63"/>
      <c r="L15" s="70" t="s">
        <v>99</v>
      </c>
    </row>
    <row r="16" spans="1:12" s="64" customFormat="1" ht="21.75" customHeight="1">
      <c r="A16" s="393" t="s">
        <v>183</v>
      </c>
      <c r="B16" s="394"/>
      <c r="C16" s="394"/>
      <c r="D16" s="394"/>
      <c r="E16" s="71">
        <f>SUM(E12:E15)</f>
        <v>620000</v>
      </c>
      <c r="F16" s="71">
        <f>SUM(F12:F15)</f>
        <v>620000</v>
      </c>
      <c r="G16" s="71">
        <f>SUM(G12:G15)</f>
        <v>620000</v>
      </c>
      <c r="H16" s="264"/>
      <c r="I16" s="264"/>
      <c r="J16" s="264"/>
      <c r="K16" s="264"/>
      <c r="L16" s="264"/>
    </row>
    <row r="17" spans="1:12" ht="24.75" customHeight="1">
      <c r="A17" s="65">
        <v>5</v>
      </c>
      <c r="B17" s="66" t="s">
        <v>96</v>
      </c>
      <c r="C17" s="66" t="s">
        <v>97</v>
      </c>
      <c r="D17" s="67" t="s">
        <v>98</v>
      </c>
      <c r="E17" s="68">
        <f>F17</f>
        <v>8000</v>
      </c>
      <c r="F17" s="68">
        <f>G17</f>
        <v>8000</v>
      </c>
      <c r="G17" s="68">
        <v>8000</v>
      </c>
      <c r="H17" s="8"/>
      <c r="I17" s="69"/>
      <c r="J17" s="8"/>
      <c r="K17" s="8"/>
      <c r="L17" s="70" t="s">
        <v>99</v>
      </c>
    </row>
    <row r="18" spans="1:12" s="74" customFormat="1" ht="28.5" customHeight="1">
      <c r="A18" s="387" t="s">
        <v>100</v>
      </c>
      <c r="B18" s="388"/>
      <c r="C18" s="388"/>
      <c r="D18" s="388"/>
      <c r="E18" s="71">
        <f>F18</f>
        <v>8000</v>
      </c>
      <c r="F18" s="71">
        <f>SUM(F17)</f>
        <v>8000</v>
      </c>
      <c r="G18" s="71">
        <f>SUM(G17)</f>
        <v>8000</v>
      </c>
      <c r="H18" s="72"/>
      <c r="I18" s="73"/>
      <c r="J18" s="72"/>
      <c r="K18" s="72"/>
      <c r="L18" s="72"/>
    </row>
    <row r="19" spans="1:12" ht="114" customHeight="1">
      <c r="A19" s="65">
        <v>6</v>
      </c>
      <c r="B19" s="8">
        <v>600</v>
      </c>
      <c r="C19" s="8">
        <v>60013</v>
      </c>
      <c r="D19" s="287" t="s">
        <v>101</v>
      </c>
      <c r="E19" s="75">
        <f>F19</f>
        <v>505000</v>
      </c>
      <c r="F19" s="75">
        <f>G19</f>
        <v>505000</v>
      </c>
      <c r="G19" s="75">
        <v>505000</v>
      </c>
      <c r="H19" s="8"/>
      <c r="I19" s="76"/>
      <c r="J19" s="8"/>
      <c r="K19" s="8"/>
      <c r="L19" s="77" t="s">
        <v>99</v>
      </c>
    </row>
    <row r="20" spans="1:12" ht="114.75" customHeight="1">
      <c r="A20" s="65">
        <v>7</v>
      </c>
      <c r="B20" s="8">
        <v>600</v>
      </c>
      <c r="C20" s="8">
        <v>60013</v>
      </c>
      <c r="D20" s="287" t="s">
        <v>102</v>
      </c>
      <c r="E20" s="75">
        <f>F20</f>
        <v>65000</v>
      </c>
      <c r="F20" s="75">
        <f>G20</f>
        <v>65000</v>
      </c>
      <c r="G20" s="75">
        <v>65000</v>
      </c>
      <c r="H20" s="8"/>
      <c r="I20" s="76"/>
      <c r="J20" s="8"/>
      <c r="K20" s="8"/>
      <c r="L20" s="77" t="s">
        <v>99</v>
      </c>
    </row>
    <row r="21" spans="1:12" ht="24.75" customHeight="1">
      <c r="A21" s="395" t="s">
        <v>103</v>
      </c>
      <c r="B21" s="395"/>
      <c r="C21" s="395"/>
      <c r="D21" s="395"/>
      <c r="E21" s="75">
        <f>SUM(E19:E20)</f>
        <v>570000</v>
      </c>
      <c r="F21" s="75">
        <f>SUM(F19:F20)</f>
        <v>570000</v>
      </c>
      <c r="G21" s="75">
        <f>SUM(G19:G20)</f>
        <v>570000</v>
      </c>
      <c r="H21" s="8"/>
      <c r="I21" s="76"/>
      <c r="J21" s="8"/>
      <c r="K21" s="8"/>
      <c r="L21" s="77"/>
    </row>
    <row r="22" spans="1:12" ht="78" customHeight="1">
      <c r="A22" s="65">
        <v>8</v>
      </c>
      <c r="B22" s="8">
        <v>600</v>
      </c>
      <c r="C22" s="8">
        <v>60016</v>
      </c>
      <c r="D22" s="287" t="s">
        <v>112</v>
      </c>
      <c r="E22" s="89">
        <f>F22</f>
        <v>5819269.8</v>
      </c>
      <c r="F22" s="89">
        <v>5819269.8</v>
      </c>
      <c r="G22" s="89">
        <v>872890.48</v>
      </c>
      <c r="H22" s="8"/>
      <c r="I22" s="194" t="s">
        <v>165</v>
      </c>
      <c r="J22" s="89">
        <v>4204422.42</v>
      </c>
      <c r="K22" s="89"/>
      <c r="L22" s="77" t="s">
        <v>99</v>
      </c>
    </row>
    <row r="23" spans="1:12" ht="42.75" customHeight="1">
      <c r="A23" s="65">
        <v>9</v>
      </c>
      <c r="B23" s="121">
        <v>600</v>
      </c>
      <c r="C23" s="121">
        <v>60016</v>
      </c>
      <c r="D23" s="287" t="s">
        <v>127</v>
      </c>
      <c r="E23" s="89">
        <f>F23</f>
        <v>27109.52</v>
      </c>
      <c r="F23" s="89">
        <f>G23</f>
        <v>27109.52</v>
      </c>
      <c r="G23" s="89">
        <v>27109.52</v>
      </c>
      <c r="H23" s="8"/>
      <c r="I23" s="76"/>
      <c r="J23" s="78"/>
      <c r="K23" s="78"/>
      <c r="L23" s="70" t="s">
        <v>99</v>
      </c>
    </row>
    <row r="24" spans="1:12" ht="44.25" customHeight="1">
      <c r="A24" s="65">
        <v>10</v>
      </c>
      <c r="B24" s="8">
        <v>600</v>
      </c>
      <c r="C24" s="8">
        <v>60016</v>
      </c>
      <c r="D24" s="287" t="s">
        <v>210</v>
      </c>
      <c r="E24" s="75">
        <v>3442121</v>
      </c>
      <c r="F24" s="75">
        <f>G24</f>
        <v>600000</v>
      </c>
      <c r="G24" s="75">
        <v>600000</v>
      </c>
      <c r="H24" s="8"/>
      <c r="I24" s="76"/>
      <c r="J24" s="78"/>
      <c r="K24" s="286" t="s">
        <v>234</v>
      </c>
      <c r="L24" s="77" t="s">
        <v>99</v>
      </c>
    </row>
    <row r="25" spans="1:12" ht="30.75" customHeight="1">
      <c r="A25" s="65">
        <v>11</v>
      </c>
      <c r="B25" s="8">
        <v>600</v>
      </c>
      <c r="C25" s="8">
        <v>60016</v>
      </c>
      <c r="D25" s="287" t="s">
        <v>211</v>
      </c>
      <c r="E25" s="75">
        <f>F25</f>
        <v>270000</v>
      </c>
      <c r="F25" s="75">
        <f>G25</f>
        <v>270000</v>
      </c>
      <c r="G25" s="75">
        <v>270000</v>
      </c>
      <c r="H25" s="8"/>
      <c r="I25" s="76"/>
      <c r="J25" s="78"/>
      <c r="K25" s="78"/>
      <c r="L25" s="70" t="s">
        <v>99</v>
      </c>
    </row>
    <row r="26" spans="1:12" ht="39.75" customHeight="1">
      <c r="A26" s="65">
        <v>12</v>
      </c>
      <c r="B26" s="65">
        <v>600</v>
      </c>
      <c r="C26" s="65">
        <v>60016</v>
      </c>
      <c r="D26" s="287" t="s">
        <v>131</v>
      </c>
      <c r="E26" s="75">
        <f>F26</f>
        <v>17800</v>
      </c>
      <c r="F26" s="75">
        <f>G26</f>
        <v>17800</v>
      </c>
      <c r="G26" s="75">
        <v>17800</v>
      </c>
      <c r="H26" s="8"/>
      <c r="I26" s="76"/>
      <c r="J26" s="75"/>
      <c r="K26" s="75"/>
      <c r="L26" s="70" t="s">
        <v>99</v>
      </c>
    </row>
    <row r="27" spans="1:12" ht="23.25" customHeight="1">
      <c r="A27" s="396" t="s">
        <v>104</v>
      </c>
      <c r="B27" s="397"/>
      <c r="C27" s="397"/>
      <c r="D27" s="398"/>
      <c r="E27" s="89">
        <f>E22+E23+E24+E25+E26</f>
        <v>9576300.32</v>
      </c>
      <c r="F27" s="89">
        <f>F22+F23+F24+F25+F26</f>
        <v>6734179.319999999</v>
      </c>
      <c r="G27" s="89">
        <f>G22+G23+G24+G25+G26</f>
        <v>1787800</v>
      </c>
      <c r="H27" s="8"/>
      <c r="I27" s="89">
        <v>741956.9</v>
      </c>
      <c r="J27" s="89">
        <f>J22</f>
        <v>4204422.42</v>
      </c>
      <c r="K27" s="89">
        <v>2842121</v>
      </c>
      <c r="L27" s="77"/>
    </row>
    <row r="28" spans="1:12" s="74" customFormat="1" ht="24" customHeight="1">
      <c r="A28" s="390" t="s">
        <v>105</v>
      </c>
      <c r="B28" s="391"/>
      <c r="C28" s="391"/>
      <c r="D28" s="392"/>
      <c r="E28" s="90">
        <f>E21+E27</f>
        <v>10146300.32</v>
      </c>
      <c r="F28" s="90">
        <f>F21+F27</f>
        <v>7304179.319999999</v>
      </c>
      <c r="G28" s="79">
        <f>G21+G27</f>
        <v>2357800</v>
      </c>
      <c r="H28" s="72"/>
      <c r="I28" s="90">
        <f>I27</f>
        <v>741956.9</v>
      </c>
      <c r="J28" s="90">
        <f>J21+J27</f>
        <v>4204422.42</v>
      </c>
      <c r="K28" s="90">
        <f>SUM(K27)</f>
        <v>2842121</v>
      </c>
      <c r="L28" s="72"/>
    </row>
    <row r="29" spans="1:12" ht="24.75" customHeight="1">
      <c r="A29" s="65">
        <v>13</v>
      </c>
      <c r="B29" s="81">
        <v>750</v>
      </c>
      <c r="C29" s="81">
        <v>75023</v>
      </c>
      <c r="D29" s="81" t="s">
        <v>106</v>
      </c>
      <c r="E29" s="68">
        <f>F29</f>
        <v>7000</v>
      </c>
      <c r="F29" s="68">
        <f>G29</f>
        <v>7000</v>
      </c>
      <c r="G29" s="68">
        <v>7000</v>
      </c>
      <c r="H29" s="8"/>
      <c r="I29" s="76"/>
      <c r="J29" s="8"/>
      <c r="K29" s="8"/>
      <c r="L29" s="70" t="s">
        <v>99</v>
      </c>
    </row>
    <row r="30" spans="1:12" s="74" customFormat="1" ht="21" customHeight="1">
      <c r="A30" s="390" t="s">
        <v>107</v>
      </c>
      <c r="B30" s="391"/>
      <c r="C30" s="391"/>
      <c r="D30" s="392"/>
      <c r="E30" s="71">
        <f>SUM(E29)</f>
        <v>7000</v>
      </c>
      <c r="F30" s="71">
        <f>SUM(F29)</f>
        <v>7000</v>
      </c>
      <c r="G30" s="71">
        <f>SUM(G29)</f>
        <v>7000</v>
      </c>
      <c r="H30" s="72"/>
      <c r="I30" s="80"/>
      <c r="J30" s="72"/>
      <c r="K30" s="72"/>
      <c r="L30" s="72"/>
    </row>
    <row r="31" spans="1:12" ht="44.25" customHeight="1">
      <c r="A31" s="65">
        <v>14</v>
      </c>
      <c r="B31" s="8">
        <v>754</v>
      </c>
      <c r="C31" s="8">
        <v>75412</v>
      </c>
      <c r="D31" s="287" t="s">
        <v>108</v>
      </c>
      <c r="E31" s="68">
        <f>F31+K31</f>
        <v>877400</v>
      </c>
      <c r="F31" s="68">
        <f>G31</f>
        <v>131610</v>
      </c>
      <c r="G31" s="68">
        <v>131610</v>
      </c>
      <c r="H31" s="8"/>
      <c r="I31" s="83"/>
      <c r="J31" s="8"/>
      <c r="K31" s="68">
        <v>745790</v>
      </c>
      <c r="L31" s="77" t="s">
        <v>99</v>
      </c>
    </row>
    <row r="32" spans="1:12" ht="90" customHeight="1">
      <c r="A32" s="197">
        <v>15</v>
      </c>
      <c r="B32" s="8">
        <v>754</v>
      </c>
      <c r="C32" s="8">
        <v>75412</v>
      </c>
      <c r="D32" s="287" t="s">
        <v>233</v>
      </c>
      <c r="E32" s="68">
        <f>F32</f>
        <v>12500</v>
      </c>
      <c r="F32" s="68">
        <f>G32</f>
        <v>12500</v>
      </c>
      <c r="G32" s="68">
        <v>12500</v>
      </c>
      <c r="H32" s="8"/>
      <c r="I32" s="83"/>
      <c r="J32" s="8"/>
      <c r="K32" s="89"/>
      <c r="L32" s="77"/>
    </row>
    <row r="33" spans="1:12" s="85" customFormat="1" ht="29.25" customHeight="1">
      <c r="A33" s="387" t="s">
        <v>109</v>
      </c>
      <c r="B33" s="388"/>
      <c r="C33" s="388"/>
      <c r="D33" s="388"/>
      <c r="E33" s="71">
        <f>E31+E32</f>
        <v>889900</v>
      </c>
      <c r="F33" s="71">
        <f>G33</f>
        <v>144110</v>
      </c>
      <c r="G33" s="71">
        <f>G31+G32</f>
        <v>144110</v>
      </c>
      <c r="H33" s="72"/>
      <c r="I33" s="71"/>
      <c r="J33" s="84"/>
      <c r="K33" s="154">
        <f>SUM(K31)</f>
        <v>745790</v>
      </c>
      <c r="L33" s="84"/>
    </row>
    <row r="34" spans="1:12" s="218" customFormat="1" ht="24.75" customHeight="1">
      <c r="A34" s="265">
        <v>16</v>
      </c>
      <c r="B34" s="265">
        <v>801</v>
      </c>
      <c r="C34" s="265">
        <v>80101</v>
      </c>
      <c r="D34" s="287" t="s">
        <v>189</v>
      </c>
      <c r="E34" s="68">
        <f aca="true" t="shared" si="1" ref="E34:F38">F34</f>
        <v>81000</v>
      </c>
      <c r="F34" s="68">
        <f t="shared" si="1"/>
        <v>81000</v>
      </c>
      <c r="G34" s="68">
        <v>81000</v>
      </c>
      <c r="H34" s="217"/>
      <c r="I34" s="68"/>
      <c r="J34" s="217"/>
      <c r="K34" s="217"/>
      <c r="L34" s="70" t="s">
        <v>99</v>
      </c>
    </row>
    <row r="35" spans="1:12" s="218" customFormat="1" ht="90.75" customHeight="1">
      <c r="A35" s="197">
        <v>17</v>
      </c>
      <c r="B35" s="8">
        <v>801</v>
      </c>
      <c r="C35" s="8">
        <v>80101</v>
      </c>
      <c r="D35" s="287" t="s">
        <v>235</v>
      </c>
      <c r="E35" s="68">
        <f>F35</f>
        <v>82500</v>
      </c>
      <c r="F35" s="68">
        <f t="shared" si="1"/>
        <v>82500</v>
      </c>
      <c r="G35" s="68">
        <v>82500</v>
      </c>
      <c r="H35" s="217"/>
      <c r="I35" s="68"/>
      <c r="J35" s="217"/>
      <c r="K35" s="217"/>
      <c r="L35" s="70"/>
    </row>
    <row r="36" spans="1:12" s="85" customFormat="1" ht="21.75" customHeight="1">
      <c r="A36" s="387" t="s">
        <v>213</v>
      </c>
      <c r="B36" s="388"/>
      <c r="C36" s="388"/>
      <c r="D36" s="388"/>
      <c r="E36" s="71">
        <f t="shared" si="1"/>
        <v>163500</v>
      </c>
      <c r="F36" s="71">
        <f t="shared" si="1"/>
        <v>163500</v>
      </c>
      <c r="G36" s="71">
        <f>G34+G35</f>
        <v>163500</v>
      </c>
      <c r="H36" s="72"/>
      <c r="I36" s="71"/>
      <c r="J36" s="84"/>
      <c r="K36" s="84"/>
      <c r="L36" s="84"/>
    </row>
    <row r="37" spans="1:12" s="85" customFormat="1" ht="37.5" customHeight="1">
      <c r="A37" s="65">
        <v>18</v>
      </c>
      <c r="B37" s="8">
        <v>900</v>
      </c>
      <c r="C37" s="8">
        <v>90015</v>
      </c>
      <c r="D37" s="287" t="s">
        <v>187</v>
      </c>
      <c r="E37" s="68">
        <f t="shared" si="1"/>
        <v>70000</v>
      </c>
      <c r="F37" s="68">
        <f t="shared" si="1"/>
        <v>70000</v>
      </c>
      <c r="G37" s="68">
        <v>70000</v>
      </c>
      <c r="H37" s="72"/>
      <c r="I37" s="71"/>
      <c r="J37" s="84"/>
      <c r="K37" s="84"/>
      <c r="L37" s="70" t="s">
        <v>99</v>
      </c>
    </row>
    <row r="38" spans="1:12" s="85" customFormat="1" ht="27.75" customHeight="1">
      <c r="A38" s="387" t="s">
        <v>188</v>
      </c>
      <c r="B38" s="388"/>
      <c r="C38" s="388"/>
      <c r="D38" s="388"/>
      <c r="E38" s="71">
        <f t="shared" si="1"/>
        <v>70000</v>
      </c>
      <c r="F38" s="71">
        <f t="shared" si="1"/>
        <v>70000</v>
      </c>
      <c r="G38" s="71">
        <f>SUM(G37)</f>
        <v>70000</v>
      </c>
      <c r="H38" s="72"/>
      <c r="I38" s="71"/>
      <c r="J38" s="84"/>
      <c r="K38" s="84"/>
      <c r="L38" s="84"/>
    </row>
    <row r="39" spans="1:12" s="88" customFormat="1" ht="22.5" customHeight="1">
      <c r="A39" s="347" t="s">
        <v>3</v>
      </c>
      <c r="B39" s="389"/>
      <c r="C39" s="389"/>
      <c r="D39" s="348"/>
      <c r="E39" s="90">
        <f>E16+E18+E28+E30+E33+E36+E38</f>
        <v>11904700.32</v>
      </c>
      <c r="F39" s="90">
        <f>G39+I39+J39</f>
        <v>8316789.32</v>
      </c>
      <c r="G39" s="86">
        <f>G16+G18+G28+G30+G33+G36+G38</f>
        <v>3370410</v>
      </c>
      <c r="H39" s="81"/>
      <c r="I39" s="195">
        <f>I28</f>
        <v>741956.9</v>
      </c>
      <c r="J39" s="90">
        <f>J28</f>
        <v>4204422.42</v>
      </c>
      <c r="K39" s="90">
        <f>K28+K33</f>
        <v>3587911</v>
      </c>
      <c r="L39" s="87" t="s">
        <v>110</v>
      </c>
    </row>
    <row r="40" ht="12.75">
      <c r="E40" s="135"/>
    </row>
    <row r="41" spans="8:11" ht="12.75">
      <c r="H41" s="311" t="s">
        <v>113</v>
      </c>
      <c r="I41" s="311"/>
      <c r="J41" s="311"/>
      <c r="K41" s="196"/>
    </row>
    <row r="43" spans="8:11" ht="20.25" customHeight="1">
      <c r="H43" s="311" t="s">
        <v>111</v>
      </c>
      <c r="I43" s="311"/>
      <c r="J43" s="311"/>
      <c r="K43" s="196"/>
    </row>
  </sheetData>
  <mergeCells count="29">
    <mergeCell ref="E1:L1"/>
    <mergeCell ref="F2:L2"/>
    <mergeCell ref="A4:L4"/>
    <mergeCell ref="A6:A10"/>
    <mergeCell ref="B6:B10"/>
    <mergeCell ref="C6:C10"/>
    <mergeCell ref="D6:D10"/>
    <mergeCell ref="E6:E10"/>
    <mergeCell ref="F6:J6"/>
    <mergeCell ref="K6:K10"/>
    <mergeCell ref="L6:L10"/>
    <mergeCell ref="F7:F10"/>
    <mergeCell ref="G7:J7"/>
    <mergeCell ref="G8:G10"/>
    <mergeCell ref="H8:H10"/>
    <mergeCell ref="I8:I10"/>
    <mergeCell ref="J8:J10"/>
    <mergeCell ref="A16:D16"/>
    <mergeCell ref="A18:D18"/>
    <mergeCell ref="A21:D21"/>
    <mergeCell ref="A27:D27"/>
    <mergeCell ref="A28:D28"/>
    <mergeCell ref="A30:D30"/>
    <mergeCell ref="A33:D33"/>
    <mergeCell ref="A36:D36"/>
    <mergeCell ref="A38:D38"/>
    <mergeCell ref="A39:D39"/>
    <mergeCell ref="H41:J41"/>
    <mergeCell ref="H43:J43"/>
  </mergeCells>
  <printOptions/>
  <pageMargins left="0.47" right="0.17" top="0.54" bottom="0.37" header="0.42" footer="0.21"/>
  <pageSetup horizontalDpi="600" verticalDpi="600" orientation="landscape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2010-03-31T11:07:49Z</cp:lastPrinted>
  <dcterms:created xsi:type="dcterms:W3CDTF">2009-10-15T10:17:39Z</dcterms:created>
  <dcterms:modified xsi:type="dcterms:W3CDTF">2010-03-31T11:16:25Z</dcterms:modified>
  <cp:category/>
  <cp:version/>
  <cp:contentType/>
  <cp:contentStatus/>
</cp:coreProperties>
</file>