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zał 1" sheetId="1" r:id="rId1"/>
    <sheet name="zał nr 2" sheetId="2" r:id="rId2"/>
    <sheet name="zał 3" sheetId="3" r:id="rId3"/>
    <sheet name="zał 3a" sheetId="4" r:id="rId4"/>
    <sheet name="zał 4" sheetId="5" r:id="rId5"/>
    <sheet name="zał 5" sheetId="6" r:id="rId6"/>
    <sheet name="zał 6" sheetId="7" r:id="rId7"/>
    <sheet name="zał 7" sheetId="8" r:id="rId8"/>
    <sheet name="zał 8" sheetId="9" r:id="rId9"/>
    <sheet name="zał 9" sheetId="10" r:id="rId10"/>
  </sheets>
  <definedNames>
    <definedName name="_xlnm.Print_Area" localSheetId="0">'zał 1'!$A$1:$G$100</definedName>
    <definedName name="_xlnm.Print_Area" localSheetId="2">'zał 3'!$A$1:$O$23</definedName>
    <definedName name="_xlnm.Print_Area" localSheetId="3">'zał 3a'!$A$1:$L$20</definedName>
    <definedName name="_xlnm.Print_Area" localSheetId="4">'zał 4'!$A$1:$D$30</definedName>
    <definedName name="_xlnm.Print_Area" localSheetId="5">'zał 5'!$A$1:$J$69</definedName>
    <definedName name="_xlnm.Print_Area" localSheetId="6">'zał 6'!$A$1:$F$19</definedName>
    <definedName name="_xlnm.Print_Area" localSheetId="7">'zał 7'!$A$1:$F$17</definedName>
    <definedName name="_xlnm.Print_Area" localSheetId="8">'zał 8'!$A$1:$C$31</definedName>
    <definedName name="_xlnm.Print_Area" localSheetId="9">'zał 9'!$A$1:$I$36</definedName>
    <definedName name="_xlnm.Print_Area" localSheetId="1">'zał nr 2'!$A$1:$L$291</definedName>
  </definedNames>
  <calcPr fullCalcOnLoad="1"/>
</workbook>
</file>

<file path=xl/sharedStrings.xml><?xml version="1.0" encoding="utf-8"?>
<sst xmlns="http://schemas.openxmlformats.org/spreadsheetml/2006/main" count="777" uniqueCount="394">
  <si>
    <t>Dział</t>
  </si>
  <si>
    <t>§</t>
  </si>
  <si>
    <t>Rozdział</t>
  </si>
  <si>
    <t>Nazwa</t>
  </si>
  <si>
    <t>010</t>
  </si>
  <si>
    <t>Rolnictwo i łowiectwo</t>
  </si>
  <si>
    <t>01010</t>
  </si>
  <si>
    <t>Infrastruktura wodociągowa i sanitacyjna wsi</t>
  </si>
  <si>
    <t>Środki na dofinansowanie własnych inwestycji gmin pozyskane z innych źródeł</t>
  </si>
  <si>
    <t>01095</t>
  </si>
  <si>
    <t>Pozostała działalność</t>
  </si>
  <si>
    <t>0690</t>
  </si>
  <si>
    <t>0750</t>
  </si>
  <si>
    <t>Dochody z najmu i dzierżawy składników majątkowych</t>
  </si>
  <si>
    <t>Dotacje celowe otrzymane z budżetu państwa na realizację zadań bieżących z zakresu administracji rządowej oraz innych zadań zleconych gminie</t>
  </si>
  <si>
    <t>Wytwarzanie i zaopatrywanie w energię elektryczną, gaz i wodę</t>
  </si>
  <si>
    <t>Dostarczanie wody</t>
  </si>
  <si>
    <t>0830</t>
  </si>
  <si>
    <t>Wpływy z usług</t>
  </si>
  <si>
    <t>0920</t>
  </si>
  <si>
    <t>Pozostałe odsetki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</si>
  <si>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</si>
  <si>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</si>
  <si>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</si>
  <si>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</si>
  <si>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Administracja publiczna</t>
  </si>
  <si>
    <t>Urzędy wojewódzkie</t>
  </si>
  <si>
    <t>Dochody jednostek samorzadu terytorialnego związane z realizacją zadań z zakresu administracji rządowej oraz innych zadań zleconych ustawami</t>
  </si>
  <si>
    <t>Urzędy gmin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</si>
  <si>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</si>
  <si>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</si>
  <si>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</si>
  <si>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0970</t>
  </si>
  <si>
    <t>Wpływy z różnych dochodów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</si>
  <si>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</si>
  <si>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</si>
  <si>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</si>
  <si>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</si>
  <si>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</si>
  <si>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</si>
  <si>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Odsetki od nieterminowych wpłat z tytułu  podatków i opłat</t>
  </si>
  <si>
    <t>Wpływy z podatku rolnego, podatku leśnego, podatku od czynności cywilnoprawnych , 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</si>
  <si>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</si>
  <si>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</si>
  <si>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</si>
  <si>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</si>
  <si>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</si>
  <si>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</si>
  <si>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</si>
  <si>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</si>
  <si>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</si>
  <si>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</si>
  <si>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 podatku od czynności cywilnoprawnych  oraz   podatków i opłat lokalnych od osób  fizycznych</t>
  </si>
  <si>
    <t>0360</t>
  </si>
  <si>
    <t>Podatek od spadków i darowizn</t>
  </si>
  <si>
    <t>Odsetki od nieterminowych wpłat z tyułu  podatków i opłat</t>
  </si>
  <si>
    <t>Wpływy z innych opłat stanowiących dochody jst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</si>
  <si>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</si>
  <si>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</si>
  <si>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</si>
  <si>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</si>
  <si>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</si>
  <si>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jst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</si>
  <si>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</si>
  <si>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</si>
  <si>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</si>
  <si>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</si>
  <si>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</si>
  <si>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</si>
  <si>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</si>
  <si>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</t>
  </si>
  <si>
    <t>Część wyrównawcza subwencji ogólnej dla gmin</t>
  </si>
  <si>
    <t>Różne rozliczenia finansowe</t>
  </si>
  <si>
    <t>Oświata i wychowanie</t>
  </si>
  <si>
    <t>Szkoły podstawowe</t>
  </si>
  <si>
    <t>Dotacje celowe otrzymane z budżetu państwa na realizację własnych  zadań bieżących gmin</t>
  </si>
  <si>
    <t>Gimnazja</t>
  </si>
  <si>
    <t>Pomoc społeczna</t>
  </si>
  <si>
    <t>Domy pomocy społecznej</t>
  </si>
  <si>
    <t>Zasiłki i pomoc w naturze oraz składki na ubezpieczenia emerytalne i rentowe</t>
  </si>
  <si>
    <t>Ośrodki pomocy społecznej</t>
  </si>
  <si>
    <t>Usługi opiekuńcze i specjalistyczne usługi opiekuńcze</t>
  </si>
  <si>
    <t>Edukacyjna opieka wychowawcza</t>
  </si>
  <si>
    <t>Gospodarka komunalna i ochrona środowiska</t>
  </si>
  <si>
    <t>Gospodarka ściekowa i ochrona wód</t>
  </si>
  <si>
    <t>Ogółem</t>
  </si>
  <si>
    <t>z tego: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</si>
  <si>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</si>
  <si>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</si>
  <si>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</si>
  <si>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</si>
  <si>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</si>
  <si>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</si>
  <si>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</si>
  <si>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Zał. Nr 2 do uchwały Nr.............</t>
  </si>
  <si>
    <t>Rady Gminy Jaktorów z dnia..............</t>
  </si>
  <si>
    <t>Wydatki inwestycyjne jednostek budżetowych</t>
  </si>
  <si>
    <t>01030</t>
  </si>
  <si>
    <t>Wpłaty gmin na rzecz izb rolniczych</t>
  </si>
  <si>
    <t>Izby rolnicze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</si>
  <si>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</si>
  <si>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</si>
  <si>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</si>
  <si>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</si>
  <si>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</si>
  <si>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</si>
  <si>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</si>
  <si>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</si>
  <si>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</si>
  <si>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</si>
  <si>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</si>
  <si>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</si>
  <si>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</si>
  <si>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</si>
  <si>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</si>
  <si>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</si>
  <si>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</si>
  <si>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</si>
  <si>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</si>
  <si>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</si>
  <si>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</si>
  <si>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</si>
  <si>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</si>
  <si>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</si>
  <si>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</si>
  <si>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</si>
  <si>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</si>
  <si>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</si>
  <si>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</si>
  <si>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</si>
  <si>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</si>
  <si>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</si>
  <si>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</si>
  <si>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</si>
  <si>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</si>
  <si>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</si>
  <si>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</si>
  <si>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</si>
  <si>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</si>
  <si>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</si>
  <si>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</si>
  <si>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</si>
  <si>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 dnia.....................</t>
  </si>
  <si>
    <t>w złotych</t>
  </si>
  <si>
    <t>§*</t>
  </si>
  <si>
    <t>Dotacje
ogółem</t>
  </si>
  <si>
    <t>Wydatki
bieżące</t>
  </si>
  <si>
    <t>Wydatki
majątkowe</t>
  </si>
  <si>
    <t>Wynagrodzenia bezosobowe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</si>
  <si>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</si>
  <si>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</si>
  <si>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</si>
  <si>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</si>
  <si>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</si>
  <si>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Transport</t>
  </si>
  <si>
    <t>Drogi publiczne gminne</t>
  </si>
  <si>
    <t>Różne wydatki na rzecz osób fizycznych</t>
  </si>
  <si>
    <t>Działalność usługowa</t>
  </si>
  <si>
    <t>Plany zagospodarowania przestrzennego</t>
  </si>
  <si>
    <t>Wynagrodzenia osobowe pracowników</t>
  </si>
  <si>
    <t>Dodatkowe wynagrodzenie roczne</t>
  </si>
  <si>
    <t>Składki na ubezpieczenia społeczne</t>
  </si>
  <si>
    <t>Składki na Fundusz Pracy</t>
  </si>
  <si>
    <t>Podróże służbowe krajowe</t>
  </si>
  <si>
    <t>Odpisy na zakładowy fundusz świadczeń socjalnych</t>
  </si>
  <si>
    <t>Rady gmin</t>
  </si>
  <si>
    <t>Składki na PFRON</t>
  </si>
  <si>
    <t>Zakup usług dostępu do sieci Internet</t>
  </si>
  <si>
    <t>Opłaty z tytułu zakupu usług telekomunikacyjnych telefonii komórkowej</t>
  </si>
  <si>
    <t>Opłaty z tytułu usług telekomunikacyjnych telefonii stacjonarnej</t>
  </si>
  <si>
    <t>Zakup materiałów papierniczych do sprzętu drukarskiego i urządzeń kserograficznych</t>
  </si>
  <si>
    <t>Zakup akcesoriów komputerowych , w tym programów i licencji</t>
  </si>
  <si>
    <t>Urzędy naczelnych organów władzy państwowej, kontroli i ochrony prawa</t>
  </si>
  <si>
    <t>Ochotnicze straże pożarne</t>
  </si>
  <si>
    <t>Wydatki osobowe niezaliczone do wynagrodzeń</t>
  </si>
  <si>
    <t>Pobór podatków, opłat i niepodatkowych należności podatkowych</t>
  </si>
  <si>
    <t>Wynagrodzenia agencyjno-prowizyjne</t>
  </si>
  <si>
    <t>Obsługa długu publicznego</t>
  </si>
  <si>
    <t>Obsługa papierów wartościowych, kredytów i pożyczek jst</t>
  </si>
  <si>
    <t>Odsetki i dyskonto od krajowych skarbowych papierów wartościowych oraz pożyczek i kredytów</t>
  </si>
  <si>
    <t xml:space="preserve">Różne rozliczenia </t>
  </si>
  <si>
    <t>Rezerwy ogólne i celowe</t>
  </si>
  <si>
    <t xml:space="preserve">Rezerwy </t>
  </si>
  <si>
    <t>Dodatkowe wynagrodzenia roczne</t>
  </si>
  <si>
    <t>Pomoce naukowe i dydaktyczne, książki</t>
  </si>
  <si>
    <t>Wydatki na inwestycje jednostek budżetowych</t>
  </si>
  <si>
    <t>Oddziały przedszkolne w szkołach podstawowych</t>
  </si>
  <si>
    <t xml:space="preserve">Przedszkola </t>
  </si>
  <si>
    <t>Dotacje celowe przekazane gminie na zadania bieżące realizowane  przez jst na podstawie porozumień</t>
  </si>
  <si>
    <t>Dotacja podmiotowa z budżetu dla niepublicznej jednostki systemu oświaty</t>
  </si>
  <si>
    <t>Zakup pomocy naukowych, dydaktycznych i książek</t>
  </si>
  <si>
    <t>Dowożenie uczniów do szkół</t>
  </si>
  <si>
    <t>Odpisy na zfśs</t>
  </si>
  <si>
    <t>Dokształcanie i doskonalenie nauczycieli</t>
  </si>
  <si>
    <t>Ochrona zdrowia</t>
  </si>
  <si>
    <t>Zwalczanie narkomanii</t>
  </si>
  <si>
    <t>Przeciwdziałanie alkoholizmowi</t>
  </si>
  <si>
    <t>Świadczenia społeczne</t>
  </si>
  <si>
    <t>Zakup usług przez jednostki samorządu terytorialnego od innych jednostek samorządu terytorialnego</t>
  </si>
  <si>
    <t>Składki na ubezpieczenia zdrowotne  opłacane za  osoby pobierające  niektóre świadczenia z pomocy społecznej oraz niektóre świadczenia rodzinne</t>
  </si>
  <si>
    <t xml:space="preserve">Składki na ubezpieczenia zdrowotne </t>
  </si>
  <si>
    <t>Świetlice szkolne</t>
  </si>
  <si>
    <t>Wydatki na zakup i objęcie akcji oraz wniesienie wkładów do spółek prawa handlowego</t>
  </si>
  <si>
    <t>Oczyszczanie miast i wsi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</si>
  <si>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</si>
  <si>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</si>
  <si>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</si>
  <si>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</si>
  <si>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</si>
  <si>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</si>
  <si>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</si>
  <si>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 g ó ł e m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</si>
  <si>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</si>
  <si>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</si>
  <si>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</si>
  <si>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</si>
  <si>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</si>
  <si>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</si>
  <si>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</si>
  <si>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</si>
  <si>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</si>
  <si>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</si>
  <si>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</si>
  <si>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x</t>
  </si>
  <si>
    <t>Nazwa zadania inwestycyjnego</t>
  </si>
  <si>
    <t>środki pochodzące
z innych  źródeł*</t>
  </si>
  <si>
    <t>Nazwa instytucji</t>
  </si>
  <si>
    <t>Kwota dotacji</t>
  </si>
  <si>
    <t>Wyszczególnienie</t>
  </si>
  <si>
    <t>Prognoza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</si>
  <si>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</si>
  <si>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</si>
  <si>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</si>
  <si>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</si>
  <si>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</si>
  <si>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</si>
  <si>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</si>
  <si>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</si>
  <si>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</si>
  <si>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</si>
  <si>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</si>
  <si>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</si>
  <si>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</si>
  <si>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</si>
  <si>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</si>
  <si>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</si>
  <si>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</si>
  <si>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</si>
  <si>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</si>
  <si>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</si>
  <si>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</si>
  <si>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</si>
  <si>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</si>
  <si>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</si>
  <si>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</si>
  <si>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</si>
  <si>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</si>
  <si>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 xml:space="preserve">kredytów i pożyczek </t>
  </si>
  <si>
    <t>wykup papierów wartościowych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</si>
  <si>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</si>
  <si>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</si>
  <si>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</si>
  <si>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</si>
  <si>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</si>
  <si>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</si>
  <si>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</si>
  <si>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</si>
  <si>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</si>
  <si>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</si>
  <si>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t>6.2</t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</si>
  <si>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</si>
  <si>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</si>
  <si>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</si>
  <si>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</si>
  <si>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Zał. Nr 4 do uchwały Nr.......Rady Gminy Jaktorów</t>
  </si>
  <si>
    <t>Przychody i rozchody budżetu w 2007 r.</t>
  </si>
  <si>
    <t>Zakup leków i materiałów medycznych</t>
  </si>
  <si>
    <t>Zakup usług zdrowotnych</t>
  </si>
  <si>
    <t>Przedszkole Niepubliczne Puchatek w Jaktorowie</t>
  </si>
  <si>
    <t>Gminna Biblioteka Publiczna w Jaktorowie</t>
  </si>
  <si>
    <t>Wydatki
z tytułu poręczeń
i gwarancji</t>
  </si>
  <si>
    <t>Dochody Budżetu Gminy Jaktorów</t>
  </si>
  <si>
    <t>2030</t>
  </si>
  <si>
    <t>Świadczenia rodzinne, zaliczka alimentacyjna oraz składki na ubezpieczenia emerytalne i rentowe z ubezpieczenia społecznego</t>
  </si>
  <si>
    <t>Rozdz</t>
  </si>
  <si>
    <t>Drogi publiczne wojewódzkie</t>
  </si>
  <si>
    <t>Rady Gminy Jaktorów z dnia………………..</t>
  </si>
  <si>
    <t>Nazwa zadania</t>
  </si>
  <si>
    <t>Realizacja zadań własnych Gminy w zakresie kultury fizycznej i sportu</t>
  </si>
  <si>
    <t>Rady Gminy Jaktorów z dnia………………….</t>
  </si>
  <si>
    <t>Razem dział 852</t>
  </si>
  <si>
    <t>Razem rozdz 85212</t>
  </si>
  <si>
    <t>Razem rozdz 85213</t>
  </si>
  <si>
    <t>Razem rozdz 85228</t>
  </si>
  <si>
    <t>I.</t>
  </si>
  <si>
    <t>Plan przychodów i wydatków Gminnego Funduszu</t>
  </si>
  <si>
    <t>Ochrony Środowiska i Gospodarki Wodnej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</si>
  <si>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</si>
  <si>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</si>
  <si>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</si>
  <si>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</si>
  <si>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</si>
  <si>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</si>
  <si>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</si>
  <si>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Rady Gminy Jaktorów z dnia………………………</t>
  </si>
  <si>
    <t>Zał. Nr 3 do uchwały Nr…………………………….</t>
  </si>
  <si>
    <t>Rady Gminy Jaktorów z dnia………………………………</t>
  </si>
  <si>
    <t>Zał Nr 3a do uchwały Nr…………………………</t>
  </si>
  <si>
    <t>§ 0690 - Wpływy z różnych dochodów</t>
  </si>
  <si>
    <t>§ 3030 - Różne wydatki na rzecz osób fizycznych</t>
  </si>
  <si>
    <t xml:space="preserve">              nagrody w konkursie ekologicznym</t>
  </si>
  <si>
    <t>§ 4210 - Zakup materiałów i wyposażenia</t>
  </si>
  <si>
    <t>§ 4300 - Zakup usług pozostałych</t>
  </si>
  <si>
    <t xml:space="preserve">                likwidacja dzikich wysypisk</t>
  </si>
  <si>
    <t xml:space="preserve">                urządzanie terenów zielonych</t>
  </si>
  <si>
    <t xml:space="preserve">                wykonanie tablic ostrzegawczych</t>
  </si>
  <si>
    <t xml:space="preserve">                obsługa bankowa</t>
  </si>
  <si>
    <t>Urząd Gminy</t>
  </si>
  <si>
    <t>Urząd
 Gminy</t>
  </si>
  <si>
    <t>jw.</t>
  </si>
  <si>
    <t>Lp</t>
  </si>
  <si>
    <t>Budowa sieci kanalizacyjnej w gminie</t>
  </si>
  <si>
    <t>Rady Gminy Jaktorów z dnia…………………………</t>
  </si>
  <si>
    <t>Wydatki
ogółem
(6+10)</t>
  </si>
  <si>
    <t>pochodne od wynagrodzeń</t>
  </si>
  <si>
    <t>świadczenia społeczne</t>
  </si>
  <si>
    <t>Wydatki budżetu Gminy Jaktorów na rok 2008</t>
  </si>
  <si>
    <t>na rok 2008</t>
  </si>
  <si>
    <t>Plan
na 2008 r.
(6+12)</t>
  </si>
  <si>
    <t>Plan na 2008</t>
  </si>
  <si>
    <t xml:space="preserve">Rozdział </t>
  </si>
  <si>
    <t>Kwota</t>
  </si>
  <si>
    <t>dochody podlegające przekazaniu do budzetu państwa</t>
  </si>
  <si>
    <t xml:space="preserve">dochody jednostki samorządu terytorialnego </t>
  </si>
  <si>
    <t>ogółem dochody</t>
  </si>
  <si>
    <t>Zał Nr 6 do uchwały Nr………….</t>
  </si>
  <si>
    <t>Zał Nr 7 do uchwały Nr………………….</t>
  </si>
  <si>
    <t>Zał Nr 9 do uchwały Nr………………………………</t>
  </si>
  <si>
    <t>Prognoza kwoty długu i spłat na rok 2008 i lata następne</t>
  </si>
  <si>
    <t>Kwota długu na dzień 31.12.2007</t>
  </si>
  <si>
    <t>Zał Nr 5 do uchwały Nr………….</t>
  </si>
  <si>
    <t>Zał Nr 8 do uchwały Nr…………………………..</t>
  </si>
  <si>
    <t xml:space="preserve">                                     na rok 2008</t>
  </si>
  <si>
    <t>Plan na 2008 r.</t>
  </si>
  <si>
    <t>§ 4270 - Zakup usług remontowych</t>
  </si>
  <si>
    <t>Dotacje celowe na zadania własne gminy realizowane przez podmioty należące
i nienależące do sektora finansów publicznych w 2008 r.</t>
  </si>
  <si>
    <t>Upowszechnianie kultury fizycznej wśród dzieci, młodzieży w wieku szkolnym oraz dorosłych mieszkańców z terenu Gminy, organizacja zajęć sportowych oraz masowych imprez sportowo -rekreacyjnych.</t>
  </si>
  <si>
    <t>Dotacje podmiotowe w 2008 r.</t>
  </si>
  <si>
    <t>bieżące</t>
  </si>
  <si>
    <t xml:space="preserve">                                                                                                                            Rady Gminy Jaktorów z dnia………………………</t>
  </si>
  <si>
    <t xml:space="preserve">                                                                                                                                      Zał. Nr.1 do uchwały   
                                                                                                                                        Nr.............................</t>
  </si>
  <si>
    <t>rok budżetowy 2008 (8+9+10+11)</t>
  </si>
  <si>
    <t>2010 r.</t>
  </si>
  <si>
    <t>Rady Gminy Jaktorów z dnia…………………….</t>
  </si>
  <si>
    <t>Zadania inwestycyjne w 2008 r.</t>
  </si>
  <si>
    <t>Dochody i wydatki związane z realizacją zadań z zakresu administracji rządowej i innych zadań zleconych odrębnymi ustawami w 2008 r.</t>
  </si>
  <si>
    <t>Przychody i rozchody budżetu w 2008 r.</t>
  </si>
  <si>
    <t>wynagrodze
nia</t>
  </si>
  <si>
    <t>Razem Rozdz 75414</t>
  </si>
  <si>
    <t>Razem rozdz 85214</t>
  </si>
  <si>
    <t>Razem rozdz 75011</t>
  </si>
  <si>
    <t>Razem rozdz 7501</t>
  </si>
  <si>
    <t>Razem rozdz 75101</t>
  </si>
  <si>
    <t>Razem rozdz 75414</t>
  </si>
  <si>
    <t>Plan dochodów budżetu państwa</t>
  </si>
  <si>
    <t>Dochody budżetu państwa związane z realizacją zadań zlecanych jednostkom samorządu terytorialnego</t>
  </si>
  <si>
    <t>Składki na ubezpieczenia zdrowotne opłacane za osoby pobierające niektóre świadczenia z pomocy społecznej</t>
  </si>
  <si>
    <t>Szkolenia pracowników niebędących członkami korpusu służby cywilnej</t>
  </si>
  <si>
    <t>Przedszkola</t>
  </si>
  <si>
    <t>majątkowe</t>
  </si>
  <si>
    <t>a</t>
  </si>
  <si>
    <t>b</t>
  </si>
  <si>
    <t>c</t>
  </si>
  <si>
    <r>
      <t xml:space="preserve">długu </t>
    </r>
    <r>
      <rPr>
        <sz val="10"/>
        <rFont val="Arial"/>
        <family val="2"/>
      </rPr>
      <t>(art. 170 ust. 1)   (1-2.a - 2.b) :3</t>
    </r>
  </si>
  <si>
    <r>
      <t xml:space="preserve">długu po uwzględnieniu wyłączeń </t>
    </r>
    <r>
      <rPr>
        <sz val="10"/>
        <rFont val="Arial"/>
        <family val="2"/>
      </rPr>
      <t>(art. 170 ust. 3)
(1.1+1.2-2.1a - 2.1.b) :3</t>
    </r>
  </si>
  <si>
    <t>Odsetki od samorządowych papierów wartościowych</t>
  </si>
  <si>
    <t>Zakup środków żywności</t>
  </si>
  <si>
    <t>Budowa sieci wodociągowej  w Budach Zosinych, Starych Budach, Grądach i Henryszewie</t>
  </si>
  <si>
    <r>
      <t xml:space="preserve">w tym: umorzona część pożyczki Nr 277/2005/ZNPP   
</t>
    </r>
    <r>
      <rPr>
        <b/>
        <sz val="11"/>
        <rFont val="Arial CE"/>
        <family val="0"/>
      </rPr>
      <t>15 862</t>
    </r>
  </si>
  <si>
    <t>Wykonanie chodników w ul. Warszawskiej, na odcinku od ul. Ogrodowej do ul. Powstańców w Jaktorowie i w ul. Kościuszki, na odcinku od ul. Ogrodowej do ul. Maklakiewicza w Międzyborowie - stosownie do zawartych w dniu 30.05.2006 r. umów z Województwem Mazowieckim-Mazowieckim Zarządem Dróg Wojewódzkich z siedzibą w Warszawie</t>
  </si>
  <si>
    <t xml:space="preserve">Opracowanie dokumentacji projektowo kosztorysowej ciągu  pieszo-rowerowego w Starych Budach na odc. od wiaduktu CMK do ul. Potockiego w Jaktorowie Kolonii - zgodnie z umową zawartą z Województwem Mazowieckim </t>
  </si>
  <si>
    <t xml:space="preserve">budowa oświetlenia ulicznego: 
a/ w ul. Chełmońskiego  w m. Chylice, Budy-Grzybek,  
b/ w ul. Żyrardowskiej w Starych Budach (od ul. Chopina do ul wiaduktu CMK), 
c/ w ul. Traugutta w Jaktorowie, 
d/ w ul. Niepodległości w Międzyborowie, 
e/ w ul. Golczyka w Międzyborowie, 
f/ w ul.Jagiellońskiej w Międzyborowie, 
g/ w ul. Topolowej w Międzyborowie   </t>
  </si>
  <si>
    <t>razem dział 600 - Transport i łączność</t>
  </si>
  <si>
    <t>razem dział 900 - Gospodarka komunalna i ochrona środowiska</t>
  </si>
  <si>
    <t>A. Dotacje i środki z budżetu państwa ( od wojewody, środki strukturalne, UKFiS,)</t>
  </si>
  <si>
    <t>B. Środki własne</t>
  </si>
  <si>
    <t>Limity wydatków na wieloletnie programy inwestycyjne w latach 2008 - 2011</t>
  </si>
  <si>
    <t>rok budżetowy 
2008 (8+9+10+11)</t>
  </si>
  <si>
    <t>2011r</t>
  </si>
  <si>
    <t>Razem dział 010 - Rolnictwo i łowiectwo</t>
  </si>
  <si>
    <t xml:space="preserve">Wykonanie  ciągu pieszo-jezdnego wraz z przejściem przez rzekę Tuczną w Jaktorowie  oraz chodnika w Sadych Budach od ul. Ogrodowej do ul. Długiej 
</t>
  </si>
  <si>
    <t>A  340 000
B   60 000</t>
  </si>
  <si>
    <t>A   425 000
B     75 000</t>
  </si>
  <si>
    <t>A   850 000
B  150 000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</si>
</sst>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19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12"/>
      <name val="Arial CE"/>
      <family val="2"/>
    </font>
    <font>
      <i/>
      <sz val="10"/>
      <name val="Arial"/>
      <family val="2"/>
    </font>
    <font>
      <sz val="8"/>
      <name val="Arial CE"/>
      <family val="2"/>
    </font>
    <font>
      <b/>
      <i/>
      <sz val="11"/>
      <name val="Arial CE"/>
      <family val="2"/>
    </font>
    <font>
      <b/>
      <sz val="14"/>
      <name val="Arial CE"/>
      <family val="2"/>
    </font>
    <font>
      <i/>
      <sz val="11"/>
      <name val="Arial"/>
      <family val="2"/>
    </font>
    <font>
      <b/>
      <sz val="9"/>
      <name val="Arial"/>
      <family val="2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8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3" fontId="14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 indent="1"/>
    </xf>
    <xf numFmtId="0" fontId="8" fillId="0" borderId="1" xfId="0" applyFont="1" applyBorder="1" applyAlignment="1">
      <alignment horizontal="left" wrapText="1" indent="8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/>
    </xf>
    <xf numFmtId="0" fontId="16" fillId="0" borderId="1" xfId="0" applyFont="1" applyBorder="1" applyAlignment="1">
      <alignment vertical="top" wrapText="1"/>
    </xf>
    <xf numFmtId="3" fontId="16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7" xfId="0" applyFont="1" applyBorder="1" applyAlignment="1">
      <alignment vertical="top" wrapText="1"/>
    </xf>
    <xf numFmtId="3" fontId="14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/>
    </xf>
    <xf numFmtId="0" fontId="3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3" fontId="8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/>
    </xf>
    <xf numFmtId="3" fontId="11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3" fontId="2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0" fillId="0" borderId="1" xfId="0" applyNumberFormat="1" applyBorder="1" applyAlignment="1">
      <alignment/>
    </xf>
    <xf numFmtId="3" fontId="18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3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1">
      <selection activeCell="D90" sqref="D90"/>
    </sheetView>
  </sheetViews>
  <sheetFormatPr defaultColWidth="9.00390625" defaultRowHeight="15.75" customHeight="1"/>
  <cols>
    <col min="1" max="1" width="5.75390625" style="0" customWidth="1"/>
    <col min="2" max="2" width="9.00390625" style="0" customWidth="1"/>
    <col min="3" max="3" width="6.625" style="0" customWidth="1"/>
    <col min="4" max="4" width="81.375" style="0" customWidth="1"/>
    <col min="5" max="5" width="13.875" style="0" customWidth="1"/>
    <col min="6" max="6" width="13.375" style="0" customWidth="1"/>
    <col min="7" max="7" width="12.625" style="0" customWidth="1"/>
  </cols>
  <sheetData>
    <row r="1" spans="1:7" ht="30" customHeight="1">
      <c r="A1" s="1"/>
      <c r="B1" s="1"/>
      <c r="C1" s="1"/>
      <c r="D1" s="171" t="s">
        <v>350</v>
      </c>
      <c r="E1" s="171"/>
      <c r="F1" s="171"/>
      <c r="G1" s="171"/>
    </row>
    <row r="2" spans="1:7" ht="15.75" customHeight="1">
      <c r="A2" s="1"/>
      <c r="B2" s="1"/>
      <c r="C2" s="1"/>
      <c r="D2" s="172" t="s">
        <v>349</v>
      </c>
      <c r="E2" s="172"/>
      <c r="F2" s="172"/>
      <c r="G2" s="172"/>
    </row>
    <row r="3" spans="3:4" s="78" customFormat="1" ht="28.5" customHeight="1">
      <c r="C3" s="170" t="s">
        <v>281</v>
      </c>
      <c r="D3" s="170"/>
    </row>
    <row r="4" spans="1:5" ht="15.75" customHeight="1">
      <c r="A4" s="1"/>
      <c r="B4" s="1"/>
      <c r="C4" s="170" t="s">
        <v>327</v>
      </c>
      <c r="D4" s="170"/>
      <c r="E4" s="1"/>
    </row>
    <row r="5" spans="1:5" ht="15.75" customHeight="1">
      <c r="A5" s="1"/>
      <c r="B5" s="1"/>
      <c r="C5" s="1"/>
      <c r="D5" s="1"/>
      <c r="E5" s="1"/>
    </row>
    <row r="6" spans="1:7" ht="21.75" customHeight="1">
      <c r="A6" s="166" t="s">
        <v>0</v>
      </c>
      <c r="B6" s="166" t="s">
        <v>2</v>
      </c>
      <c r="C6" s="166" t="s">
        <v>1</v>
      </c>
      <c r="D6" s="166" t="s">
        <v>3</v>
      </c>
      <c r="E6" s="173" t="s">
        <v>329</v>
      </c>
      <c r="F6" s="173"/>
      <c r="G6" s="173"/>
    </row>
    <row r="7" spans="1:7" ht="12.75" customHeight="1">
      <c r="A7" s="167"/>
      <c r="B7" s="167"/>
      <c r="C7" s="167"/>
      <c r="D7" s="167"/>
      <c r="E7" s="174" t="s">
        <v>85</v>
      </c>
      <c r="F7" s="176" t="s">
        <v>88</v>
      </c>
      <c r="G7" s="176"/>
    </row>
    <row r="8" spans="1:7" ht="16.5" customHeight="1">
      <c r="A8" s="168"/>
      <c r="B8" s="168"/>
      <c r="C8" s="168"/>
      <c r="D8" s="168"/>
      <c r="E8" s="175"/>
      <c r="F8" s="34" t="s">
        <v>348</v>
      </c>
      <c r="G8" s="34" t="s">
        <v>369</v>
      </c>
    </row>
    <row r="9" spans="1:7" s="4" customFormat="1" ht="15.75" customHeight="1">
      <c r="A9" s="2">
        <v>1</v>
      </c>
      <c r="B9" s="2">
        <v>2</v>
      </c>
      <c r="C9" s="2">
        <v>3</v>
      </c>
      <c r="D9" s="2">
        <v>4</v>
      </c>
      <c r="E9" s="3">
        <v>5</v>
      </c>
      <c r="F9" s="51"/>
      <c r="G9" s="51"/>
    </row>
    <row r="10" spans="1:7" s="7" customFormat="1" ht="19.5" customHeight="1">
      <c r="A10" s="5" t="s">
        <v>4</v>
      </c>
      <c r="B10" s="6"/>
      <c r="C10" s="6"/>
      <c r="D10" s="6" t="s">
        <v>5</v>
      </c>
      <c r="E10" s="27">
        <f>E11</f>
        <v>600</v>
      </c>
      <c r="F10" s="27">
        <f>F11</f>
        <v>600</v>
      </c>
      <c r="G10" s="27">
        <f>G11</f>
        <v>0</v>
      </c>
    </row>
    <row r="11" spans="1:7" ht="18" customHeight="1">
      <c r="A11" s="11"/>
      <c r="B11" s="8" t="s">
        <v>9</v>
      </c>
      <c r="C11" s="11"/>
      <c r="D11" s="11" t="s">
        <v>10</v>
      </c>
      <c r="E11" s="28">
        <f>E12</f>
        <v>600</v>
      </c>
      <c r="F11" s="148">
        <f>F12</f>
        <v>600</v>
      </c>
      <c r="G11" s="28"/>
    </row>
    <row r="12" spans="1:7" ht="18" customHeight="1">
      <c r="A12" s="11"/>
      <c r="B12" s="11"/>
      <c r="C12" s="12" t="s">
        <v>12</v>
      </c>
      <c r="D12" s="9" t="s">
        <v>13</v>
      </c>
      <c r="E12" s="28">
        <v>600</v>
      </c>
      <c r="F12" s="28">
        <v>600</v>
      </c>
      <c r="G12" s="28"/>
    </row>
    <row r="13" spans="1:7" s="7" customFormat="1" ht="24" customHeight="1">
      <c r="A13" s="13">
        <v>400</v>
      </c>
      <c r="B13" s="14"/>
      <c r="C13" s="14"/>
      <c r="D13" s="25" t="s">
        <v>15</v>
      </c>
      <c r="E13" s="27">
        <f>E14</f>
        <v>281800</v>
      </c>
      <c r="F13" s="27">
        <f>F14</f>
        <v>281800</v>
      </c>
      <c r="G13" s="27">
        <f>G14</f>
        <v>0</v>
      </c>
    </row>
    <row r="14" spans="1:7" ht="15.75" customHeight="1">
      <c r="A14" s="16"/>
      <c r="B14" s="16">
        <v>40002</v>
      </c>
      <c r="C14" s="16"/>
      <c r="D14" s="11" t="s">
        <v>16</v>
      </c>
      <c r="E14" s="28">
        <f>E15+E16</f>
        <v>281800</v>
      </c>
      <c r="F14" s="28">
        <f>F15+F16</f>
        <v>281800</v>
      </c>
      <c r="G14" s="28"/>
    </row>
    <row r="15" spans="1:7" ht="15.75" customHeight="1">
      <c r="A15" s="16"/>
      <c r="B15" s="16"/>
      <c r="C15" s="12" t="s">
        <v>17</v>
      </c>
      <c r="D15" s="11" t="s">
        <v>18</v>
      </c>
      <c r="E15" s="28">
        <v>280000</v>
      </c>
      <c r="F15" s="28">
        <f>E15</f>
        <v>280000</v>
      </c>
      <c r="G15" s="28"/>
    </row>
    <row r="16" spans="1:7" ht="15.75" customHeight="1">
      <c r="A16" s="16"/>
      <c r="B16" s="16"/>
      <c r="C16" s="8" t="s">
        <v>19</v>
      </c>
      <c r="D16" s="11" t="s">
        <v>20</v>
      </c>
      <c r="E16" s="28">
        <v>1800</v>
      </c>
      <c r="F16" s="28">
        <v>1800</v>
      </c>
      <c r="G16" s="28"/>
    </row>
    <row r="17" spans="1:7" s="7" customFormat="1" ht="19.5" customHeight="1">
      <c r="A17" s="14">
        <v>700</v>
      </c>
      <c r="B17" s="14"/>
      <c r="C17" s="14"/>
      <c r="D17" s="6" t="s">
        <v>21</v>
      </c>
      <c r="E17" s="27">
        <f>E18</f>
        <v>107688</v>
      </c>
      <c r="F17" s="27">
        <f>F18</f>
        <v>107688</v>
      </c>
      <c r="G17" s="27">
        <f>G18</f>
        <v>0</v>
      </c>
    </row>
    <row r="18" spans="1:7" ht="15.75" customHeight="1">
      <c r="A18" s="16"/>
      <c r="B18" s="16">
        <v>70005</v>
      </c>
      <c r="C18" s="16"/>
      <c r="D18" s="17" t="s">
        <v>22</v>
      </c>
      <c r="E18" s="28">
        <f>E19+E20+E21</f>
        <v>107688</v>
      </c>
      <c r="F18" s="28">
        <f>F19+F20+F21</f>
        <v>107688</v>
      </c>
      <c r="G18" s="28">
        <f>G19+G20+G21</f>
        <v>0</v>
      </c>
    </row>
    <row r="19" spans="1:7" ht="16.5" customHeight="1">
      <c r="A19" s="16"/>
      <c r="B19" s="16"/>
      <c r="C19" s="8" t="s">
        <v>23</v>
      </c>
      <c r="D19" s="18" t="s">
        <v>24</v>
      </c>
      <c r="E19" s="28">
        <v>7688</v>
      </c>
      <c r="F19" s="28">
        <f>E19</f>
        <v>7688</v>
      </c>
      <c r="G19" s="28"/>
    </row>
    <row r="20" spans="1:7" ht="18" customHeight="1">
      <c r="A20" s="16"/>
      <c r="B20" s="16"/>
      <c r="C20" s="8" t="s">
        <v>12</v>
      </c>
      <c r="D20" s="9" t="s">
        <v>13</v>
      </c>
      <c r="E20" s="28">
        <v>80000</v>
      </c>
      <c r="F20" s="28">
        <f>E20</f>
        <v>80000</v>
      </c>
      <c r="G20" s="28"/>
    </row>
    <row r="21" spans="1:7" ht="15.75" customHeight="1">
      <c r="A21" s="16"/>
      <c r="B21" s="16"/>
      <c r="C21" s="8" t="s">
        <v>17</v>
      </c>
      <c r="D21" s="9" t="s">
        <v>18</v>
      </c>
      <c r="E21" s="28">
        <v>20000</v>
      </c>
      <c r="F21" s="28">
        <f>E21</f>
        <v>20000</v>
      </c>
      <c r="G21" s="28"/>
    </row>
    <row r="22" spans="1:7" s="7" customFormat="1" ht="20.25" customHeight="1">
      <c r="A22" s="14">
        <v>750</v>
      </c>
      <c r="B22" s="14"/>
      <c r="C22" s="14"/>
      <c r="D22" s="19" t="s">
        <v>25</v>
      </c>
      <c r="E22" s="27">
        <f>E23+E26</f>
        <v>109559</v>
      </c>
      <c r="F22" s="27">
        <f>F23+F26</f>
        <v>109559</v>
      </c>
      <c r="G22" s="27">
        <f>G23+G26</f>
        <v>0</v>
      </c>
    </row>
    <row r="23" spans="1:7" ht="17.25" customHeight="1">
      <c r="A23" s="16"/>
      <c r="B23" s="16">
        <v>75011</v>
      </c>
      <c r="C23" s="16"/>
      <c r="D23" s="17" t="s">
        <v>26</v>
      </c>
      <c r="E23" s="28">
        <f>E24+E25</f>
        <v>76759</v>
      </c>
      <c r="F23" s="28">
        <f>F24+F25</f>
        <v>76759</v>
      </c>
      <c r="G23" s="28">
        <f>G24+G25</f>
        <v>0</v>
      </c>
    </row>
    <row r="24" spans="1:7" ht="27.75" customHeight="1">
      <c r="A24" s="16"/>
      <c r="B24" s="16"/>
      <c r="C24" s="2">
        <v>2010</v>
      </c>
      <c r="D24" s="9" t="s">
        <v>14</v>
      </c>
      <c r="E24" s="28">
        <v>76115</v>
      </c>
      <c r="F24" s="28">
        <v>76115</v>
      </c>
      <c r="G24" s="28"/>
    </row>
    <row r="25" spans="1:7" ht="29.25" customHeight="1">
      <c r="A25" s="16"/>
      <c r="B25" s="16"/>
      <c r="C25" s="2">
        <v>2360</v>
      </c>
      <c r="D25" s="9" t="s">
        <v>27</v>
      </c>
      <c r="E25" s="28">
        <v>644</v>
      </c>
      <c r="F25" s="28">
        <v>644</v>
      </c>
      <c r="G25" s="28"/>
    </row>
    <row r="26" spans="1:7" ht="17.25" customHeight="1">
      <c r="A26" s="16"/>
      <c r="B26" s="16">
        <v>75023</v>
      </c>
      <c r="C26" s="16"/>
      <c r="D26" s="17" t="s">
        <v>28</v>
      </c>
      <c r="E26" s="28">
        <f>E27+E28</f>
        <v>32800</v>
      </c>
      <c r="F26" s="28">
        <f>F27+F28</f>
        <v>32800</v>
      </c>
      <c r="G26" s="28">
        <f>G27+G28</f>
        <v>0</v>
      </c>
    </row>
    <row r="27" spans="1:7" ht="18" customHeight="1">
      <c r="A27" s="16"/>
      <c r="B27" s="16"/>
      <c r="C27" s="12" t="s">
        <v>12</v>
      </c>
      <c r="D27" s="9" t="s">
        <v>13</v>
      </c>
      <c r="E27" s="28">
        <v>30000</v>
      </c>
      <c r="F27" s="28">
        <f>E27</f>
        <v>30000</v>
      </c>
      <c r="G27" s="28"/>
    </row>
    <row r="28" spans="1:7" ht="15.75" customHeight="1">
      <c r="A28" s="16"/>
      <c r="B28" s="16"/>
      <c r="C28" s="12" t="s">
        <v>17</v>
      </c>
      <c r="D28" s="17" t="s">
        <v>18</v>
      </c>
      <c r="E28" s="28">
        <v>2800</v>
      </c>
      <c r="F28" s="28">
        <f>E28</f>
        <v>2800</v>
      </c>
      <c r="G28" s="28"/>
    </row>
    <row r="29" spans="1:7" s="7" customFormat="1" ht="28.5" customHeight="1">
      <c r="A29" s="13">
        <v>751</v>
      </c>
      <c r="B29" s="14"/>
      <c r="C29" s="14"/>
      <c r="D29" s="20" t="s">
        <v>29</v>
      </c>
      <c r="E29" s="27">
        <f aca="true" t="shared" si="0" ref="E29:G30">E30</f>
        <v>1627</v>
      </c>
      <c r="F29" s="27">
        <f t="shared" si="0"/>
        <v>1627</v>
      </c>
      <c r="G29" s="27">
        <f t="shared" si="0"/>
        <v>0</v>
      </c>
    </row>
    <row r="30" spans="1:7" ht="18.75" customHeight="1">
      <c r="A30" s="16"/>
      <c r="B30" s="16">
        <v>75101</v>
      </c>
      <c r="C30" s="16"/>
      <c r="D30" s="18" t="s">
        <v>30</v>
      </c>
      <c r="E30" s="28">
        <f t="shared" si="0"/>
        <v>1627</v>
      </c>
      <c r="F30" s="28">
        <f t="shared" si="0"/>
        <v>1627</v>
      </c>
      <c r="G30" s="28">
        <f t="shared" si="0"/>
        <v>0</v>
      </c>
    </row>
    <row r="31" spans="1:7" ht="30" customHeight="1">
      <c r="A31" s="16"/>
      <c r="B31" s="16"/>
      <c r="C31" s="2">
        <v>2010</v>
      </c>
      <c r="D31" s="9" t="s">
        <v>14</v>
      </c>
      <c r="E31" s="28">
        <v>1627</v>
      </c>
      <c r="F31" s="28">
        <v>1627</v>
      </c>
      <c r="G31" s="28"/>
    </row>
    <row r="32" spans="1:7" s="7" customFormat="1" ht="24" customHeight="1">
      <c r="A32" s="13">
        <v>754</v>
      </c>
      <c r="B32" s="14"/>
      <c r="C32" s="14"/>
      <c r="D32" s="110" t="s">
        <v>31</v>
      </c>
      <c r="E32" s="27">
        <v>500</v>
      </c>
      <c r="F32" s="27">
        <f>F33</f>
        <v>500</v>
      </c>
      <c r="G32" s="27">
        <v>0</v>
      </c>
    </row>
    <row r="33" spans="1:7" ht="18.75" customHeight="1">
      <c r="A33" s="16"/>
      <c r="B33" s="16">
        <v>75414</v>
      </c>
      <c r="C33" s="16"/>
      <c r="D33" s="17" t="s">
        <v>34</v>
      </c>
      <c r="E33" s="28">
        <v>500</v>
      </c>
      <c r="F33" s="28">
        <f>F34</f>
        <v>500</v>
      </c>
      <c r="G33" s="28"/>
    </row>
    <row r="34" spans="1:7" ht="29.25" customHeight="1">
      <c r="A34" s="16"/>
      <c r="B34" s="16"/>
      <c r="C34" s="2">
        <v>2010</v>
      </c>
      <c r="D34" s="9" t="s">
        <v>14</v>
      </c>
      <c r="E34" s="28">
        <v>500</v>
      </c>
      <c r="F34" s="28">
        <v>500</v>
      </c>
      <c r="G34" s="28"/>
    </row>
    <row r="35" spans="1:7" s="7" customFormat="1" ht="30" customHeight="1">
      <c r="A35" s="13">
        <v>756</v>
      </c>
      <c r="B35" s="14"/>
      <c r="C35" s="14"/>
      <c r="D35" s="20" t="s">
        <v>35</v>
      </c>
      <c r="E35" s="27">
        <f>E36+E39+E46+E54+E58</f>
        <v>7942595</v>
      </c>
      <c r="F35" s="27">
        <f>F36+F39+F46+F54+F58</f>
        <v>7942595</v>
      </c>
      <c r="G35" s="27">
        <f>G36+G39+G46+G54+G58</f>
        <v>0</v>
      </c>
    </row>
    <row r="36" spans="1:7" ht="20.25" customHeight="1">
      <c r="A36" s="16"/>
      <c r="B36" s="16">
        <v>75601</v>
      </c>
      <c r="C36" s="16"/>
      <c r="D36" s="18" t="s">
        <v>36</v>
      </c>
      <c r="E36" s="28">
        <f>E37+E38</f>
        <v>65500</v>
      </c>
      <c r="F36" s="28">
        <f>F37+F38</f>
        <v>65500</v>
      </c>
      <c r="G36" s="28"/>
    </row>
    <row r="37" spans="1:7" ht="28.5" customHeight="1">
      <c r="A37" s="11"/>
      <c r="B37" s="16"/>
      <c r="C37" s="12" t="s">
        <v>37</v>
      </c>
      <c r="D37" s="18" t="s">
        <v>38</v>
      </c>
      <c r="E37" s="28">
        <v>65000</v>
      </c>
      <c r="F37" s="28">
        <f>E37</f>
        <v>65000</v>
      </c>
      <c r="G37" s="28"/>
    </row>
    <row r="38" spans="1:7" ht="18.75" customHeight="1">
      <c r="A38" s="11"/>
      <c r="B38" s="16"/>
      <c r="C38" s="12" t="s">
        <v>39</v>
      </c>
      <c r="D38" s="18" t="s">
        <v>40</v>
      </c>
      <c r="E38" s="28">
        <v>500</v>
      </c>
      <c r="F38" s="28">
        <f>E38</f>
        <v>500</v>
      </c>
      <c r="G38" s="28"/>
    </row>
    <row r="39" spans="1:7" ht="30.75" customHeight="1">
      <c r="A39" s="11"/>
      <c r="B39" s="2">
        <v>75615</v>
      </c>
      <c r="C39" s="16"/>
      <c r="D39" s="18" t="s">
        <v>41</v>
      </c>
      <c r="E39" s="28">
        <f>E40+E41+E42+E43+E44+E45</f>
        <v>687700</v>
      </c>
      <c r="F39" s="28">
        <f>F40+F41+F42+F43+F44+F45</f>
        <v>687700</v>
      </c>
      <c r="G39" s="28">
        <f>G40+G41+G42+G43+G44+G45</f>
        <v>0</v>
      </c>
    </row>
    <row r="40" spans="1:7" ht="15.75" customHeight="1">
      <c r="A40" s="11"/>
      <c r="B40" s="16"/>
      <c r="C40" s="8" t="s">
        <v>42</v>
      </c>
      <c r="D40" s="17" t="s">
        <v>43</v>
      </c>
      <c r="E40" s="28">
        <v>680000</v>
      </c>
      <c r="F40" s="28">
        <f aca="true" t="shared" si="1" ref="F40:F45">E40</f>
        <v>680000</v>
      </c>
      <c r="G40" s="28"/>
    </row>
    <row r="41" spans="1:7" ht="15.75" customHeight="1">
      <c r="A41" s="11"/>
      <c r="B41" s="16"/>
      <c r="C41" s="8" t="s">
        <v>44</v>
      </c>
      <c r="D41" s="17" t="s">
        <v>45</v>
      </c>
      <c r="E41" s="28">
        <v>100</v>
      </c>
      <c r="F41" s="28">
        <f t="shared" si="1"/>
        <v>100</v>
      </c>
      <c r="G41" s="28"/>
    </row>
    <row r="42" spans="1:7" ht="15.75" customHeight="1">
      <c r="A42" s="11"/>
      <c r="B42" s="16"/>
      <c r="C42" s="8" t="s">
        <v>46</v>
      </c>
      <c r="D42" s="17" t="s">
        <v>47</v>
      </c>
      <c r="E42" s="28">
        <v>1600</v>
      </c>
      <c r="F42" s="28">
        <f t="shared" si="1"/>
        <v>1600</v>
      </c>
      <c r="G42" s="28"/>
    </row>
    <row r="43" spans="1:7" ht="15.75" customHeight="1">
      <c r="A43" s="11"/>
      <c r="B43" s="16"/>
      <c r="C43" s="8" t="s">
        <v>48</v>
      </c>
      <c r="D43" s="17" t="s">
        <v>49</v>
      </c>
      <c r="E43" s="28">
        <v>3000</v>
      </c>
      <c r="F43" s="28">
        <f t="shared" si="1"/>
        <v>3000</v>
      </c>
      <c r="G43" s="28"/>
    </row>
    <row r="44" spans="1:7" ht="15.75" customHeight="1">
      <c r="A44" s="11"/>
      <c r="B44" s="16"/>
      <c r="C44" s="8" t="s">
        <v>50</v>
      </c>
      <c r="D44" s="17" t="s">
        <v>51</v>
      </c>
      <c r="E44" s="28">
        <v>1500</v>
      </c>
      <c r="F44" s="28">
        <f t="shared" si="1"/>
        <v>1500</v>
      </c>
      <c r="G44" s="28"/>
    </row>
    <row r="45" spans="1:7" ht="18.75" customHeight="1">
      <c r="A45" s="11"/>
      <c r="B45" s="16"/>
      <c r="C45" s="12" t="s">
        <v>39</v>
      </c>
      <c r="D45" s="18" t="s">
        <v>40</v>
      </c>
      <c r="E45" s="28">
        <v>1500</v>
      </c>
      <c r="F45" s="28">
        <f t="shared" si="1"/>
        <v>1500</v>
      </c>
      <c r="G45" s="28"/>
    </row>
    <row r="46" spans="1:7" ht="31.5" customHeight="1">
      <c r="A46" s="11"/>
      <c r="B46" s="2">
        <v>75616</v>
      </c>
      <c r="C46" s="8"/>
      <c r="D46" s="18" t="s">
        <v>52</v>
      </c>
      <c r="E46" s="28">
        <f>E47+E48+E49+E50+E51+E52+E53</f>
        <v>2026000</v>
      </c>
      <c r="F46" s="28">
        <f>F47+F48+F49+F50+F51+F52+F53</f>
        <v>2026000</v>
      </c>
      <c r="G46" s="28">
        <f>G47+G48+G49+G50+G51+G52+G53</f>
        <v>0</v>
      </c>
    </row>
    <row r="47" spans="1:7" ht="15.75" customHeight="1">
      <c r="A47" s="11"/>
      <c r="B47" s="16"/>
      <c r="C47" s="8" t="s">
        <v>42</v>
      </c>
      <c r="D47" s="17" t="s">
        <v>43</v>
      </c>
      <c r="E47" s="28">
        <v>1300000</v>
      </c>
      <c r="F47" s="28">
        <f>E47</f>
        <v>1300000</v>
      </c>
      <c r="G47" s="28"/>
    </row>
    <row r="48" spans="1:7" ht="15.75" customHeight="1">
      <c r="A48" s="11"/>
      <c r="B48" s="16"/>
      <c r="C48" s="8" t="s">
        <v>44</v>
      </c>
      <c r="D48" s="17" t="s">
        <v>45</v>
      </c>
      <c r="E48" s="28">
        <v>25000</v>
      </c>
      <c r="F48" s="28">
        <f aca="true" t="shared" si="2" ref="F48:F53">E48</f>
        <v>25000</v>
      </c>
      <c r="G48" s="28"/>
    </row>
    <row r="49" spans="1:7" ht="15.75" customHeight="1">
      <c r="A49" s="11"/>
      <c r="B49" s="16"/>
      <c r="C49" s="8" t="s">
        <v>46</v>
      </c>
      <c r="D49" s="17" t="s">
        <v>47</v>
      </c>
      <c r="E49" s="28">
        <v>5000</v>
      </c>
      <c r="F49" s="28">
        <f t="shared" si="2"/>
        <v>5000</v>
      </c>
      <c r="G49" s="28"/>
    </row>
    <row r="50" spans="1:7" ht="15.75" customHeight="1">
      <c r="A50" s="11"/>
      <c r="B50" s="16"/>
      <c r="C50" s="8" t="s">
        <v>48</v>
      </c>
      <c r="D50" s="17" t="s">
        <v>49</v>
      </c>
      <c r="E50" s="28">
        <v>130000</v>
      </c>
      <c r="F50" s="28">
        <f t="shared" si="2"/>
        <v>130000</v>
      </c>
      <c r="G50" s="28"/>
    </row>
    <row r="51" spans="1:7" ht="15.75" customHeight="1">
      <c r="A51" s="11"/>
      <c r="B51" s="16"/>
      <c r="C51" s="8" t="s">
        <v>53</v>
      </c>
      <c r="D51" s="17" t="s">
        <v>54</v>
      </c>
      <c r="E51" s="28">
        <v>50000</v>
      </c>
      <c r="F51" s="28">
        <f t="shared" si="2"/>
        <v>50000</v>
      </c>
      <c r="G51" s="28"/>
    </row>
    <row r="52" spans="1:7" ht="15.75" customHeight="1">
      <c r="A52" s="11"/>
      <c r="B52" s="16"/>
      <c r="C52" s="8" t="s">
        <v>50</v>
      </c>
      <c r="D52" s="17" t="s">
        <v>51</v>
      </c>
      <c r="E52" s="28">
        <v>500000</v>
      </c>
      <c r="F52" s="28">
        <f t="shared" si="2"/>
        <v>500000</v>
      </c>
      <c r="G52" s="28"/>
    </row>
    <row r="53" spans="1:7" ht="17.25" customHeight="1">
      <c r="A53" s="11"/>
      <c r="B53" s="16"/>
      <c r="C53" s="12" t="s">
        <v>39</v>
      </c>
      <c r="D53" s="18" t="s">
        <v>55</v>
      </c>
      <c r="E53" s="28">
        <v>16000</v>
      </c>
      <c r="F53" s="28">
        <f t="shared" si="2"/>
        <v>16000</v>
      </c>
      <c r="G53" s="28"/>
    </row>
    <row r="54" spans="1:7" ht="19.5" customHeight="1">
      <c r="A54" s="11"/>
      <c r="B54" s="2">
        <v>75618</v>
      </c>
      <c r="C54" s="16"/>
      <c r="D54" s="18" t="s">
        <v>56</v>
      </c>
      <c r="E54" s="28">
        <f>E55+E56+E57</f>
        <v>127000</v>
      </c>
      <c r="F54" s="28">
        <f>F55+F56+F57</f>
        <v>127000</v>
      </c>
      <c r="G54" s="28">
        <f>G55+G56+G57</f>
        <v>0</v>
      </c>
    </row>
    <row r="55" spans="1:7" ht="15.75" customHeight="1">
      <c r="A55" s="11"/>
      <c r="B55" s="16"/>
      <c r="C55" s="8" t="s">
        <v>57</v>
      </c>
      <c r="D55" s="17" t="s">
        <v>58</v>
      </c>
      <c r="E55" s="28">
        <v>42000</v>
      </c>
      <c r="F55" s="28">
        <f>E55</f>
        <v>42000</v>
      </c>
      <c r="G55" s="28"/>
    </row>
    <row r="56" spans="1:7" ht="15.75" customHeight="1">
      <c r="A56" s="11"/>
      <c r="B56" s="16"/>
      <c r="C56" s="8" t="s">
        <v>59</v>
      </c>
      <c r="D56" s="18" t="s">
        <v>60</v>
      </c>
      <c r="E56" s="28">
        <v>50000</v>
      </c>
      <c r="F56" s="28">
        <f>E56</f>
        <v>50000</v>
      </c>
      <c r="G56" s="28"/>
    </row>
    <row r="57" spans="1:7" ht="17.25" customHeight="1">
      <c r="A57" s="11"/>
      <c r="B57" s="16"/>
      <c r="C57" s="12" t="s">
        <v>61</v>
      </c>
      <c r="D57" s="18" t="s">
        <v>62</v>
      </c>
      <c r="E57" s="28">
        <v>35000</v>
      </c>
      <c r="F57" s="28">
        <f>E57</f>
        <v>35000</v>
      </c>
      <c r="G57" s="28"/>
    </row>
    <row r="58" spans="1:7" ht="18" customHeight="1">
      <c r="A58" s="11"/>
      <c r="B58" s="2">
        <v>75621</v>
      </c>
      <c r="C58" s="16"/>
      <c r="D58" s="18" t="s">
        <v>63</v>
      </c>
      <c r="E58" s="28">
        <f>E59+E60</f>
        <v>5036395</v>
      </c>
      <c r="F58" s="28">
        <f>F59+F60</f>
        <v>5036395</v>
      </c>
      <c r="G58" s="28">
        <f>G59+G60</f>
        <v>0</v>
      </c>
    </row>
    <row r="59" spans="1:7" ht="17.25" customHeight="1">
      <c r="A59" s="11"/>
      <c r="B59" s="16"/>
      <c r="C59" s="8" t="s">
        <v>64</v>
      </c>
      <c r="D59" s="17" t="s">
        <v>65</v>
      </c>
      <c r="E59" s="28">
        <v>4976395</v>
      </c>
      <c r="F59" s="28">
        <f>E59</f>
        <v>4976395</v>
      </c>
      <c r="G59" s="28"/>
    </row>
    <row r="60" spans="1:7" ht="15.75" customHeight="1">
      <c r="A60" s="11"/>
      <c r="B60" s="16"/>
      <c r="C60" s="8" t="s">
        <v>66</v>
      </c>
      <c r="D60" s="17" t="s">
        <v>67</v>
      </c>
      <c r="E60" s="28">
        <v>60000</v>
      </c>
      <c r="F60" s="28">
        <f>E60</f>
        <v>60000</v>
      </c>
      <c r="G60" s="28"/>
    </row>
    <row r="61" spans="1:7" s="7" customFormat="1" ht="20.25" customHeight="1">
      <c r="A61" s="14">
        <v>758</v>
      </c>
      <c r="B61" s="14"/>
      <c r="C61" s="14"/>
      <c r="D61" s="19" t="s">
        <v>68</v>
      </c>
      <c r="E61" s="27">
        <f>E62+E64+E66</f>
        <v>7656533</v>
      </c>
      <c r="F61" s="27">
        <f>F62+F64+F66</f>
        <v>7656533</v>
      </c>
      <c r="G61" s="27">
        <f>G62+G64+G66</f>
        <v>0</v>
      </c>
    </row>
    <row r="62" spans="1:7" ht="18" customHeight="1">
      <c r="A62" s="16"/>
      <c r="B62" s="16">
        <v>75801</v>
      </c>
      <c r="C62" s="16"/>
      <c r="D62" s="17" t="s">
        <v>69</v>
      </c>
      <c r="E62" s="28">
        <f>E63</f>
        <v>7006320</v>
      </c>
      <c r="F62" s="28">
        <f>F63</f>
        <v>7006320</v>
      </c>
      <c r="G62" s="28"/>
    </row>
    <row r="63" spans="1:7" ht="15.75" customHeight="1">
      <c r="A63" s="16"/>
      <c r="B63" s="16"/>
      <c r="C63" s="16">
        <v>2920</v>
      </c>
      <c r="D63" s="17" t="s">
        <v>70</v>
      </c>
      <c r="E63" s="28">
        <v>7006320</v>
      </c>
      <c r="F63" s="28">
        <f>E63</f>
        <v>7006320</v>
      </c>
      <c r="G63" s="28"/>
    </row>
    <row r="64" spans="1:7" ht="19.5" customHeight="1">
      <c r="A64" s="16"/>
      <c r="B64" s="16">
        <v>75807</v>
      </c>
      <c r="C64" s="16"/>
      <c r="D64" s="17" t="s">
        <v>71</v>
      </c>
      <c r="E64" s="28">
        <f>E65</f>
        <v>600213</v>
      </c>
      <c r="F64" s="28">
        <f>F65</f>
        <v>600213</v>
      </c>
      <c r="G64" s="28"/>
    </row>
    <row r="65" spans="1:7" ht="16.5" customHeight="1">
      <c r="A65" s="16"/>
      <c r="B65" s="16"/>
      <c r="C65" s="16">
        <v>2920</v>
      </c>
      <c r="D65" s="17" t="s">
        <v>70</v>
      </c>
      <c r="E65" s="28">
        <v>600213</v>
      </c>
      <c r="F65" s="28">
        <f>E65</f>
        <v>600213</v>
      </c>
      <c r="G65" s="28"/>
    </row>
    <row r="66" spans="1:7" ht="18.75" customHeight="1">
      <c r="A66" s="16"/>
      <c r="B66" s="16">
        <v>75814</v>
      </c>
      <c r="C66" s="16"/>
      <c r="D66" s="17" t="s">
        <v>72</v>
      </c>
      <c r="E66" s="28">
        <f>E67</f>
        <v>50000</v>
      </c>
      <c r="F66" s="28">
        <f>F67</f>
        <v>50000</v>
      </c>
      <c r="G66" s="28"/>
    </row>
    <row r="67" spans="1:7" ht="15.75" customHeight="1">
      <c r="A67" s="16"/>
      <c r="B67" s="16"/>
      <c r="C67" s="8" t="s">
        <v>19</v>
      </c>
      <c r="D67" s="17" t="s">
        <v>20</v>
      </c>
      <c r="E67" s="28">
        <v>50000</v>
      </c>
      <c r="F67" s="28">
        <f>E67</f>
        <v>50000</v>
      </c>
      <c r="G67" s="28"/>
    </row>
    <row r="68" spans="1:7" s="7" customFormat="1" ht="20.25" customHeight="1">
      <c r="A68" s="14">
        <v>801</v>
      </c>
      <c r="B68" s="14"/>
      <c r="C68" s="14"/>
      <c r="D68" s="19" t="s">
        <v>73</v>
      </c>
      <c r="E68" s="27">
        <f>E69+E72+E74+E76</f>
        <v>224948</v>
      </c>
      <c r="F68" s="27">
        <f>F69+F72+F74+F76</f>
        <v>224948</v>
      </c>
      <c r="G68" s="27">
        <f>G69+G72+G74+G76</f>
        <v>0</v>
      </c>
    </row>
    <row r="69" spans="1:7" ht="17.25" customHeight="1">
      <c r="A69" s="16"/>
      <c r="B69" s="16">
        <v>80101</v>
      </c>
      <c r="C69" s="16"/>
      <c r="D69" s="17" t="s">
        <v>74</v>
      </c>
      <c r="E69" s="28">
        <f>E70+E71</f>
        <v>41808</v>
      </c>
      <c r="F69" s="28">
        <f>F70+F71</f>
        <v>41808</v>
      </c>
      <c r="G69" s="28"/>
    </row>
    <row r="70" spans="1:7" ht="18.75" customHeight="1">
      <c r="A70" s="16"/>
      <c r="B70" s="16"/>
      <c r="C70" s="12" t="s">
        <v>12</v>
      </c>
      <c r="D70" s="9" t="s">
        <v>13</v>
      </c>
      <c r="E70" s="28">
        <v>6808</v>
      </c>
      <c r="F70" s="28">
        <f>E70</f>
        <v>6808</v>
      </c>
      <c r="G70" s="28"/>
    </row>
    <row r="71" spans="1:7" ht="17.25" customHeight="1">
      <c r="A71" s="16"/>
      <c r="B71" s="16"/>
      <c r="C71" s="12" t="s">
        <v>17</v>
      </c>
      <c r="D71" s="9" t="s">
        <v>18</v>
      </c>
      <c r="E71" s="28">
        <v>35000</v>
      </c>
      <c r="F71" s="28">
        <f>E71</f>
        <v>35000</v>
      </c>
      <c r="G71" s="28"/>
    </row>
    <row r="72" spans="1:7" ht="21" customHeight="1">
      <c r="A72" s="16"/>
      <c r="B72" s="16">
        <v>80104</v>
      </c>
      <c r="C72" s="12"/>
      <c r="D72" s="18" t="s">
        <v>368</v>
      </c>
      <c r="E72" s="28">
        <f>E73</f>
        <v>172746</v>
      </c>
      <c r="F72" s="28">
        <f>F73</f>
        <v>172746</v>
      </c>
      <c r="G72" s="28"/>
    </row>
    <row r="73" spans="1:7" ht="18" customHeight="1">
      <c r="A73" s="16"/>
      <c r="B73" s="16"/>
      <c r="C73" s="12" t="s">
        <v>17</v>
      </c>
      <c r="D73" s="9" t="s">
        <v>18</v>
      </c>
      <c r="E73" s="28">
        <v>172746</v>
      </c>
      <c r="F73" s="28">
        <f>E73</f>
        <v>172746</v>
      </c>
      <c r="G73" s="28"/>
    </row>
    <row r="74" spans="1:7" ht="17.25" customHeight="1">
      <c r="A74" s="16"/>
      <c r="B74" s="16">
        <v>80110</v>
      </c>
      <c r="C74" s="16"/>
      <c r="D74" s="17" t="s">
        <v>76</v>
      </c>
      <c r="E74" s="28">
        <f>E75</f>
        <v>2639</v>
      </c>
      <c r="F74" s="28">
        <f>F75</f>
        <v>2639</v>
      </c>
      <c r="G74" s="28"/>
    </row>
    <row r="75" spans="1:7" ht="16.5" customHeight="1">
      <c r="A75" s="16"/>
      <c r="B75" s="16"/>
      <c r="C75" s="12" t="s">
        <v>12</v>
      </c>
      <c r="D75" s="9" t="s">
        <v>13</v>
      </c>
      <c r="E75" s="28">
        <v>2639</v>
      </c>
      <c r="F75" s="28">
        <f>E75</f>
        <v>2639</v>
      </c>
      <c r="G75" s="28"/>
    </row>
    <row r="76" spans="1:7" ht="15.75" customHeight="1">
      <c r="A76" s="16"/>
      <c r="B76" s="16">
        <v>80195</v>
      </c>
      <c r="C76" s="12"/>
      <c r="D76" s="9" t="s">
        <v>10</v>
      </c>
      <c r="E76" s="28">
        <f>E77</f>
        <v>7755</v>
      </c>
      <c r="F76" s="28">
        <f>F77</f>
        <v>7755</v>
      </c>
      <c r="G76" s="28"/>
    </row>
    <row r="77" spans="1:7" ht="29.25" customHeight="1">
      <c r="A77" s="16"/>
      <c r="B77" s="16"/>
      <c r="C77" s="12" t="s">
        <v>282</v>
      </c>
      <c r="D77" s="18" t="s">
        <v>75</v>
      </c>
      <c r="E77" s="28">
        <v>7755</v>
      </c>
      <c r="F77" s="28">
        <f>E77</f>
        <v>7755</v>
      </c>
      <c r="G77" s="28"/>
    </row>
    <row r="78" spans="1:7" s="7" customFormat="1" ht="18.75" customHeight="1">
      <c r="A78" s="14">
        <v>852</v>
      </c>
      <c r="B78" s="14"/>
      <c r="C78" s="14"/>
      <c r="D78" s="19" t="s">
        <v>77</v>
      </c>
      <c r="E78" s="27">
        <f>E79+E81+E83+E85+E88+E90+E93</f>
        <v>3181200</v>
      </c>
      <c r="F78" s="27">
        <f>F79+F81+F83+F85+F88+F90+F93</f>
        <v>3181200</v>
      </c>
      <c r="G78" s="27">
        <f>G79+G81+G83+G85+G88+G90+G93</f>
        <v>0</v>
      </c>
    </row>
    <row r="79" spans="1:7" s="4" customFormat="1" ht="16.5" customHeight="1">
      <c r="A79" s="16"/>
      <c r="B79" s="16">
        <v>85202</v>
      </c>
      <c r="C79" s="16"/>
      <c r="D79" s="17" t="s">
        <v>78</v>
      </c>
      <c r="E79" s="28">
        <f>E80</f>
        <v>15000</v>
      </c>
      <c r="F79" s="28">
        <f>F80</f>
        <v>15000</v>
      </c>
      <c r="G79" s="28"/>
    </row>
    <row r="80" spans="1:7" s="7" customFormat="1" ht="18.75" customHeight="1">
      <c r="A80" s="14"/>
      <c r="B80" s="14"/>
      <c r="C80" s="16" t="s">
        <v>32</v>
      </c>
      <c r="D80" s="17" t="s">
        <v>33</v>
      </c>
      <c r="E80" s="28">
        <v>15000</v>
      </c>
      <c r="F80" s="28">
        <f>E80</f>
        <v>15000</v>
      </c>
      <c r="G80" s="28"/>
    </row>
    <row r="81" spans="1:7" s="4" customFormat="1" ht="29.25" customHeight="1">
      <c r="A81" s="16"/>
      <c r="B81" s="2">
        <v>85212</v>
      </c>
      <c r="C81" s="16"/>
      <c r="D81" s="9" t="s">
        <v>283</v>
      </c>
      <c r="E81" s="28">
        <f>E82</f>
        <v>2700000</v>
      </c>
      <c r="F81" s="28">
        <f>F82</f>
        <v>2700000</v>
      </c>
      <c r="G81" s="28"/>
    </row>
    <row r="82" spans="1:7" s="4" customFormat="1" ht="30" customHeight="1">
      <c r="A82" s="16"/>
      <c r="B82" s="16"/>
      <c r="C82" s="2">
        <v>2010</v>
      </c>
      <c r="D82" s="9" t="s">
        <v>14</v>
      </c>
      <c r="E82" s="28">
        <v>2700000</v>
      </c>
      <c r="F82" s="28">
        <f>E82</f>
        <v>2700000</v>
      </c>
      <c r="G82" s="28"/>
    </row>
    <row r="83" spans="1:7" ht="30" customHeight="1">
      <c r="A83" s="11"/>
      <c r="B83" s="2">
        <v>85213</v>
      </c>
      <c r="C83" s="16"/>
      <c r="D83" s="9" t="s">
        <v>366</v>
      </c>
      <c r="E83" s="28">
        <f>E84</f>
        <v>22000</v>
      </c>
      <c r="F83" s="28">
        <f>F84</f>
        <v>22000</v>
      </c>
      <c r="G83" s="28"/>
    </row>
    <row r="84" spans="1:7" ht="30" customHeight="1">
      <c r="A84" s="11"/>
      <c r="B84" s="16"/>
      <c r="C84" s="2">
        <v>2010</v>
      </c>
      <c r="D84" s="9" t="s">
        <v>14</v>
      </c>
      <c r="E84" s="28">
        <v>22000</v>
      </c>
      <c r="F84" s="28">
        <f>E84</f>
        <v>22000</v>
      </c>
      <c r="G84" s="28"/>
    </row>
    <row r="85" spans="1:7" ht="18.75" customHeight="1">
      <c r="A85" s="11"/>
      <c r="B85" s="16">
        <v>85214</v>
      </c>
      <c r="C85" s="16"/>
      <c r="D85" s="9" t="s">
        <v>79</v>
      </c>
      <c r="E85" s="28">
        <f>E86+E87</f>
        <v>202000</v>
      </c>
      <c r="F85" s="28">
        <f>F86+F87</f>
        <v>202000</v>
      </c>
      <c r="G85" s="28"/>
    </row>
    <row r="86" spans="1:7" ht="30.75" customHeight="1">
      <c r="A86" s="11"/>
      <c r="B86" s="16"/>
      <c r="C86" s="2">
        <v>2010</v>
      </c>
      <c r="D86" s="9" t="s">
        <v>14</v>
      </c>
      <c r="E86" s="28">
        <v>174000</v>
      </c>
      <c r="F86" s="28">
        <f>E86</f>
        <v>174000</v>
      </c>
      <c r="G86" s="28"/>
    </row>
    <row r="87" spans="1:7" ht="29.25" customHeight="1">
      <c r="A87" s="11"/>
      <c r="B87" s="16"/>
      <c r="C87" s="2">
        <v>2030</v>
      </c>
      <c r="D87" s="18" t="s">
        <v>75</v>
      </c>
      <c r="E87" s="28">
        <v>28000</v>
      </c>
      <c r="F87" s="28">
        <f>E87</f>
        <v>28000</v>
      </c>
      <c r="G87" s="28"/>
    </row>
    <row r="88" spans="1:7" s="22" customFormat="1" ht="18.75" customHeight="1">
      <c r="A88" s="11"/>
      <c r="B88" s="16">
        <v>85219</v>
      </c>
      <c r="C88" s="16"/>
      <c r="D88" s="17" t="s">
        <v>80</v>
      </c>
      <c r="E88" s="28">
        <f>E89</f>
        <v>137100</v>
      </c>
      <c r="F88" s="28">
        <f>F89</f>
        <v>137100</v>
      </c>
      <c r="G88" s="28"/>
    </row>
    <row r="89" spans="1:7" ht="27.75" customHeight="1">
      <c r="A89" s="11"/>
      <c r="B89" s="16"/>
      <c r="C89" s="2">
        <v>2030</v>
      </c>
      <c r="D89" s="18" t="s">
        <v>75</v>
      </c>
      <c r="E89" s="28">
        <v>137100</v>
      </c>
      <c r="F89" s="28">
        <f>E89</f>
        <v>137100</v>
      </c>
      <c r="G89" s="28"/>
    </row>
    <row r="90" spans="1:7" ht="21.75" customHeight="1">
      <c r="A90" s="11"/>
      <c r="B90" s="2">
        <v>85228</v>
      </c>
      <c r="C90" s="16"/>
      <c r="D90" s="9" t="s">
        <v>81</v>
      </c>
      <c r="E90" s="28">
        <f>E91+E92</f>
        <v>73100</v>
      </c>
      <c r="F90" s="28">
        <f>F91+F92</f>
        <v>73100</v>
      </c>
      <c r="G90" s="28"/>
    </row>
    <row r="91" spans="1:7" ht="15.75" customHeight="1">
      <c r="A91" s="11"/>
      <c r="B91" s="2"/>
      <c r="C91" s="8" t="s">
        <v>17</v>
      </c>
      <c r="D91" s="9" t="s">
        <v>18</v>
      </c>
      <c r="E91" s="28">
        <v>6800</v>
      </c>
      <c r="F91" s="28">
        <f>E91</f>
        <v>6800</v>
      </c>
      <c r="G91" s="28"/>
    </row>
    <row r="92" spans="1:7" ht="29.25" customHeight="1">
      <c r="A92" s="11"/>
      <c r="B92" s="16"/>
      <c r="C92" s="2">
        <v>2010</v>
      </c>
      <c r="D92" s="9" t="s">
        <v>14</v>
      </c>
      <c r="E92" s="28">
        <v>66300</v>
      </c>
      <c r="F92" s="28">
        <f>E92</f>
        <v>66300</v>
      </c>
      <c r="G92" s="28"/>
    </row>
    <row r="93" spans="1:7" ht="19.5" customHeight="1">
      <c r="A93" s="11"/>
      <c r="B93" s="16">
        <v>85295</v>
      </c>
      <c r="C93" s="2"/>
      <c r="D93" s="23" t="s">
        <v>10</v>
      </c>
      <c r="E93" s="28">
        <f>E94</f>
        <v>32000</v>
      </c>
      <c r="F93" s="28">
        <f>F94</f>
        <v>32000</v>
      </c>
      <c r="G93" s="28"/>
    </row>
    <row r="94" spans="1:7" ht="29.25" customHeight="1">
      <c r="A94" s="11"/>
      <c r="B94" s="16"/>
      <c r="C94" s="2">
        <v>2030</v>
      </c>
      <c r="D94" s="18" t="s">
        <v>75</v>
      </c>
      <c r="E94" s="28">
        <v>32000</v>
      </c>
      <c r="F94" s="28">
        <f>E94</f>
        <v>32000</v>
      </c>
      <c r="G94" s="28"/>
    </row>
    <row r="95" spans="1:7" s="7" customFormat="1" ht="22.5" customHeight="1">
      <c r="A95" s="6">
        <v>900</v>
      </c>
      <c r="B95" s="14"/>
      <c r="C95" s="13"/>
      <c r="D95" s="25" t="s">
        <v>83</v>
      </c>
      <c r="E95" s="27">
        <f>E96</f>
        <v>0</v>
      </c>
      <c r="F95" s="28"/>
      <c r="G95" s="28"/>
    </row>
    <row r="96" spans="1:7" s="4" customFormat="1" ht="18" customHeight="1">
      <c r="A96" s="11"/>
      <c r="B96" s="16">
        <v>90001</v>
      </c>
      <c r="C96" s="2"/>
      <c r="D96" s="9" t="s">
        <v>84</v>
      </c>
      <c r="E96" s="28">
        <f>E97</f>
        <v>0</v>
      </c>
      <c r="F96" s="28"/>
      <c r="G96" s="28"/>
    </row>
    <row r="97" spans="1:7" s="4" customFormat="1" ht="17.25" customHeight="1">
      <c r="A97" s="11"/>
      <c r="B97" s="16"/>
      <c r="C97" s="2">
        <v>6290</v>
      </c>
      <c r="D97" s="9" t="s">
        <v>8</v>
      </c>
      <c r="E97" s="28">
        <v>0</v>
      </c>
      <c r="F97" s="28"/>
      <c r="G97" s="28"/>
    </row>
    <row r="98" spans="1:7" ht="22.5" customHeight="1">
      <c r="A98" s="11"/>
      <c r="B98" s="16"/>
      <c r="C98" s="2"/>
      <c r="D98" s="26" t="s">
        <v>85</v>
      </c>
      <c r="E98" s="108">
        <f>E10+E13+E17+E22+E29+E32+E35+E61+E68+E78+E95</f>
        <v>19507050</v>
      </c>
      <c r="F98" s="108">
        <f>F10+F13+F17+F22+F29+F32+F35+F61+F68+F78+F95</f>
        <v>19507050</v>
      </c>
      <c r="G98" s="108">
        <f>G10+G13+G17+G22+G29+G32+G35+G61+G68+G78+G95</f>
        <v>0</v>
      </c>
    </row>
    <row r="99" ht="19.5" customHeight="1"/>
    <row r="100" spans="2:3" ht="15.75" customHeight="1">
      <c r="B100" s="169"/>
      <c r="C100" s="169"/>
    </row>
  </sheetData>
  <mergeCells count="12">
    <mergeCell ref="D1:G1"/>
    <mergeCell ref="D2:G2"/>
    <mergeCell ref="D6:D8"/>
    <mergeCell ref="C6:C8"/>
    <mergeCell ref="E6:G6"/>
    <mergeCell ref="E7:E8"/>
    <mergeCell ref="F7:G7"/>
    <mergeCell ref="B6:B8"/>
    <mergeCell ref="A6:A8"/>
    <mergeCell ref="B100:C100"/>
    <mergeCell ref="C3:D3"/>
    <mergeCell ref="C4:D4"/>
  </mergeCells>
  <printOptions/>
  <pageMargins left="0.4" right="0.17" top="0.4" bottom="0.27" header="0.28" footer="0.17"/>
  <pageSetup horizontalDpi="600" verticalDpi="600" orientation="landscape" paperSize="9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7">
      <selection activeCell="E12" sqref="E12"/>
    </sheetView>
  </sheetViews>
  <sheetFormatPr defaultColWidth="9.00390625" defaultRowHeight="12.75"/>
  <cols>
    <col min="1" max="1" width="6.125" style="0" customWidth="1"/>
    <col min="2" max="2" width="35.25390625" style="0" customWidth="1"/>
    <col min="3" max="3" width="16.25390625" style="0" customWidth="1"/>
    <col min="4" max="4" width="16.125" style="0" customWidth="1"/>
    <col min="5" max="5" width="15.375" style="0" customWidth="1"/>
    <col min="6" max="6" width="12.75390625" style="0" customWidth="1"/>
    <col min="7" max="7" width="13.875" style="0" customWidth="1"/>
    <col min="8" max="8" width="11.00390625" style="0" customWidth="1"/>
    <col min="9" max="9" width="11.25390625" style="0" customWidth="1"/>
  </cols>
  <sheetData>
    <row r="1" spans="5:7" ht="12.75">
      <c r="E1" s="169" t="s">
        <v>337</v>
      </c>
      <c r="F1" s="169"/>
      <c r="G1" s="169"/>
    </row>
    <row r="2" spans="5:7" ht="12.75">
      <c r="E2" s="169" t="s">
        <v>322</v>
      </c>
      <c r="F2" s="169"/>
      <c r="G2" s="169"/>
    </row>
    <row r="4" spans="1:7" ht="18">
      <c r="A4" s="241" t="s">
        <v>338</v>
      </c>
      <c r="B4" s="241"/>
      <c r="C4" s="241"/>
      <c r="D4" s="241"/>
      <c r="E4" s="241"/>
      <c r="F4" s="241"/>
      <c r="G4" s="241"/>
    </row>
    <row r="5" ht="19.5" customHeight="1">
      <c r="I5" s="45" t="s">
        <v>143</v>
      </c>
    </row>
    <row r="6" spans="1:9" ht="12.75">
      <c r="A6" s="244" t="s">
        <v>100</v>
      </c>
      <c r="B6" s="244" t="s">
        <v>228</v>
      </c>
      <c r="C6" s="245" t="s">
        <v>339</v>
      </c>
      <c r="D6" s="247" t="s">
        <v>229</v>
      </c>
      <c r="E6" s="247"/>
      <c r="F6" s="247"/>
      <c r="G6" s="247"/>
      <c r="H6" s="122"/>
      <c r="I6" s="122"/>
    </row>
    <row r="7" spans="1:9" ht="38.25" customHeight="1">
      <c r="A7" s="244"/>
      <c r="B7" s="244"/>
      <c r="C7" s="246"/>
      <c r="D7" s="121">
        <v>2008</v>
      </c>
      <c r="E7" s="121">
        <v>2009</v>
      </c>
      <c r="F7" s="121">
        <v>2010</v>
      </c>
      <c r="G7" s="121">
        <v>2011</v>
      </c>
      <c r="H7" s="121">
        <v>2012</v>
      </c>
      <c r="I7" s="121">
        <v>2013</v>
      </c>
    </row>
    <row r="8" spans="1:9" ht="12.75">
      <c r="A8" s="66">
        <v>1</v>
      </c>
      <c r="B8" s="66">
        <v>2</v>
      </c>
      <c r="C8" s="66">
        <v>3</v>
      </c>
      <c r="D8" s="66">
        <v>4</v>
      </c>
      <c r="E8" s="66">
        <v>5</v>
      </c>
      <c r="F8" s="66">
        <v>6</v>
      </c>
      <c r="G8" s="66">
        <v>7</v>
      </c>
      <c r="H8" s="66">
        <v>8</v>
      </c>
      <c r="I8" s="66">
        <v>9</v>
      </c>
    </row>
    <row r="9" spans="1:9" ht="30" customHeight="1">
      <c r="A9" s="61" t="s">
        <v>105</v>
      </c>
      <c r="B9" s="62" t="s">
        <v>230</v>
      </c>
      <c r="C9" s="76">
        <f aca="true" t="shared" si="0" ref="C9:I9">C10+C14+C19</f>
        <v>9504721</v>
      </c>
      <c r="D9" s="76">
        <f t="shared" si="0"/>
        <v>8923771</v>
      </c>
      <c r="E9" s="76">
        <f t="shared" si="0"/>
        <v>8316815</v>
      </c>
      <c r="F9" s="76">
        <f t="shared" si="0"/>
        <v>7540000</v>
      </c>
      <c r="G9" s="76">
        <f t="shared" si="0"/>
        <v>6860000</v>
      </c>
      <c r="H9" s="76">
        <f t="shared" si="0"/>
        <v>6260000</v>
      </c>
      <c r="I9" s="76">
        <f t="shared" si="0"/>
        <v>5560000</v>
      </c>
    </row>
    <row r="10" spans="1:9" ht="36" customHeight="1">
      <c r="A10" s="64" t="s">
        <v>231</v>
      </c>
      <c r="B10" s="65" t="s">
        <v>232</v>
      </c>
      <c r="C10" s="76">
        <f>C11+C12+C13</f>
        <v>9504721</v>
      </c>
      <c r="D10" s="76">
        <f aca="true" t="shared" si="1" ref="D10:I10">D11+D12+D13</f>
        <v>8923771</v>
      </c>
      <c r="E10" s="76">
        <f t="shared" si="1"/>
        <v>8316815</v>
      </c>
      <c r="F10" s="76">
        <f t="shared" si="1"/>
        <v>7540000</v>
      </c>
      <c r="G10" s="76">
        <f t="shared" si="1"/>
        <v>6860000</v>
      </c>
      <c r="H10" s="76">
        <f t="shared" si="1"/>
        <v>6260000</v>
      </c>
      <c r="I10" s="76">
        <f t="shared" si="1"/>
        <v>5560000</v>
      </c>
    </row>
    <row r="11" spans="1:9" ht="17.25" customHeight="1">
      <c r="A11" s="66" t="s">
        <v>233</v>
      </c>
      <c r="B11" s="67" t="s">
        <v>234</v>
      </c>
      <c r="C11" s="76">
        <v>128250</v>
      </c>
      <c r="D11" s="76">
        <v>85500</v>
      </c>
      <c r="E11" s="76">
        <v>42750</v>
      </c>
      <c r="F11" s="76">
        <v>0</v>
      </c>
      <c r="G11" s="76">
        <v>0</v>
      </c>
      <c r="H11" s="35"/>
      <c r="I11" s="35"/>
    </row>
    <row r="12" spans="1:9" ht="15" customHeight="1">
      <c r="A12" s="66" t="s">
        <v>235</v>
      </c>
      <c r="B12" s="67" t="s">
        <v>236</v>
      </c>
      <c r="C12" s="76">
        <v>456471</v>
      </c>
      <c r="D12" s="76">
        <v>118271</v>
      </c>
      <c r="E12" s="76">
        <v>54065</v>
      </c>
      <c r="F12" s="76">
        <v>0</v>
      </c>
      <c r="G12" s="76">
        <v>0</v>
      </c>
      <c r="H12" s="76"/>
      <c r="I12" s="76"/>
    </row>
    <row r="13" spans="1:9" ht="15" customHeight="1">
      <c r="A13" s="66" t="s">
        <v>237</v>
      </c>
      <c r="B13" s="67" t="s">
        <v>238</v>
      </c>
      <c r="C13" s="76">
        <v>8920000</v>
      </c>
      <c r="D13" s="76">
        <v>8720000</v>
      </c>
      <c r="E13" s="76">
        <v>8220000</v>
      </c>
      <c r="F13" s="76">
        <v>7540000</v>
      </c>
      <c r="G13" s="76">
        <v>6860000</v>
      </c>
      <c r="H13" s="76">
        <v>6260000</v>
      </c>
      <c r="I13" s="76">
        <v>5560000</v>
      </c>
    </row>
    <row r="14" spans="1:9" ht="36.75" customHeight="1">
      <c r="A14" s="64" t="s">
        <v>239</v>
      </c>
      <c r="B14" s="65" t="s">
        <v>240</v>
      </c>
      <c r="C14" s="35"/>
      <c r="D14" s="76">
        <v>0</v>
      </c>
      <c r="E14" s="76">
        <v>0</v>
      </c>
      <c r="F14" s="76">
        <f>F15+F16+F18</f>
        <v>0</v>
      </c>
      <c r="G14" s="76">
        <f>G15+G16+G18</f>
        <v>0</v>
      </c>
      <c r="H14" s="76">
        <f>H15+H16+H18</f>
        <v>0</v>
      </c>
      <c r="I14" s="76">
        <f>I15+I16+I18</f>
        <v>0</v>
      </c>
    </row>
    <row r="15" spans="1:9" ht="15.75" customHeight="1">
      <c r="A15" s="66" t="s">
        <v>241</v>
      </c>
      <c r="B15" s="67" t="s">
        <v>242</v>
      </c>
      <c r="C15" s="35"/>
      <c r="D15" s="35"/>
      <c r="E15" s="76">
        <v>0</v>
      </c>
      <c r="F15" s="76"/>
      <c r="G15" s="76"/>
      <c r="H15" s="76"/>
      <c r="I15" s="76"/>
    </row>
    <row r="16" spans="1:9" ht="16.5" customHeight="1">
      <c r="A16" s="66" t="s">
        <v>243</v>
      </c>
      <c r="B16" s="67" t="s">
        <v>244</v>
      </c>
      <c r="C16" s="35"/>
      <c r="D16" s="35"/>
      <c r="E16" s="76">
        <v>0</v>
      </c>
      <c r="F16" s="76"/>
      <c r="G16" s="76"/>
      <c r="H16" s="76"/>
      <c r="I16" s="76"/>
    </row>
    <row r="17" spans="1:9" ht="15.75" customHeight="1">
      <c r="A17" s="66"/>
      <c r="B17" s="68" t="s">
        <v>245</v>
      </c>
      <c r="C17" s="35"/>
      <c r="D17" s="35"/>
      <c r="E17" s="35"/>
      <c r="F17" s="76"/>
      <c r="G17" s="76"/>
      <c r="H17" s="76"/>
      <c r="I17" s="76"/>
    </row>
    <row r="18" spans="1:9" ht="18" customHeight="1">
      <c r="A18" s="66" t="s">
        <v>246</v>
      </c>
      <c r="B18" s="67" t="s">
        <v>247</v>
      </c>
      <c r="C18" s="35"/>
      <c r="D18" s="76">
        <v>0</v>
      </c>
      <c r="E18" s="35"/>
      <c r="F18" s="76"/>
      <c r="G18" s="76"/>
      <c r="H18" s="76"/>
      <c r="I18" s="76"/>
    </row>
    <row r="19" spans="1:9" ht="27" customHeight="1">
      <c r="A19" s="64" t="s">
        <v>248</v>
      </c>
      <c r="B19" s="65" t="s">
        <v>249</v>
      </c>
      <c r="C19" s="107">
        <f>C20</f>
        <v>0</v>
      </c>
      <c r="D19" s="65"/>
      <c r="E19" s="65"/>
      <c r="F19" s="65"/>
      <c r="G19" s="65"/>
      <c r="H19" s="65"/>
      <c r="I19" s="65"/>
    </row>
    <row r="20" spans="1:9" ht="16.5" customHeight="1">
      <c r="A20" s="66" t="s">
        <v>250</v>
      </c>
      <c r="B20" s="69" t="s">
        <v>251</v>
      </c>
      <c r="C20" s="76">
        <v>0</v>
      </c>
      <c r="D20" s="69"/>
      <c r="E20" s="69"/>
      <c r="F20" s="69"/>
      <c r="G20" s="69"/>
      <c r="H20" s="69"/>
      <c r="I20" s="69"/>
    </row>
    <row r="21" spans="1:9" ht="19.5" customHeight="1">
      <c r="A21" s="66" t="s">
        <v>252</v>
      </c>
      <c r="B21" s="69" t="s">
        <v>253</v>
      </c>
      <c r="C21" s="69"/>
      <c r="D21" s="69"/>
      <c r="E21" s="69"/>
      <c r="F21" s="69"/>
      <c r="G21" s="69"/>
      <c r="H21" s="69"/>
      <c r="I21" s="69"/>
    </row>
    <row r="22" spans="1:9" ht="24.75" customHeight="1">
      <c r="A22" s="61">
        <v>2</v>
      </c>
      <c r="B22" s="62" t="s">
        <v>254</v>
      </c>
      <c r="C22" s="120">
        <f>C23+C28</f>
        <v>744995</v>
      </c>
      <c r="D22" s="76">
        <f>D23+D27+D28</f>
        <v>1045750</v>
      </c>
      <c r="E22" s="76">
        <f>E23+E28</f>
        <v>1059242</v>
      </c>
      <c r="F22" s="76">
        <f>F23+F28</f>
        <v>1171770</v>
      </c>
      <c r="G22" s="76">
        <f>G23+G28</f>
        <v>1037993</v>
      </c>
      <c r="H22" s="76">
        <f>H23+H28</f>
        <v>924102</v>
      </c>
      <c r="I22" s="76">
        <f>I23+I28</f>
        <v>993819</v>
      </c>
    </row>
    <row r="23" spans="1:9" ht="36.75" customHeight="1">
      <c r="A23" s="61" t="s">
        <v>255</v>
      </c>
      <c r="B23" s="62" t="s">
        <v>256</v>
      </c>
      <c r="C23" s="76">
        <f>C24+C25</f>
        <v>495875</v>
      </c>
      <c r="D23" s="76">
        <f aca="true" t="shared" si="2" ref="D23:I23">D24+D25</f>
        <v>580950</v>
      </c>
      <c r="E23" s="76">
        <f t="shared" si="2"/>
        <v>627950</v>
      </c>
      <c r="F23" s="76">
        <f t="shared" si="2"/>
        <v>776815</v>
      </c>
      <c r="G23" s="76">
        <f t="shared" si="2"/>
        <v>680000</v>
      </c>
      <c r="H23" s="76">
        <f t="shared" si="2"/>
        <v>600000</v>
      </c>
      <c r="I23" s="76">
        <f t="shared" si="2"/>
        <v>700000</v>
      </c>
    </row>
    <row r="24" spans="1:9" ht="18.75" customHeight="1">
      <c r="A24" s="66" t="s">
        <v>370</v>
      </c>
      <c r="B24" s="67" t="s">
        <v>257</v>
      </c>
      <c r="C24" s="76">
        <v>495875</v>
      </c>
      <c r="D24" s="76">
        <v>380950</v>
      </c>
      <c r="E24" s="76">
        <v>127950</v>
      </c>
      <c r="F24" s="76">
        <v>96815</v>
      </c>
      <c r="G24" s="76">
        <v>0</v>
      </c>
      <c r="H24" s="76">
        <v>0</v>
      </c>
      <c r="I24" s="76">
        <v>0</v>
      </c>
    </row>
    <row r="25" spans="1:9" ht="21.75" customHeight="1">
      <c r="A25" s="66" t="s">
        <v>371</v>
      </c>
      <c r="B25" s="67" t="s">
        <v>258</v>
      </c>
      <c r="C25" s="76">
        <v>0</v>
      </c>
      <c r="D25" s="76">
        <v>200000</v>
      </c>
      <c r="E25" s="76">
        <v>500000</v>
      </c>
      <c r="F25" s="76">
        <v>680000</v>
      </c>
      <c r="G25" s="76">
        <v>680000</v>
      </c>
      <c r="H25" s="76">
        <v>600000</v>
      </c>
      <c r="I25" s="76">
        <v>700000</v>
      </c>
    </row>
    <row r="26" spans="1:9" ht="16.5" customHeight="1">
      <c r="A26" s="66" t="s">
        <v>372</v>
      </c>
      <c r="B26" s="67" t="s">
        <v>259</v>
      </c>
      <c r="C26" s="35"/>
      <c r="D26" s="35"/>
      <c r="E26" s="35"/>
      <c r="F26" s="35"/>
      <c r="G26" s="35"/>
      <c r="H26" s="35"/>
      <c r="I26" s="35"/>
    </row>
    <row r="27" spans="1:9" ht="26.25" customHeight="1">
      <c r="A27" s="64" t="s">
        <v>260</v>
      </c>
      <c r="B27" s="65" t="s">
        <v>261</v>
      </c>
      <c r="C27" s="76">
        <v>0</v>
      </c>
      <c r="D27" s="76">
        <v>0</v>
      </c>
      <c r="E27" s="35"/>
      <c r="F27" s="35"/>
      <c r="G27" s="35"/>
      <c r="H27" s="35"/>
      <c r="I27" s="35"/>
    </row>
    <row r="28" spans="1:9" ht="18.75" customHeight="1">
      <c r="A28" s="64" t="s">
        <v>262</v>
      </c>
      <c r="B28" s="65" t="s">
        <v>263</v>
      </c>
      <c r="C28" s="107">
        <v>249120</v>
      </c>
      <c r="D28" s="107">
        <v>464800</v>
      </c>
      <c r="E28" s="107">
        <v>431292</v>
      </c>
      <c r="F28" s="107">
        <v>394955</v>
      </c>
      <c r="G28" s="107">
        <v>357993</v>
      </c>
      <c r="H28" s="107">
        <v>324102</v>
      </c>
      <c r="I28" s="107">
        <v>293819</v>
      </c>
    </row>
    <row r="29" spans="1:9" ht="25.5" customHeight="1">
      <c r="A29" s="61" t="s">
        <v>110</v>
      </c>
      <c r="B29" s="62" t="s">
        <v>264</v>
      </c>
      <c r="C29" s="76">
        <v>22367516</v>
      </c>
      <c r="D29" s="76">
        <v>19507050</v>
      </c>
      <c r="E29" s="76">
        <v>20122500</v>
      </c>
      <c r="F29" s="76">
        <v>25395480</v>
      </c>
      <c r="G29" s="76">
        <v>25851400</v>
      </c>
      <c r="H29" s="76">
        <v>25900400</v>
      </c>
      <c r="I29" s="76">
        <v>26050000</v>
      </c>
    </row>
    <row r="30" spans="1:9" ht="24" customHeight="1">
      <c r="A30" s="61" t="s">
        <v>113</v>
      </c>
      <c r="B30" s="62" t="s">
        <v>265</v>
      </c>
      <c r="C30" s="76">
        <v>28766099</v>
      </c>
      <c r="D30" s="76">
        <v>19164925</v>
      </c>
      <c r="E30" s="76">
        <v>19185780</v>
      </c>
      <c r="F30" s="76">
        <v>19258170</v>
      </c>
      <c r="G30" s="76">
        <v>20623065</v>
      </c>
      <c r="H30" s="76">
        <v>21290400</v>
      </c>
      <c r="I30" s="76">
        <v>21950000</v>
      </c>
    </row>
    <row r="31" spans="1:9" ht="29.25" customHeight="1">
      <c r="A31" s="61" t="s">
        <v>116</v>
      </c>
      <c r="B31" s="62" t="s">
        <v>266</v>
      </c>
      <c r="C31" s="120">
        <f aca="true" t="shared" si="3" ref="C31:I31">C29-C30</f>
        <v>-6398583</v>
      </c>
      <c r="D31" s="120">
        <f t="shared" si="3"/>
        <v>342125</v>
      </c>
      <c r="E31" s="120">
        <f t="shared" si="3"/>
        <v>936720</v>
      </c>
      <c r="F31" s="120">
        <f t="shared" si="3"/>
        <v>6137310</v>
      </c>
      <c r="G31" s="120">
        <f t="shared" si="3"/>
        <v>5228335</v>
      </c>
      <c r="H31" s="120">
        <f t="shared" si="3"/>
        <v>4610000</v>
      </c>
      <c r="I31" s="120">
        <f t="shared" si="3"/>
        <v>4100000</v>
      </c>
    </row>
    <row r="32" spans="1:9" ht="22.5" customHeight="1">
      <c r="A32" s="61" t="s">
        <v>119</v>
      </c>
      <c r="B32" s="62" t="s">
        <v>267</v>
      </c>
      <c r="C32" s="63"/>
      <c r="D32" s="63"/>
      <c r="E32" s="63"/>
      <c r="F32" s="63"/>
      <c r="G32" s="63"/>
      <c r="H32" s="63"/>
      <c r="I32" s="63"/>
    </row>
    <row r="33" spans="1:9" ht="21.75" customHeight="1">
      <c r="A33" s="64" t="s">
        <v>268</v>
      </c>
      <c r="B33" s="70" t="s">
        <v>373</v>
      </c>
      <c r="C33" s="124">
        <v>42.5</v>
      </c>
      <c r="D33" s="124">
        <v>42.77</v>
      </c>
      <c r="E33" s="124">
        <v>20.94</v>
      </c>
      <c r="F33" s="124">
        <v>20.17</v>
      </c>
      <c r="G33" s="124">
        <v>17.84</v>
      </c>
      <c r="H33" s="124">
        <v>15.83</v>
      </c>
      <c r="I33" s="124">
        <v>14.05</v>
      </c>
    </row>
    <row r="34" spans="1:9" ht="39.75" customHeight="1">
      <c r="A34" s="64" t="s">
        <v>269</v>
      </c>
      <c r="B34" s="70" t="s">
        <v>374</v>
      </c>
      <c r="C34" s="124">
        <v>42.5</v>
      </c>
      <c r="D34" s="124">
        <v>42.77</v>
      </c>
      <c r="E34" s="124">
        <v>20.94</v>
      </c>
      <c r="F34" s="124">
        <v>20.17</v>
      </c>
      <c r="G34" s="124">
        <v>17.84</v>
      </c>
      <c r="H34" s="124">
        <v>15.83</v>
      </c>
      <c r="I34" s="124">
        <v>14.05</v>
      </c>
    </row>
    <row r="35" spans="1:9" ht="27.75" customHeight="1">
      <c r="A35" s="64" t="s">
        <v>270</v>
      </c>
      <c r="B35" s="70" t="s">
        <v>271</v>
      </c>
      <c r="C35" s="124">
        <v>3.33</v>
      </c>
      <c r="D35" s="125">
        <v>5.36</v>
      </c>
      <c r="E35" s="125">
        <v>4.65</v>
      </c>
      <c r="F35" s="125">
        <f>F22/F29*100</f>
        <v>4.614088806354517</v>
      </c>
      <c r="G35" s="125">
        <f>G22/G29*100</f>
        <v>4.01522934928089</v>
      </c>
      <c r="H35" s="125">
        <f>H22/H29*100</f>
        <v>3.567906287161588</v>
      </c>
      <c r="I35" s="125">
        <f>I22/I29*100</f>
        <v>3.8150441458733204</v>
      </c>
    </row>
    <row r="36" spans="1:9" ht="38.25" customHeight="1">
      <c r="A36" s="64" t="s">
        <v>272</v>
      </c>
      <c r="B36" s="70" t="s">
        <v>273</v>
      </c>
      <c r="C36" s="124">
        <v>3.33</v>
      </c>
      <c r="D36" s="124">
        <v>5.36</v>
      </c>
      <c r="E36" s="125">
        <v>4.65</v>
      </c>
      <c r="F36" s="124">
        <v>3.13</v>
      </c>
      <c r="G36" s="124">
        <v>3.31</v>
      </c>
      <c r="H36" s="124">
        <v>2.86</v>
      </c>
      <c r="I36" s="124">
        <v>2.53</v>
      </c>
    </row>
  </sheetData>
  <mergeCells count="7">
    <mergeCell ref="E1:G1"/>
    <mergeCell ref="E2:G2"/>
    <mergeCell ref="A4:G4"/>
    <mergeCell ref="A6:A7"/>
    <mergeCell ref="B6:B7"/>
    <mergeCell ref="C6:C7"/>
    <mergeCell ref="D6:G6"/>
  </mergeCells>
  <printOptions/>
  <pageMargins left="0.33" right="0.18" top="0.5" bottom="0.6" header="0.37" footer="0.5"/>
  <pageSetup fitToHeight="2" fitToWidth="2" horizontalDpi="600" verticalDpi="6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78"/>
  <sheetViews>
    <sheetView workbookViewId="0" topLeftCell="A262">
      <selection activeCell="E289" sqref="E289"/>
    </sheetView>
  </sheetViews>
  <sheetFormatPr defaultColWidth="9.00390625" defaultRowHeight="12.75"/>
  <cols>
    <col min="1" max="1" width="6.25390625" style="0" customWidth="1"/>
    <col min="2" max="2" width="6.75390625" style="0" customWidth="1"/>
    <col min="3" max="3" width="6.00390625" style="0" customWidth="1"/>
    <col min="4" max="4" width="47.375" style="0" customWidth="1"/>
    <col min="5" max="5" width="13.75390625" style="0" customWidth="1"/>
    <col min="6" max="6" width="13.625" style="0" customWidth="1"/>
    <col min="7" max="7" width="11.125" style="0" customWidth="1"/>
    <col min="8" max="8" width="10.875" style="0" customWidth="1"/>
    <col min="9" max="9" width="8.375" style="0" customWidth="1"/>
    <col min="12" max="12" width="11.00390625" style="0" customWidth="1"/>
  </cols>
  <sheetData>
    <row r="1" ht="12.75">
      <c r="H1" t="s">
        <v>94</v>
      </c>
    </row>
    <row r="2" ht="12.75">
      <c r="H2" t="s">
        <v>95</v>
      </c>
    </row>
    <row r="4" spans="3:9" ht="15.75">
      <c r="C4" s="170" t="s">
        <v>326</v>
      </c>
      <c r="D4" s="170"/>
      <c r="E4" s="170"/>
      <c r="F4" s="170"/>
      <c r="G4" s="170"/>
      <c r="H4" s="170"/>
      <c r="I4" s="170"/>
    </row>
    <row r="6" spans="1:12" ht="12.75" customHeight="1">
      <c r="A6" s="177" t="s">
        <v>0</v>
      </c>
      <c r="B6" s="177" t="s">
        <v>284</v>
      </c>
      <c r="C6" s="177" t="s">
        <v>1</v>
      </c>
      <c r="D6" s="177" t="s">
        <v>3</v>
      </c>
      <c r="E6" s="177" t="s">
        <v>328</v>
      </c>
      <c r="F6" s="177" t="s">
        <v>86</v>
      </c>
      <c r="G6" s="177"/>
      <c r="H6" s="177"/>
      <c r="I6" s="177"/>
      <c r="J6" s="177"/>
      <c r="K6" s="177"/>
      <c r="L6" s="177"/>
    </row>
    <row r="7" spans="1:12" ht="12.75">
      <c r="A7" s="177"/>
      <c r="B7" s="177"/>
      <c r="C7" s="177"/>
      <c r="D7" s="177"/>
      <c r="E7" s="177"/>
      <c r="F7" s="177" t="s">
        <v>87</v>
      </c>
      <c r="G7" s="178" t="s">
        <v>88</v>
      </c>
      <c r="H7" s="179"/>
      <c r="I7" s="179"/>
      <c r="J7" s="179"/>
      <c r="K7" s="180"/>
      <c r="L7" s="177" t="s">
        <v>89</v>
      </c>
    </row>
    <row r="8" spans="1:12" ht="62.25" customHeight="1">
      <c r="A8" s="177"/>
      <c r="B8" s="177"/>
      <c r="C8" s="177"/>
      <c r="D8" s="177"/>
      <c r="E8" s="177"/>
      <c r="F8" s="177"/>
      <c r="G8" s="29" t="s">
        <v>90</v>
      </c>
      <c r="H8" s="29" t="s">
        <v>91</v>
      </c>
      <c r="I8" s="29" t="s">
        <v>92</v>
      </c>
      <c r="J8" s="29" t="s">
        <v>93</v>
      </c>
      <c r="K8" s="134" t="s">
        <v>280</v>
      </c>
      <c r="L8" s="177"/>
    </row>
    <row r="9" spans="1:12" s="31" customFormat="1" ht="12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  <c r="K9" s="30">
        <v>11</v>
      </c>
      <c r="L9" s="30">
        <v>12</v>
      </c>
    </row>
    <row r="10" spans="1:12" s="24" customFormat="1" ht="16.5" customHeight="1">
      <c r="A10" s="36" t="s">
        <v>4</v>
      </c>
      <c r="B10" s="36"/>
      <c r="C10" s="37"/>
      <c r="D10" s="73" t="s">
        <v>5</v>
      </c>
      <c r="E10" s="74">
        <f>E11+E13</f>
        <v>101200</v>
      </c>
      <c r="F10" s="74">
        <f>F13</f>
        <v>1200</v>
      </c>
      <c r="G10" s="37"/>
      <c r="H10" s="37"/>
      <c r="I10" s="37"/>
      <c r="J10" s="37"/>
      <c r="K10" s="37"/>
      <c r="L10" s="74">
        <f>L11</f>
        <v>100000</v>
      </c>
    </row>
    <row r="11" spans="1:12" ht="18.75" customHeight="1">
      <c r="A11" s="33"/>
      <c r="B11" s="32" t="s">
        <v>6</v>
      </c>
      <c r="C11" s="33"/>
      <c r="D11" s="18" t="s">
        <v>7</v>
      </c>
      <c r="E11" s="28">
        <f>E12</f>
        <v>100000</v>
      </c>
      <c r="F11" s="33"/>
      <c r="G11" s="33"/>
      <c r="H11" s="33"/>
      <c r="I11" s="33"/>
      <c r="J11" s="33"/>
      <c r="K11" s="33"/>
      <c r="L11" s="28">
        <f>L12</f>
        <v>100000</v>
      </c>
    </row>
    <row r="12" spans="1:12" ht="17.25" customHeight="1">
      <c r="A12" s="33"/>
      <c r="B12" s="33"/>
      <c r="C12" s="2">
        <v>6050</v>
      </c>
      <c r="D12" s="18" t="s">
        <v>96</v>
      </c>
      <c r="E12" s="28">
        <v>100000</v>
      </c>
      <c r="F12" s="33"/>
      <c r="G12" s="33"/>
      <c r="H12" s="33"/>
      <c r="I12" s="33"/>
      <c r="J12" s="33"/>
      <c r="K12" s="33"/>
      <c r="L12" s="28">
        <v>100000</v>
      </c>
    </row>
    <row r="13" spans="1:12" ht="14.25">
      <c r="A13" s="33"/>
      <c r="B13" s="8" t="s">
        <v>97</v>
      </c>
      <c r="C13" s="33"/>
      <c r="D13" s="11" t="s">
        <v>99</v>
      </c>
      <c r="E13" s="28">
        <f>E14</f>
        <v>1200</v>
      </c>
      <c r="F13" s="28">
        <f>F14</f>
        <v>1200</v>
      </c>
      <c r="G13" s="33"/>
      <c r="H13" s="33"/>
      <c r="I13" s="33"/>
      <c r="J13" s="33"/>
      <c r="K13" s="33"/>
      <c r="L13" s="33"/>
    </row>
    <row r="14" spans="1:12" ht="14.25">
      <c r="A14" s="34"/>
      <c r="B14" s="34"/>
      <c r="C14" s="16">
        <v>2850</v>
      </c>
      <c r="D14" s="18" t="s">
        <v>98</v>
      </c>
      <c r="E14" s="28">
        <v>1200</v>
      </c>
      <c r="F14" s="28">
        <f>E14</f>
        <v>1200</v>
      </c>
      <c r="G14" s="34"/>
      <c r="H14" s="34"/>
      <c r="I14" s="34"/>
      <c r="J14" s="34"/>
      <c r="K14" s="34"/>
      <c r="L14" s="34"/>
    </row>
    <row r="15" spans="1:12" s="7" customFormat="1" ht="30.75" customHeight="1">
      <c r="A15" s="50">
        <v>400</v>
      </c>
      <c r="B15" s="55"/>
      <c r="C15" s="55"/>
      <c r="D15" s="38" t="s">
        <v>15</v>
      </c>
      <c r="E15" s="79">
        <f>E16</f>
        <v>240900</v>
      </c>
      <c r="F15" s="79">
        <f>F16</f>
        <v>240900</v>
      </c>
      <c r="G15" s="79">
        <f>G16</f>
        <v>4000</v>
      </c>
      <c r="H15" s="55"/>
      <c r="I15" s="55"/>
      <c r="J15" s="55"/>
      <c r="K15" s="55"/>
      <c r="L15" s="79">
        <f>L16</f>
        <v>0</v>
      </c>
    </row>
    <row r="16" spans="1:12" ht="17.25" customHeight="1">
      <c r="A16" s="34"/>
      <c r="B16" s="8">
        <v>40002</v>
      </c>
      <c r="C16" s="34"/>
      <c r="D16" s="11" t="s">
        <v>16</v>
      </c>
      <c r="E16" s="28">
        <f>E17+E18+E19+E20+E21+E22+E23</f>
        <v>240900</v>
      </c>
      <c r="F16" s="28">
        <f>F17+F18+F19+F20+F21+F22+F23</f>
        <v>240900</v>
      </c>
      <c r="G16" s="28">
        <f>G17</f>
        <v>4000</v>
      </c>
      <c r="H16" s="34"/>
      <c r="I16" s="34"/>
      <c r="J16" s="34"/>
      <c r="K16" s="34"/>
      <c r="L16" s="28">
        <v>0</v>
      </c>
    </row>
    <row r="17" spans="1:12" s="4" customFormat="1" ht="15" customHeight="1">
      <c r="A17" s="16"/>
      <c r="B17" s="16"/>
      <c r="C17" s="16">
        <v>4170</v>
      </c>
      <c r="D17" s="11" t="s">
        <v>148</v>
      </c>
      <c r="E17" s="28">
        <v>4000</v>
      </c>
      <c r="F17" s="28">
        <f>E17</f>
        <v>4000</v>
      </c>
      <c r="G17" s="28">
        <v>4000</v>
      </c>
      <c r="H17" s="28"/>
      <c r="I17" s="28"/>
      <c r="J17" s="28"/>
      <c r="K17" s="28"/>
      <c r="L17" s="28"/>
    </row>
    <row r="18" spans="1:12" s="4" customFormat="1" ht="15" customHeight="1">
      <c r="A18" s="16"/>
      <c r="B18" s="16"/>
      <c r="C18" s="16">
        <v>4210</v>
      </c>
      <c r="D18" s="11" t="s">
        <v>149</v>
      </c>
      <c r="E18" s="28">
        <v>6000</v>
      </c>
      <c r="F18" s="28">
        <f aca="true" t="shared" si="0" ref="F18:F23">E18</f>
        <v>6000</v>
      </c>
      <c r="G18" s="28"/>
      <c r="H18" s="28"/>
      <c r="I18" s="28"/>
      <c r="J18" s="28"/>
      <c r="K18" s="28"/>
      <c r="L18" s="28"/>
    </row>
    <row r="19" spans="1:12" s="4" customFormat="1" ht="15" customHeight="1">
      <c r="A19" s="16"/>
      <c r="B19" s="16"/>
      <c r="C19" s="16">
        <v>4260</v>
      </c>
      <c r="D19" s="11" t="s">
        <v>150</v>
      </c>
      <c r="E19" s="28">
        <v>125600</v>
      </c>
      <c r="F19" s="28">
        <f t="shared" si="0"/>
        <v>125600</v>
      </c>
      <c r="G19" s="28"/>
      <c r="H19" s="28"/>
      <c r="I19" s="28"/>
      <c r="J19" s="28"/>
      <c r="K19" s="28"/>
      <c r="L19" s="28"/>
    </row>
    <row r="20" spans="1:12" s="4" customFormat="1" ht="15" customHeight="1">
      <c r="A20" s="16"/>
      <c r="B20" s="16"/>
      <c r="C20" s="16">
        <v>4270</v>
      </c>
      <c r="D20" s="11" t="s">
        <v>151</v>
      </c>
      <c r="E20" s="28">
        <v>60000</v>
      </c>
      <c r="F20" s="28">
        <f t="shared" si="0"/>
        <v>60000</v>
      </c>
      <c r="G20" s="28"/>
      <c r="H20" s="28"/>
      <c r="I20" s="28"/>
      <c r="J20" s="28"/>
      <c r="K20" s="28"/>
      <c r="L20" s="28"/>
    </row>
    <row r="21" spans="1:12" s="4" customFormat="1" ht="15" customHeight="1">
      <c r="A21" s="16"/>
      <c r="B21" s="16"/>
      <c r="C21" s="16">
        <v>4300</v>
      </c>
      <c r="D21" s="11" t="s">
        <v>152</v>
      </c>
      <c r="E21" s="28">
        <v>11800</v>
      </c>
      <c r="F21" s="28">
        <f t="shared" si="0"/>
        <v>11800</v>
      </c>
      <c r="G21" s="28"/>
      <c r="H21" s="28"/>
      <c r="I21" s="28"/>
      <c r="J21" s="28"/>
      <c r="K21" s="28"/>
      <c r="L21" s="28"/>
    </row>
    <row r="22" spans="1:12" s="4" customFormat="1" ht="27.75" customHeight="1">
      <c r="A22" s="16"/>
      <c r="B22" s="16"/>
      <c r="C22" s="2">
        <v>4360</v>
      </c>
      <c r="D22" s="9" t="s">
        <v>168</v>
      </c>
      <c r="E22" s="28">
        <v>1500</v>
      </c>
      <c r="F22" s="28">
        <f t="shared" si="0"/>
        <v>1500</v>
      </c>
      <c r="G22" s="28"/>
      <c r="H22" s="28"/>
      <c r="I22" s="28"/>
      <c r="J22" s="28"/>
      <c r="K22" s="28"/>
      <c r="L22" s="28"/>
    </row>
    <row r="23" spans="1:12" s="4" customFormat="1" ht="15" customHeight="1">
      <c r="A23" s="16"/>
      <c r="B23" s="16"/>
      <c r="C23" s="16">
        <v>4430</v>
      </c>
      <c r="D23" s="11" t="s">
        <v>153</v>
      </c>
      <c r="E23" s="28">
        <v>32000</v>
      </c>
      <c r="F23" s="28">
        <f t="shared" si="0"/>
        <v>32000</v>
      </c>
      <c r="G23" s="28"/>
      <c r="H23" s="28"/>
      <c r="I23" s="28"/>
      <c r="J23" s="28"/>
      <c r="K23" s="28"/>
      <c r="L23" s="28"/>
    </row>
    <row r="24" spans="1:12" s="7" customFormat="1" ht="21.75" customHeight="1">
      <c r="A24" s="14">
        <v>600</v>
      </c>
      <c r="B24" s="14"/>
      <c r="C24" s="14"/>
      <c r="D24" s="6" t="s">
        <v>154</v>
      </c>
      <c r="E24" s="27">
        <f>E25+E27</f>
        <v>889825</v>
      </c>
      <c r="F24" s="27">
        <f aca="true" t="shared" si="1" ref="F24:K24">F27</f>
        <v>471000</v>
      </c>
      <c r="G24" s="27">
        <f t="shared" si="1"/>
        <v>3000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0</v>
      </c>
      <c r="L24" s="27">
        <f>L26+L32</f>
        <v>418825</v>
      </c>
    </row>
    <row r="25" spans="1:12" s="7" customFormat="1" ht="17.25" customHeight="1">
      <c r="A25" s="14"/>
      <c r="B25" s="16">
        <v>60013</v>
      </c>
      <c r="C25" s="16"/>
      <c r="D25" s="11" t="s">
        <v>285</v>
      </c>
      <c r="E25" s="27">
        <f>E26</f>
        <v>318825</v>
      </c>
      <c r="F25" s="27"/>
      <c r="G25" s="27"/>
      <c r="H25" s="27"/>
      <c r="I25" s="27"/>
      <c r="J25" s="27"/>
      <c r="K25" s="27"/>
      <c r="L25" s="27"/>
    </row>
    <row r="26" spans="1:12" s="7" customFormat="1" ht="17.25" customHeight="1">
      <c r="A26" s="14"/>
      <c r="B26" s="16"/>
      <c r="C26" s="16">
        <v>6050</v>
      </c>
      <c r="D26" s="11" t="s">
        <v>96</v>
      </c>
      <c r="E26" s="27">
        <v>318825</v>
      </c>
      <c r="F26" s="27"/>
      <c r="G26" s="27"/>
      <c r="H26" s="27"/>
      <c r="I26" s="27"/>
      <c r="J26" s="27"/>
      <c r="K26" s="27"/>
      <c r="L26" s="27">
        <f>E26</f>
        <v>318825</v>
      </c>
    </row>
    <row r="27" spans="1:12" ht="18" customHeight="1">
      <c r="A27" s="34"/>
      <c r="B27" s="34">
        <v>60016</v>
      </c>
      <c r="C27" s="34"/>
      <c r="D27" s="11" t="s">
        <v>155</v>
      </c>
      <c r="E27" s="28">
        <f>E28+E29+E30+E31+E32</f>
        <v>571000</v>
      </c>
      <c r="F27" s="28">
        <f>F28+F29+F30+F31+F32</f>
        <v>471000</v>
      </c>
      <c r="G27" s="28">
        <f>G28+G29+G30+G31+G32</f>
        <v>3000</v>
      </c>
      <c r="H27" s="34"/>
      <c r="I27" s="34"/>
      <c r="J27" s="34"/>
      <c r="K27" s="34"/>
      <c r="L27" s="28">
        <f>L32</f>
        <v>100000</v>
      </c>
    </row>
    <row r="28" spans="1:12" ht="14.25">
      <c r="A28" s="34"/>
      <c r="B28" s="34"/>
      <c r="C28" s="11">
        <v>4170</v>
      </c>
      <c r="D28" s="11" t="s">
        <v>148</v>
      </c>
      <c r="E28" s="28">
        <v>3000</v>
      </c>
      <c r="F28" s="28">
        <f>E28</f>
        <v>3000</v>
      </c>
      <c r="G28" s="28">
        <v>3000</v>
      </c>
      <c r="H28" s="34"/>
      <c r="I28" s="34"/>
      <c r="J28" s="34"/>
      <c r="K28" s="34"/>
      <c r="L28" s="34"/>
    </row>
    <row r="29" spans="1:12" ht="14.25">
      <c r="A29" s="34"/>
      <c r="B29" s="34"/>
      <c r="C29" s="11">
        <v>4210</v>
      </c>
      <c r="D29" s="11" t="s">
        <v>149</v>
      </c>
      <c r="E29" s="28">
        <v>8000</v>
      </c>
      <c r="F29" s="28">
        <f>E29</f>
        <v>8000</v>
      </c>
      <c r="G29" s="28"/>
      <c r="H29" s="34"/>
      <c r="I29" s="34"/>
      <c r="J29" s="34"/>
      <c r="K29" s="34"/>
      <c r="L29" s="34"/>
    </row>
    <row r="30" spans="1:12" ht="14.25">
      <c r="A30" s="34"/>
      <c r="B30" s="34"/>
      <c r="C30" s="11">
        <v>4270</v>
      </c>
      <c r="D30" s="11" t="s">
        <v>151</v>
      </c>
      <c r="E30" s="28">
        <v>350000</v>
      </c>
      <c r="F30" s="28">
        <f>E30</f>
        <v>350000</v>
      </c>
      <c r="G30" s="28"/>
      <c r="H30" s="34"/>
      <c r="I30" s="34"/>
      <c r="J30" s="34"/>
      <c r="K30" s="34"/>
      <c r="L30" s="34"/>
    </row>
    <row r="31" spans="1:12" ht="14.25">
      <c r="A31" s="34"/>
      <c r="B31" s="34"/>
      <c r="C31" s="11">
        <v>4300</v>
      </c>
      <c r="D31" s="11" t="s">
        <v>152</v>
      </c>
      <c r="E31" s="28">
        <v>110000</v>
      </c>
      <c r="F31" s="28">
        <f>E31</f>
        <v>110000</v>
      </c>
      <c r="G31" s="28"/>
      <c r="H31" s="34"/>
      <c r="I31" s="34"/>
      <c r="J31" s="34"/>
      <c r="K31" s="34"/>
      <c r="L31" s="34"/>
    </row>
    <row r="32" spans="1:12" s="4" customFormat="1" ht="16.5" customHeight="1">
      <c r="A32" s="49"/>
      <c r="B32" s="49"/>
      <c r="C32" s="2">
        <v>6050</v>
      </c>
      <c r="D32" s="18" t="s">
        <v>96</v>
      </c>
      <c r="E32" s="28">
        <v>100000</v>
      </c>
      <c r="F32" s="28">
        <v>0</v>
      </c>
      <c r="G32" s="56"/>
      <c r="H32" s="51"/>
      <c r="I32" s="51"/>
      <c r="J32" s="51"/>
      <c r="K32" s="51"/>
      <c r="L32" s="28">
        <f>E32</f>
        <v>100000</v>
      </c>
    </row>
    <row r="33" spans="1:12" s="7" customFormat="1" ht="20.25" customHeight="1">
      <c r="A33" s="14">
        <v>700</v>
      </c>
      <c r="B33" s="50"/>
      <c r="C33" s="50"/>
      <c r="D33" s="6" t="s">
        <v>21</v>
      </c>
      <c r="E33" s="27">
        <f>E34</f>
        <v>139500</v>
      </c>
      <c r="F33" s="27">
        <f>F34</f>
        <v>139500</v>
      </c>
      <c r="G33" s="27">
        <f>G34</f>
        <v>2000</v>
      </c>
      <c r="H33" s="55"/>
      <c r="I33" s="55"/>
      <c r="J33" s="55"/>
      <c r="K33" s="55"/>
      <c r="L33" s="55"/>
    </row>
    <row r="34" spans="1:12" s="4" customFormat="1" ht="18" customHeight="1">
      <c r="A34" s="49"/>
      <c r="B34" s="47">
        <v>70005</v>
      </c>
      <c r="C34" s="49"/>
      <c r="D34" s="18" t="s">
        <v>22</v>
      </c>
      <c r="E34" s="28">
        <f>E35+E36+E37+E38+E39+E40</f>
        <v>139500</v>
      </c>
      <c r="F34" s="28">
        <f>F35+F36+F37+F38+F39+F40</f>
        <v>139500</v>
      </c>
      <c r="G34" s="27">
        <f>G35</f>
        <v>2000</v>
      </c>
      <c r="H34" s="51"/>
      <c r="I34" s="51"/>
      <c r="J34" s="51"/>
      <c r="K34" s="51"/>
      <c r="L34" s="51"/>
    </row>
    <row r="35" spans="1:12" s="4" customFormat="1" ht="15" customHeight="1">
      <c r="A35" s="49"/>
      <c r="B35" s="49"/>
      <c r="C35" s="16">
        <v>4170</v>
      </c>
      <c r="D35" s="11" t="s">
        <v>148</v>
      </c>
      <c r="E35" s="28">
        <v>2000</v>
      </c>
      <c r="F35" s="28">
        <f aca="true" t="shared" si="2" ref="F35:F40">E35</f>
        <v>2000</v>
      </c>
      <c r="G35" s="28">
        <v>2000</v>
      </c>
      <c r="H35" s="51"/>
      <c r="I35" s="51"/>
      <c r="J35" s="51"/>
      <c r="K35" s="51"/>
      <c r="L35" s="51"/>
    </row>
    <row r="36" spans="1:12" s="4" customFormat="1" ht="15" customHeight="1">
      <c r="A36" s="49"/>
      <c r="B36" s="49"/>
      <c r="C36" s="16">
        <v>4210</v>
      </c>
      <c r="D36" s="11" t="s">
        <v>149</v>
      </c>
      <c r="E36" s="28">
        <v>3000</v>
      </c>
      <c r="F36" s="28">
        <f t="shared" si="2"/>
        <v>3000</v>
      </c>
      <c r="G36" s="28"/>
      <c r="H36" s="51"/>
      <c r="I36" s="51"/>
      <c r="J36" s="51"/>
      <c r="K36" s="51"/>
      <c r="L36" s="51"/>
    </row>
    <row r="37" spans="1:12" s="4" customFormat="1" ht="15" customHeight="1">
      <c r="A37" s="49"/>
      <c r="B37" s="49"/>
      <c r="C37" s="16">
        <v>4260</v>
      </c>
      <c r="D37" s="11" t="s">
        <v>150</v>
      </c>
      <c r="E37" s="28">
        <v>32000</v>
      </c>
      <c r="F37" s="28">
        <f t="shared" si="2"/>
        <v>32000</v>
      </c>
      <c r="G37" s="28"/>
      <c r="H37" s="51"/>
      <c r="I37" s="51"/>
      <c r="J37" s="51"/>
      <c r="K37" s="51"/>
      <c r="L37" s="51"/>
    </row>
    <row r="38" spans="1:12" s="4" customFormat="1" ht="15" customHeight="1">
      <c r="A38" s="49"/>
      <c r="B38" s="49"/>
      <c r="C38" s="16">
        <v>4270</v>
      </c>
      <c r="D38" s="11" t="s">
        <v>151</v>
      </c>
      <c r="E38" s="28">
        <v>40000</v>
      </c>
      <c r="F38" s="28">
        <f t="shared" si="2"/>
        <v>40000</v>
      </c>
      <c r="G38" s="28"/>
      <c r="H38" s="51"/>
      <c r="I38" s="51"/>
      <c r="J38" s="51"/>
      <c r="K38" s="51"/>
      <c r="L38" s="51"/>
    </row>
    <row r="39" spans="1:12" s="4" customFormat="1" ht="15" customHeight="1">
      <c r="A39" s="49"/>
      <c r="B39" s="49"/>
      <c r="C39" s="16">
        <v>4300</v>
      </c>
      <c r="D39" s="11" t="s">
        <v>152</v>
      </c>
      <c r="E39" s="28">
        <v>60000</v>
      </c>
      <c r="F39" s="28">
        <f t="shared" si="2"/>
        <v>60000</v>
      </c>
      <c r="G39" s="51"/>
      <c r="H39" s="51"/>
      <c r="I39" s="51"/>
      <c r="J39" s="51"/>
      <c r="K39" s="51"/>
      <c r="L39" s="51"/>
    </row>
    <row r="40" spans="1:12" s="4" customFormat="1" ht="15" customHeight="1">
      <c r="A40" s="49"/>
      <c r="B40" s="49"/>
      <c r="C40" s="16">
        <v>4430</v>
      </c>
      <c r="D40" s="11" t="s">
        <v>153</v>
      </c>
      <c r="E40" s="28">
        <v>2500</v>
      </c>
      <c r="F40" s="28">
        <f t="shared" si="2"/>
        <v>2500</v>
      </c>
      <c r="G40" s="51"/>
      <c r="H40" s="51"/>
      <c r="I40" s="51"/>
      <c r="J40" s="51"/>
      <c r="K40" s="51"/>
      <c r="L40" s="51"/>
    </row>
    <row r="41" spans="1:12" s="7" customFormat="1" ht="20.25" customHeight="1">
      <c r="A41" s="15">
        <v>710</v>
      </c>
      <c r="B41" s="15"/>
      <c r="C41" s="15"/>
      <c r="D41" s="15" t="s">
        <v>157</v>
      </c>
      <c r="E41" s="27">
        <f>E42</f>
        <v>93000</v>
      </c>
      <c r="F41" s="27">
        <f>F42</f>
        <v>93000</v>
      </c>
      <c r="G41" s="27">
        <f>G42</f>
        <v>3000</v>
      </c>
      <c r="H41" s="27">
        <f>H42</f>
        <v>0</v>
      </c>
      <c r="I41" s="27">
        <f>I42</f>
        <v>0</v>
      </c>
      <c r="J41" s="55"/>
      <c r="K41" s="55"/>
      <c r="L41" s="55"/>
    </row>
    <row r="42" spans="1:12" ht="17.25" customHeight="1">
      <c r="A42" s="34"/>
      <c r="B42" s="34">
        <v>71004</v>
      </c>
      <c r="C42" s="34"/>
      <c r="D42" s="18" t="s">
        <v>158</v>
      </c>
      <c r="E42" s="28">
        <f>E43+E44</f>
        <v>93000</v>
      </c>
      <c r="F42" s="28">
        <f>F43+F44</f>
        <v>93000</v>
      </c>
      <c r="G42" s="28">
        <f>G43+G44</f>
        <v>3000</v>
      </c>
      <c r="H42" s="28">
        <f>H43+H44</f>
        <v>0</v>
      </c>
      <c r="I42" s="28">
        <f>I43+I44</f>
        <v>0</v>
      </c>
      <c r="J42" s="34"/>
      <c r="K42" s="34"/>
      <c r="L42" s="34"/>
    </row>
    <row r="43" spans="1:12" ht="15.75" customHeight="1">
      <c r="A43" s="34"/>
      <c r="B43" s="9"/>
      <c r="C43" s="9">
        <v>4170</v>
      </c>
      <c r="D43" s="9" t="s">
        <v>148</v>
      </c>
      <c r="E43" s="28">
        <v>3000</v>
      </c>
      <c r="F43" s="28">
        <v>3000</v>
      </c>
      <c r="G43" s="28">
        <v>3000</v>
      </c>
      <c r="H43" s="34"/>
      <c r="I43" s="34"/>
      <c r="J43" s="34"/>
      <c r="K43" s="34"/>
      <c r="L43" s="34"/>
    </row>
    <row r="44" spans="1:12" ht="16.5" customHeight="1">
      <c r="A44" s="34"/>
      <c r="B44" s="9"/>
      <c r="C44" s="9">
        <v>4300</v>
      </c>
      <c r="D44" s="9" t="s">
        <v>152</v>
      </c>
      <c r="E44" s="28">
        <v>90000</v>
      </c>
      <c r="F44" s="28">
        <f>E44</f>
        <v>90000</v>
      </c>
      <c r="G44" s="28"/>
      <c r="H44" s="34"/>
      <c r="I44" s="34"/>
      <c r="J44" s="34"/>
      <c r="K44" s="34"/>
      <c r="L44" s="34"/>
    </row>
    <row r="45" spans="1:12" s="7" customFormat="1" ht="18" customHeight="1">
      <c r="A45" s="75">
        <v>750</v>
      </c>
      <c r="B45" s="55"/>
      <c r="C45" s="55"/>
      <c r="D45" s="15" t="s">
        <v>25</v>
      </c>
      <c r="E45" s="27">
        <f>E46+E53+E57+E77</f>
        <v>2972045</v>
      </c>
      <c r="F45" s="27">
        <f>F46+F53+F57+F77</f>
        <v>2972045</v>
      </c>
      <c r="G45" s="27">
        <f>G46+G53+G57+G77</f>
        <v>2018153</v>
      </c>
      <c r="H45" s="27">
        <f>H46+H53+H57+H77</f>
        <v>394720</v>
      </c>
      <c r="I45" s="27"/>
      <c r="J45" s="55"/>
      <c r="K45" s="55"/>
      <c r="L45" s="55"/>
    </row>
    <row r="46" spans="1:12" ht="16.5" customHeight="1">
      <c r="A46" s="34"/>
      <c r="B46" s="71">
        <v>75011</v>
      </c>
      <c r="C46" s="34"/>
      <c r="D46" s="9" t="s">
        <v>26</v>
      </c>
      <c r="E46" s="28">
        <f>E47+E48+E49+E50+E51+E52</f>
        <v>76115</v>
      </c>
      <c r="F46" s="28">
        <f>F47+F48+F49+F50+F51+F52</f>
        <v>76115</v>
      </c>
      <c r="G46" s="28">
        <f>G47+G48+G49+G50+G51+G52</f>
        <v>62140</v>
      </c>
      <c r="H46" s="28">
        <f>H47+H48+H49+H50+H51+H52</f>
        <v>12319</v>
      </c>
      <c r="I46" s="28"/>
      <c r="J46" s="34"/>
      <c r="K46" s="34"/>
      <c r="L46" s="34"/>
    </row>
    <row r="47" spans="1:12" ht="15.75" customHeight="1">
      <c r="A47" s="34"/>
      <c r="B47" s="58"/>
      <c r="C47" s="10">
        <v>4010</v>
      </c>
      <c r="D47" s="9" t="s">
        <v>159</v>
      </c>
      <c r="E47" s="28">
        <v>57516</v>
      </c>
      <c r="F47" s="28">
        <f aca="true" t="shared" si="3" ref="F47:F52">E47</f>
        <v>57516</v>
      </c>
      <c r="G47" s="28">
        <v>57516</v>
      </c>
      <c r="H47" s="28"/>
      <c r="I47" s="28"/>
      <c r="J47" s="34"/>
      <c r="K47" s="34"/>
      <c r="L47" s="34"/>
    </row>
    <row r="48" spans="1:12" ht="14.25">
      <c r="A48" s="34"/>
      <c r="B48" s="58"/>
      <c r="C48" s="10">
        <v>4040</v>
      </c>
      <c r="D48" s="11" t="s">
        <v>160</v>
      </c>
      <c r="E48" s="28">
        <v>4624</v>
      </c>
      <c r="F48" s="28">
        <f t="shared" si="3"/>
        <v>4624</v>
      </c>
      <c r="G48" s="28">
        <v>4624</v>
      </c>
      <c r="H48" s="28"/>
      <c r="I48" s="9"/>
      <c r="J48" s="34"/>
      <c r="K48" s="34"/>
      <c r="L48" s="34"/>
    </row>
    <row r="49" spans="1:12" ht="14.25">
      <c r="A49" s="34"/>
      <c r="B49" s="58"/>
      <c r="C49" s="10">
        <v>4110</v>
      </c>
      <c r="D49" s="11" t="s">
        <v>161</v>
      </c>
      <c r="E49" s="28">
        <v>10797</v>
      </c>
      <c r="F49" s="28">
        <f t="shared" si="3"/>
        <v>10797</v>
      </c>
      <c r="G49" s="28"/>
      <c r="H49" s="28">
        <v>10797</v>
      </c>
      <c r="I49" s="9"/>
      <c r="J49" s="34"/>
      <c r="K49" s="34"/>
      <c r="L49" s="34"/>
    </row>
    <row r="50" spans="1:12" ht="14.25">
      <c r="A50" s="34"/>
      <c r="B50" s="58"/>
      <c r="C50" s="10">
        <v>4120</v>
      </c>
      <c r="D50" s="11" t="s">
        <v>162</v>
      </c>
      <c r="E50" s="28">
        <v>1522</v>
      </c>
      <c r="F50" s="28">
        <f t="shared" si="3"/>
        <v>1522</v>
      </c>
      <c r="G50" s="28"/>
      <c r="H50" s="28">
        <v>1522</v>
      </c>
      <c r="I50" s="9"/>
      <c r="J50" s="34"/>
      <c r="K50" s="34"/>
      <c r="L50" s="34"/>
    </row>
    <row r="51" spans="1:12" ht="14.25">
      <c r="A51" s="34"/>
      <c r="B51" s="58"/>
      <c r="C51" s="10">
        <v>4210</v>
      </c>
      <c r="D51" s="11" t="s">
        <v>149</v>
      </c>
      <c r="E51" s="28">
        <v>47</v>
      </c>
      <c r="F51" s="28">
        <f t="shared" si="3"/>
        <v>47</v>
      </c>
      <c r="G51" s="28"/>
      <c r="H51" s="28"/>
      <c r="I51" s="9"/>
      <c r="J51" s="34"/>
      <c r="K51" s="34"/>
      <c r="L51" s="34"/>
    </row>
    <row r="52" spans="1:12" ht="17.25" customHeight="1">
      <c r="A52" s="34"/>
      <c r="B52" s="58"/>
      <c r="C52" s="2">
        <v>4440</v>
      </c>
      <c r="D52" s="9" t="s">
        <v>164</v>
      </c>
      <c r="E52" s="28">
        <v>1609</v>
      </c>
      <c r="F52" s="28">
        <f t="shared" si="3"/>
        <v>1609</v>
      </c>
      <c r="G52" s="28"/>
      <c r="H52" s="28"/>
      <c r="I52" s="9"/>
      <c r="J52" s="34"/>
      <c r="K52" s="34"/>
      <c r="L52" s="34"/>
    </row>
    <row r="53" spans="1:12" ht="16.5" customHeight="1">
      <c r="A53" s="34"/>
      <c r="B53" s="58">
        <v>75022</v>
      </c>
      <c r="C53" s="34"/>
      <c r="D53" s="11" t="s">
        <v>165</v>
      </c>
      <c r="E53" s="28">
        <f>E54+E55+E56</f>
        <v>75500</v>
      </c>
      <c r="F53" s="28">
        <f>F54+F55+F56</f>
        <v>75500</v>
      </c>
      <c r="G53" s="34"/>
      <c r="H53" s="34"/>
      <c r="I53" s="34"/>
      <c r="J53" s="34"/>
      <c r="K53" s="34"/>
      <c r="L53" s="34"/>
    </row>
    <row r="54" spans="1:12" ht="14.25">
      <c r="A54" s="34"/>
      <c r="B54" s="58"/>
      <c r="C54" s="16">
        <v>3030</v>
      </c>
      <c r="D54" s="11" t="s">
        <v>156</v>
      </c>
      <c r="E54" s="28">
        <v>70000</v>
      </c>
      <c r="F54" s="28">
        <f>E54</f>
        <v>70000</v>
      </c>
      <c r="G54" s="34"/>
      <c r="H54" s="34"/>
      <c r="I54" s="34"/>
      <c r="J54" s="34"/>
      <c r="K54" s="34"/>
      <c r="L54" s="34"/>
    </row>
    <row r="55" spans="1:12" ht="14.25">
      <c r="A55" s="34"/>
      <c r="B55" s="58"/>
      <c r="C55" s="16">
        <v>4210</v>
      </c>
      <c r="D55" s="11" t="s">
        <v>149</v>
      </c>
      <c r="E55" s="28">
        <v>5000</v>
      </c>
      <c r="F55" s="28">
        <f>E55</f>
        <v>5000</v>
      </c>
      <c r="G55" s="34"/>
      <c r="H55" s="34"/>
      <c r="I55" s="34"/>
      <c r="J55" s="34"/>
      <c r="K55" s="34"/>
      <c r="L55" s="34"/>
    </row>
    <row r="56" spans="1:12" ht="14.25">
      <c r="A56" s="34"/>
      <c r="B56" s="58"/>
      <c r="C56" s="16">
        <v>4300</v>
      </c>
      <c r="D56" s="11" t="s">
        <v>152</v>
      </c>
      <c r="E56" s="28">
        <v>500</v>
      </c>
      <c r="F56" s="28">
        <f>E56</f>
        <v>500</v>
      </c>
      <c r="G56" s="34"/>
      <c r="H56" s="34"/>
      <c r="I56" s="34"/>
      <c r="J56" s="34"/>
      <c r="K56" s="34"/>
      <c r="L56" s="34"/>
    </row>
    <row r="57" spans="1:12" ht="21" customHeight="1">
      <c r="A57" s="34"/>
      <c r="B57" s="58">
        <v>75023</v>
      </c>
      <c r="C57" s="34"/>
      <c r="D57" s="11" t="s">
        <v>28</v>
      </c>
      <c r="E57" s="28">
        <f>E58+E59+E60+E61+E62+E63+E64+E65+E66+E67++++E68+E69+E70+E71+E72+E73+E74+E75+E76</f>
        <v>2814430</v>
      </c>
      <c r="F57" s="28">
        <f>F58+F59+F60+F61+F62+F63+F64+F65+F66+F67+F68+F69+F70+F71+F72+F73+F74+F75+F76</f>
        <v>2814430</v>
      </c>
      <c r="G57" s="28">
        <f>G58+G59+G60+G61+G62+G63+G64+G65+G66+G67+G68+G69+G70+G71+G72+G73+G75+G76</f>
        <v>1956013</v>
      </c>
      <c r="H57" s="28">
        <f>H58+H59+H60+H61+H62+H63+H64+H65+H66+H67+H68+H69+H70+H71+H72+H73+H75+H76</f>
        <v>382401</v>
      </c>
      <c r="I57" s="34"/>
      <c r="J57" s="34"/>
      <c r="K57" s="34"/>
      <c r="L57" s="34"/>
    </row>
    <row r="58" spans="1:12" ht="14.25">
      <c r="A58" s="34"/>
      <c r="B58" s="58"/>
      <c r="C58" s="16">
        <v>4010</v>
      </c>
      <c r="D58" s="11" t="s">
        <v>159</v>
      </c>
      <c r="E58" s="28">
        <v>1814813</v>
      </c>
      <c r="F58" s="28">
        <f>E58</f>
        <v>1814813</v>
      </c>
      <c r="G58" s="28">
        <v>1814813</v>
      </c>
      <c r="H58" s="34"/>
      <c r="I58" s="34"/>
      <c r="J58" s="34"/>
      <c r="K58" s="34"/>
      <c r="L58" s="34"/>
    </row>
    <row r="59" spans="1:12" ht="14.25">
      <c r="A59" s="34"/>
      <c r="B59" s="58"/>
      <c r="C59" s="16">
        <v>4040</v>
      </c>
      <c r="D59" s="11" t="s">
        <v>160</v>
      </c>
      <c r="E59" s="28">
        <v>141200</v>
      </c>
      <c r="F59" s="28">
        <f aca="true" t="shared" si="4" ref="F59:F76">E59</f>
        <v>141200</v>
      </c>
      <c r="G59" s="28">
        <v>141200</v>
      </c>
      <c r="H59" s="28"/>
      <c r="I59" s="34"/>
      <c r="J59" s="34"/>
      <c r="K59" s="34"/>
      <c r="L59" s="34"/>
    </row>
    <row r="60" spans="1:12" ht="14.25">
      <c r="A60" s="34"/>
      <c r="B60" s="58"/>
      <c r="C60" s="16">
        <v>4110</v>
      </c>
      <c r="D60" s="11" t="s">
        <v>161</v>
      </c>
      <c r="E60" s="28">
        <v>334478</v>
      </c>
      <c r="F60" s="28">
        <f t="shared" si="4"/>
        <v>334478</v>
      </c>
      <c r="G60" s="34"/>
      <c r="H60" s="28">
        <f>F60</f>
        <v>334478</v>
      </c>
      <c r="I60" s="34"/>
      <c r="J60" s="34"/>
      <c r="K60" s="34"/>
      <c r="L60" s="34"/>
    </row>
    <row r="61" spans="1:12" ht="14.25">
      <c r="A61" s="34"/>
      <c r="B61" s="58"/>
      <c r="C61" s="16">
        <v>4120</v>
      </c>
      <c r="D61" s="11" t="s">
        <v>162</v>
      </c>
      <c r="E61" s="28">
        <v>47923</v>
      </c>
      <c r="F61" s="28">
        <f t="shared" si="4"/>
        <v>47923</v>
      </c>
      <c r="G61" s="34"/>
      <c r="H61" s="28">
        <f>F61</f>
        <v>47923</v>
      </c>
      <c r="I61" s="34"/>
      <c r="J61" s="34"/>
      <c r="K61" s="34"/>
      <c r="L61" s="34"/>
    </row>
    <row r="62" spans="1:12" ht="14.25">
      <c r="A62" s="34"/>
      <c r="B62" s="58"/>
      <c r="C62" s="16">
        <v>4140</v>
      </c>
      <c r="D62" s="11" t="s">
        <v>166</v>
      </c>
      <c r="E62" s="28">
        <v>31200</v>
      </c>
      <c r="F62" s="28">
        <f t="shared" si="4"/>
        <v>31200</v>
      </c>
      <c r="G62" s="34"/>
      <c r="H62" s="28"/>
      <c r="I62" s="34"/>
      <c r="J62" s="34"/>
      <c r="K62" s="34"/>
      <c r="L62" s="34"/>
    </row>
    <row r="63" spans="1:12" ht="14.25">
      <c r="A63" s="34"/>
      <c r="B63" s="58"/>
      <c r="C63" s="16">
        <v>4170</v>
      </c>
      <c r="D63" s="11" t="s">
        <v>148</v>
      </c>
      <c r="E63" s="28">
        <v>16000</v>
      </c>
      <c r="F63" s="28">
        <f t="shared" si="4"/>
        <v>16000</v>
      </c>
      <c r="G63" s="34"/>
      <c r="H63" s="28"/>
      <c r="I63" s="34"/>
      <c r="J63" s="34"/>
      <c r="K63" s="34"/>
      <c r="L63" s="34"/>
    </row>
    <row r="64" spans="1:12" ht="14.25">
      <c r="A64" s="34"/>
      <c r="B64" s="58"/>
      <c r="C64" s="16">
        <v>4210</v>
      </c>
      <c r="D64" s="11" t="s">
        <v>149</v>
      </c>
      <c r="E64" s="28">
        <v>80000</v>
      </c>
      <c r="F64" s="28">
        <f t="shared" si="4"/>
        <v>80000</v>
      </c>
      <c r="G64" s="34"/>
      <c r="H64" s="28"/>
      <c r="I64" s="34"/>
      <c r="J64" s="34"/>
      <c r="K64" s="34"/>
      <c r="L64" s="34"/>
    </row>
    <row r="65" spans="1:12" ht="14.25">
      <c r="A65" s="34"/>
      <c r="B65" s="58"/>
      <c r="C65" s="16">
        <v>4260</v>
      </c>
      <c r="D65" s="11" t="s">
        <v>150</v>
      </c>
      <c r="E65" s="28">
        <v>40000</v>
      </c>
      <c r="F65" s="28">
        <f t="shared" si="4"/>
        <v>40000</v>
      </c>
      <c r="G65" s="34"/>
      <c r="H65" s="28"/>
      <c r="I65" s="34"/>
      <c r="J65" s="34"/>
      <c r="K65" s="34"/>
      <c r="L65" s="34"/>
    </row>
    <row r="66" spans="1:12" ht="14.25">
      <c r="A66" s="34"/>
      <c r="B66" s="58"/>
      <c r="C66" s="16">
        <v>4270</v>
      </c>
      <c r="D66" s="11" t="s">
        <v>151</v>
      </c>
      <c r="E66" s="28">
        <v>35000</v>
      </c>
      <c r="F66" s="28">
        <f t="shared" si="4"/>
        <v>35000</v>
      </c>
      <c r="G66" s="34"/>
      <c r="H66" s="34"/>
      <c r="I66" s="34"/>
      <c r="J66" s="34"/>
      <c r="K66" s="34"/>
      <c r="L66" s="34"/>
    </row>
    <row r="67" spans="1:12" ht="14.25">
      <c r="A67" s="34"/>
      <c r="B67" s="58"/>
      <c r="C67" s="16">
        <v>4300</v>
      </c>
      <c r="D67" s="11" t="s">
        <v>152</v>
      </c>
      <c r="E67" s="28">
        <v>120000</v>
      </c>
      <c r="F67" s="28">
        <f t="shared" si="4"/>
        <v>120000</v>
      </c>
      <c r="G67" s="34"/>
      <c r="H67" s="34"/>
      <c r="I67" s="34"/>
      <c r="J67" s="34"/>
      <c r="K67" s="34"/>
      <c r="L67" s="34"/>
    </row>
    <row r="68" spans="1:12" ht="16.5" customHeight="1">
      <c r="A68" s="34"/>
      <c r="B68" s="58"/>
      <c r="C68" s="16">
        <v>4350</v>
      </c>
      <c r="D68" s="9" t="s">
        <v>167</v>
      </c>
      <c r="E68" s="28">
        <v>3000</v>
      </c>
      <c r="F68" s="28">
        <f t="shared" si="4"/>
        <v>3000</v>
      </c>
      <c r="G68" s="34"/>
      <c r="H68" s="34"/>
      <c r="I68" s="34"/>
      <c r="J68" s="34"/>
      <c r="K68" s="34"/>
      <c r="L68" s="34"/>
    </row>
    <row r="69" spans="1:12" ht="26.25" customHeight="1">
      <c r="A69" s="34"/>
      <c r="B69" s="58"/>
      <c r="C69" s="2">
        <v>4360</v>
      </c>
      <c r="D69" s="9" t="s">
        <v>168</v>
      </c>
      <c r="E69" s="28">
        <v>9000</v>
      </c>
      <c r="F69" s="28">
        <f t="shared" si="4"/>
        <v>9000</v>
      </c>
      <c r="G69" s="34"/>
      <c r="H69" s="34"/>
      <c r="I69" s="34"/>
      <c r="J69" s="34"/>
      <c r="K69" s="34"/>
      <c r="L69" s="34"/>
    </row>
    <row r="70" spans="1:12" ht="29.25" customHeight="1">
      <c r="A70" s="34"/>
      <c r="B70" s="34"/>
      <c r="C70" s="2">
        <v>4370</v>
      </c>
      <c r="D70" s="52" t="s">
        <v>169</v>
      </c>
      <c r="E70" s="28">
        <v>28000</v>
      </c>
      <c r="F70" s="28">
        <f t="shared" si="4"/>
        <v>28000</v>
      </c>
      <c r="G70" s="34"/>
      <c r="H70" s="34"/>
      <c r="I70" s="34"/>
      <c r="J70" s="34"/>
      <c r="K70" s="34"/>
      <c r="L70" s="34"/>
    </row>
    <row r="71" spans="1:12" ht="14.25">
      <c r="A71" s="34"/>
      <c r="B71" s="34"/>
      <c r="C71" s="16">
        <v>4410</v>
      </c>
      <c r="D71" s="11" t="s">
        <v>163</v>
      </c>
      <c r="E71" s="28">
        <v>30000</v>
      </c>
      <c r="F71" s="28">
        <f t="shared" si="4"/>
        <v>30000</v>
      </c>
      <c r="G71" s="34"/>
      <c r="H71" s="34"/>
      <c r="I71" s="34"/>
      <c r="J71" s="34"/>
      <c r="K71" s="34"/>
      <c r="L71" s="34"/>
    </row>
    <row r="72" spans="1:12" ht="14.25">
      <c r="A72" s="34"/>
      <c r="B72" s="34"/>
      <c r="C72" s="16">
        <v>4430</v>
      </c>
      <c r="D72" s="11" t="s">
        <v>153</v>
      </c>
      <c r="E72" s="28">
        <v>7000</v>
      </c>
      <c r="F72" s="28">
        <f t="shared" si="4"/>
        <v>7000</v>
      </c>
      <c r="G72" s="34"/>
      <c r="H72" s="34"/>
      <c r="I72" s="34"/>
      <c r="J72" s="34"/>
      <c r="K72" s="34"/>
      <c r="L72" s="34"/>
    </row>
    <row r="73" spans="1:12" ht="17.25" customHeight="1">
      <c r="A73" s="34"/>
      <c r="B73" s="34"/>
      <c r="C73" s="2">
        <v>4440</v>
      </c>
      <c r="D73" s="9" t="s">
        <v>164</v>
      </c>
      <c r="E73" s="28">
        <v>37816</v>
      </c>
      <c r="F73" s="28">
        <f t="shared" si="4"/>
        <v>37816</v>
      </c>
      <c r="G73" s="34"/>
      <c r="H73" s="34"/>
      <c r="I73" s="34"/>
      <c r="J73" s="34"/>
      <c r="K73" s="34"/>
      <c r="L73" s="34"/>
    </row>
    <row r="74" spans="1:12" ht="30" customHeight="1">
      <c r="A74" s="34"/>
      <c r="B74" s="34"/>
      <c r="C74" s="2">
        <v>4700</v>
      </c>
      <c r="D74" s="9" t="s">
        <v>367</v>
      </c>
      <c r="E74" s="28">
        <v>15000</v>
      </c>
      <c r="F74" s="28">
        <f t="shared" si="4"/>
        <v>15000</v>
      </c>
      <c r="G74" s="34"/>
      <c r="H74" s="34"/>
      <c r="I74" s="34"/>
      <c r="J74" s="34"/>
      <c r="K74" s="34"/>
      <c r="L74" s="34"/>
    </row>
    <row r="75" spans="1:12" ht="29.25" customHeight="1">
      <c r="A75" s="34"/>
      <c r="B75" s="34"/>
      <c r="C75" s="2">
        <v>4740</v>
      </c>
      <c r="D75" s="52" t="s">
        <v>170</v>
      </c>
      <c r="E75" s="28">
        <v>10000</v>
      </c>
      <c r="F75" s="28">
        <f t="shared" si="4"/>
        <v>10000</v>
      </c>
      <c r="G75" s="34"/>
      <c r="H75" s="34"/>
      <c r="I75" s="34"/>
      <c r="J75" s="34"/>
      <c r="K75" s="34"/>
      <c r="L75" s="34"/>
    </row>
    <row r="76" spans="1:12" ht="28.5">
      <c r="A76" s="34"/>
      <c r="B76" s="34"/>
      <c r="C76" s="2">
        <v>4750</v>
      </c>
      <c r="D76" s="52" t="s">
        <v>171</v>
      </c>
      <c r="E76" s="28">
        <v>14000</v>
      </c>
      <c r="F76" s="28">
        <f t="shared" si="4"/>
        <v>14000</v>
      </c>
      <c r="G76" s="34"/>
      <c r="H76" s="34"/>
      <c r="I76" s="34"/>
      <c r="J76" s="34"/>
      <c r="K76" s="34"/>
      <c r="L76" s="34"/>
    </row>
    <row r="77" spans="1:12" ht="18" customHeight="1">
      <c r="A77" s="34"/>
      <c r="B77" s="16">
        <v>75095</v>
      </c>
      <c r="C77" s="34"/>
      <c r="D77" s="52" t="s">
        <v>10</v>
      </c>
      <c r="E77" s="28">
        <f>E78</f>
        <v>6000</v>
      </c>
      <c r="F77" s="28">
        <f>F78</f>
        <v>6000</v>
      </c>
      <c r="G77" s="34"/>
      <c r="H77" s="34"/>
      <c r="I77" s="34"/>
      <c r="J77" s="34"/>
      <c r="K77" s="34"/>
      <c r="L77" s="34"/>
    </row>
    <row r="78" spans="1:12" ht="14.25">
      <c r="A78" s="34"/>
      <c r="B78" s="34"/>
      <c r="C78" s="16">
        <v>4430</v>
      </c>
      <c r="D78" s="28" t="s">
        <v>153</v>
      </c>
      <c r="E78" s="28">
        <v>6000</v>
      </c>
      <c r="F78" s="28">
        <f>E78</f>
        <v>6000</v>
      </c>
      <c r="G78" s="34"/>
      <c r="H78" s="34"/>
      <c r="I78" s="34"/>
      <c r="J78" s="34"/>
      <c r="K78" s="34"/>
      <c r="L78" s="34"/>
    </row>
    <row r="79" spans="1:12" s="7" customFormat="1" ht="31.5" customHeight="1">
      <c r="A79" s="13">
        <v>751</v>
      </c>
      <c r="B79" s="14"/>
      <c r="C79" s="14"/>
      <c r="D79" s="38" t="s">
        <v>29</v>
      </c>
      <c r="E79" s="79">
        <f>E80</f>
        <v>1627</v>
      </c>
      <c r="F79" s="79">
        <f>F80</f>
        <v>1627</v>
      </c>
      <c r="G79" s="55"/>
      <c r="H79" s="55"/>
      <c r="I79" s="55"/>
      <c r="J79" s="55"/>
      <c r="K79" s="55"/>
      <c r="L79" s="55"/>
    </row>
    <row r="80" spans="1:12" s="4" customFormat="1" ht="28.5" customHeight="1">
      <c r="A80" s="16"/>
      <c r="B80" s="2">
        <v>75101</v>
      </c>
      <c r="C80" s="16"/>
      <c r="D80" s="9" t="s">
        <v>172</v>
      </c>
      <c r="E80" s="28">
        <f>E81+E82</f>
        <v>1627</v>
      </c>
      <c r="F80" s="28">
        <f>F81+F82</f>
        <v>1627</v>
      </c>
      <c r="G80" s="51"/>
      <c r="H80" s="51"/>
      <c r="I80" s="51"/>
      <c r="J80" s="51"/>
      <c r="K80" s="51"/>
      <c r="L80" s="51"/>
    </row>
    <row r="81" spans="1:12" ht="14.25">
      <c r="A81" s="34"/>
      <c r="B81" s="34"/>
      <c r="C81" s="16">
        <v>4210</v>
      </c>
      <c r="D81" s="9" t="s">
        <v>149</v>
      </c>
      <c r="E81" s="28">
        <v>274</v>
      </c>
      <c r="F81" s="28">
        <f>E81</f>
        <v>274</v>
      </c>
      <c r="G81" s="34"/>
      <c r="H81" s="34"/>
      <c r="I81" s="34"/>
      <c r="J81" s="34"/>
      <c r="K81" s="34"/>
      <c r="L81" s="34"/>
    </row>
    <row r="82" spans="1:12" ht="14.25">
      <c r="A82" s="34"/>
      <c r="B82" s="34"/>
      <c r="C82" s="16">
        <v>4300</v>
      </c>
      <c r="D82" s="11" t="s">
        <v>152</v>
      </c>
      <c r="E82" s="28">
        <v>1353</v>
      </c>
      <c r="F82" s="28">
        <f>E82</f>
        <v>1353</v>
      </c>
      <c r="G82" s="34"/>
      <c r="H82" s="34"/>
      <c r="I82" s="34"/>
      <c r="J82" s="34"/>
      <c r="K82" s="34"/>
      <c r="L82" s="34"/>
    </row>
    <row r="83" spans="1:12" s="7" customFormat="1" ht="26.25" customHeight="1">
      <c r="A83" s="13">
        <v>754</v>
      </c>
      <c r="B83" s="14"/>
      <c r="C83" s="14"/>
      <c r="D83" s="38" t="s">
        <v>31</v>
      </c>
      <c r="E83" s="79">
        <f>E84+E92</f>
        <v>80500</v>
      </c>
      <c r="F83" s="79">
        <f>F84+F92</f>
        <v>80500</v>
      </c>
      <c r="G83" s="79">
        <f>G84+G92</f>
        <v>9450</v>
      </c>
      <c r="H83" s="28">
        <f>H84+H92</f>
        <v>0</v>
      </c>
      <c r="I83" s="28">
        <f>I84+I92</f>
        <v>0</v>
      </c>
      <c r="J83" s="55"/>
      <c r="K83" s="55"/>
      <c r="L83" s="55"/>
    </row>
    <row r="84" spans="1:12" s="4" customFormat="1" ht="18.75" customHeight="1">
      <c r="A84" s="16"/>
      <c r="B84" s="16">
        <v>75412</v>
      </c>
      <c r="C84" s="16"/>
      <c r="D84" s="11" t="s">
        <v>173</v>
      </c>
      <c r="E84" s="28">
        <f>E85+E86+E87+E88+E89+E90+E91</f>
        <v>80000</v>
      </c>
      <c r="F84" s="28">
        <f>F85+F86+F87+F88+F89+F90+F91</f>
        <v>80000</v>
      </c>
      <c r="G84" s="28">
        <f>G85+G86+G87+G88+G89+G90+G91</f>
        <v>9450</v>
      </c>
      <c r="H84" s="51"/>
      <c r="I84" s="51"/>
      <c r="J84" s="51"/>
      <c r="K84" s="51"/>
      <c r="L84" s="51"/>
    </row>
    <row r="85" spans="1:12" s="4" customFormat="1" ht="18" customHeight="1">
      <c r="A85" s="16"/>
      <c r="B85" s="16"/>
      <c r="C85" s="16">
        <v>3020</v>
      </c>
      <c r="D85" s="9" t="s">
        <v>174</v>
      </c>
      <c r="E85" s="28">
        <v>8000</v>
      </c>
      <c r="F85" s="28">
        <f>E85</f>
        <v>8000</v>
      </c>
      <c r="G85" s="51"/>
      <c r="H85" s="51"/>
      <c r="I85" s="51"/>
      <c r="J85" s="51"/>
      <c r="K85" s="51"/>
      <c r="L85" s="51"/>
    </row>
    <row r="86" spans="1:12" s="4" customFormat="1" ht="17.25" customHeight="1">
      <c r="A86" s="16"/>
      <c r="B86" s="16"/>
      <c r="C86" s="16">
        <v>4170</v>
      </c>
      <c r="D86" s="9" t="s">
        <v>148</v>
      </c>
      <c r="E86" s="28">
        <v>9450</v>
      </c>
      <c r="F86" s="28">
        <f aca="true" t="shared" si="5" ref="F86:F91">E86</f>
        <v>9450</v>
      </c>
      <c r="G86" s="28">
        <f>F86</f>
        <v>9450</v>
      </c>
      <c r="H86" s="51"/>
      <c r="I86" s="51"/>
      <c r="J86" s="51"/>
      <c r="K86" s="51"/>
      <c r="L86" s="51"/>
    </row>
    <row r="87" spans="1:12" s="4" customFormat="1" ht="17.25" customHeight="1">
      <c r="A87" s="16"/>
      <c r="B87" s="16"/>
      <c r="C87" s="16">
        <v>4210</v>
      </c>
      <c r="D87" s="11" t="s">
        <v>149</v>
      </c>
      <c r="E87" s="28">
        <v>34950</v>
      </c>
      <c r="F87" s="28">
        <f t="shared" si="5"/>
        <v>34950</v>
      </c>
      <c r="G87" s="51"/>
      <c r="H87" s="51"/>
      <c r="I87" s="51"/>
      <c r="J87" s="51"/>
      <c r="K87" s="51"/>
      <c r="L87" s="51"/>
    </row>
    <row r="88" spans="1:12" s="4" customFormat="1" ht="16.5" customHeight="1">
      <c r="A88" s="16"/>
      <c r="B88" s="16"/>
      <c r="C88" s="16">
        <v>4260</v>
      </c>
      <c r="D88" s="11" t="s">
        <v>150</v>
      </c>
      <c r="E88" s="28">
        <v>7600</v>
      </c>
      <c r="F88" s="28">
        <f t="shared" si="5"/>
        <v>7600</v>
      </c>
      <c r="G88" s="51"/>
      <c r="H88" s="51"/>
      <c r="I88" s="51"/>
      <c r="J88" s="51"/>
      <c r="K88" s="51"/>
      <c r="L88" s="51"/>
    </row>
    <row r="89" spans="1:12" s="4" customFormat="1" ht="15" customHeight="1">
      <c r="A89" s="16"/>
      <c r="B89" s="16"/>
      <c r="C89" s="16">
        <v>4270</v>
      </c>
      <c r="D89" s="11" t="s">
        <v>151</v>
      </c>
      <c r="E89" s="28">
        <v>8000</v>
      </c>
      <c r="F89" s="28">
        <f t="shared" si="5"/>
        <v>8000</v>
      </c>
      <c r="G89" s="51"/>
      <c r="H89" s="51"/>
      <c r="I89" s="51"/>
      <c r="J89" s="51"/>
      <c r="K89" s="51"/>
      <c r="L89" s="51"/>
    </row>
    <row r="90" spans="1:12" s="4" customFormat="1" ht="15" customHeight="1">
      <c r="A90" s="16"/>
      <c r="B90" s="16"/>
      <c r="C90" s="16">
        <v>4300</v>
      </c>
      <c r="D90" s="11" t="s">
        <v>152</v>
      </c>
      <c r="E90" s="28">
        <v>5000</v>
      </c>
      <c r="F90" s="28">
        <f t="shared" si="5"/>
        <v>5000</v>
      </c>
      <c r="G90" s="51"/>
      <c r="H90" s="51"/>
      <c r="I90" s="51"/>
      <c r="J90" s="51"/>
      <c r="K90" s="51"/>
      <c r="L90" s="51"/>
    </row>
    <row r="91" spans="1:12" s="4" customFormat="1" ht="15" customHeight="1">
      <c r="A91" s="16"/>
      <c r="B91" s="16"/>
      <c r="C91" s="16">
        <v>4430</v>
      </c>
      <c r="D91" s="11" t="s">
        <v>153</v>
      </c>
      <c r="E91" s="28">
        <v>7000</v>
      </c>
      <c r="F91" s="28">
        <f t="shared" si="5"/>
        <v>7000</v>
      </c>
      <c r="G91" s="51"/>
      <c r="H91" s="51"/>
      <c r="I91" s="51"/>
      <c r="J91" s="51"/>
      <c r="K91" s="51"/>
      <c r="L91" s="51"/>
    </row>
    <row r="92" spans="1:12" s="4" customFormat="1" ht="17.25" customHeight="1">
      <c r="A92" s="16"/>
      <c r="B92" s="16">
        <v>75414</v>
      </c>
      <c r="C92" s="16"/>
      <c r="D92" s="11" t="s">
        <v>34</v>
      </c>
      <c r="E92" s="28">
        <f>E94</f>
        <v>500</v>
      </c>
      <c r="F92" s="28">
        <f>F94</f>
        <v>500</v>
      </c>
      <c r="G92" s="28">
        <f>G94</f>
        <v>0</v>
      </c>
      <c r="H92" s="51"/>
      <c r="I92" s="51"/>
      <c r="J92" s="51"/>
      <c r="K92" s="51"/>
      <c r="L92" s="51"/>
    </row>
    <row r="93" spans="1:12" s="4" customFormat="1" ht="16.5" customHeight="1">
      <c r="A93" s="16"/>
      <c r="B93" s="16"/>
      <c r="C93" s="16">
        <v>4170</v>
      </c>
      <c r="D93" s="9" t="s">
        <v>148</v>
      </c>
      <c r="E93" s="28"/>
      <c r="F93" s="28"/>
      <c r="G93" s="28"/>
      <c r="H93" s="51"/>
      <c r="I93" s="51"/>
      <c r="J93" s="51"/>
      <c r="K93" s="51"/>
      <c r="L93" s="51"/>
    </row>
    <row r="94" spans="1:12" s="4" customFormat="1" ht="17.25" customHeight="1">
      <c r="A94" s="16"/>
      <c r="B94" s="16"/>
      <c r="C94" s="16">
        <v>4300</v>
      </c>
      <c r="D94" s="11" t="s">
        <v>152</v>
      </c>
      <c r="E94" s="28">
        <v>500</v>
      </c>
      <c r="F94" s="28">
        <v>500</v>
      </c>
      <c r="G94" s="28">
        <v>0</v>
      </c>
      <c r="H94" s="51"/>
      <c r="I94" s="51"/>
      <c r="J94" s="51"/>
      <c r="K94" s="51"/>
      <c r="L94" s="51"/>
    </row>
    <row r="95" spans="1:12" s="4" customFormat="1" ht="56.25" customHeight="1">
      <c r="A95" s="90">
        <v>756</v>
      </c>
      <c r="B95" s="16"/>
      <c r="C95" s="16"/>
      <c r="D95" s="38" t="s">
        <v>35</v>
      </c>
      <c r="E95" s="79">
        <f>E96</f>
        <v>90000</v>
      </c>
      <c r="F95" s="79">
        <f>F96</f>
        <v>90000</v>
      </c>
      <c r="G95" s="79">
        <f>G96</f>
        <v>60000</v>
      </c>
      <c r="H95" s="51"/>
      <c r="I95" s="51"/>
      <c r="J95" s="51"/>
      <c r="K95" s="51"/>
      <c r="L95" s="51"/>
    </row>
    <row r="96" spans="1:12" s="4" customFormat="1" ht="28.5" customHeight="1">
      <c r="A96" s="16"/>
      <c r="B96" s="2">
        <v>75647</v>
      </c>
      <c r="C96" s="16"/>
      <c r="D96" s="9" t="s">
        <v>175</v>
      </c>
      <c r="E96" s="28">
        <f>E97+E98+E99+E100</f>
        <v>90000</v>
      </c>
      <c r="F96" s="28">
        <f>F97+F98+F99+F100</f>
        <v>90000</v>
      </c>
      <c r="G96" s="28">
        <f>G97+G98+G99+G100</f>
        <v>60000</v>
      </c>
      <c r="H96" s="51"/>
      <c r="I96" s="51"/>
      <c r="J96" s="51"/>
      <c r="K96" s="51"/>
      <c r="L96" s="51"/>
    </row>
    <row r="97" spans="1:12" s="4" customFormat="1" ht="15" customHeight="1">
      <c r="A97" s="16"/>
      <c r="B97" s="16"/>
      <c r="C97" s="16">
        <v>4100</v>
      </c>
      <c r="D97" s="9" t="s">
        <v>176</v>
      </c>
      <c r="E97" s="28">
        <v>60000</v>
      </c>
      <c r="F97" s="28">
        <f>E97</f>
        <v>60000</v>
      </c>
      <c r="G97" s="28">
        <f>F97</f>
        <v>60000</v>
      </c>
      <c r="H97" s="51"/>
      <c r="I97" s="51"/>
      <c r="J97" s="51"/>
      <c r="K97" s="51"/>
      <c r="L97" s="51"/>
    </row>
    <row r="98" spans="1:12" s="4" customFormat="1" ht="15" customHeight="1">
      <c r="A98" s="16"/>
      <c r="B98" s="16"/>
      <c r="C98" s="16">
        <v>4210</v>
      </c>
      <c r="D98" s="11" t="s">
        <v>149</v>
      </c>
      <c r="E98" s="28">
        <v>6000</v>
      </c>
      <c r="F98" s="28">
        <f>E98</f>
        <v>6000</v>
      </c>
      <c r="G98" s="28"/>
      <c r="H98" s="51"/>
      <c r="I98" s="51"/>
      <c r="J98" s="51"/>
      <c r="K98" s="51"/>
      <c r="L98" s="51"/>
    </row>
    <row r="99" spans="1:12" s="4" customFormat="1" ht="15" customHeight="1">
      <c r="A99" s="16"/>
      <c r="B99" s="16"/>
      <c r="C99" s="16">
        <v>4300</v>
      </c>
      <c r="D99" s="11" t="s">
        <v>152</v>
      </c>
      <c r="E99" s="28">
        <v>20000</v>
      </c>
      <c r="F99" s="28">
        <f>E99</f>
        <v>20000</v>
      </c>
      <c r="G99" s="28"/>
      <c r="H99" s="51"/>
      <c r="I99" s="51"/>
      <c r="J99" s="51"/>
      <c r="K99" s="51"/>
      <c r="L99" s="51"/>
    </row>
    <row r="100" spans="1:12" s="4" customFormat="1" ht="15" customHeight="1">
      <c r="A100" s="16"/>
      <c r="B100" s="16"/>
      <c r="C100" s="16">
        <v>4430</v>
      </c>
      <c r="D100" s="11" t="s">
        <v>153</v>
      </c>
      <c r="E100" s="28">
        <v>4000</v>
      </c>
      <c r="F100" s="28">
        <f>E100</f>
        <v>4000</v>
      </c>
      <c r="G100" s="28"/>
      <c r="H100" s="51"/>
      <c r="I100" s="51"/>
      <c r="J100" s="51"/>
      <c r="K100" s="51"/>
      <c r="L100" s="51"/>
    </row>
    <row r="101" spans="1:12" s="7" customFormat="1" ht="19.5" customHeight="1">
      <c r="A101" s="14">
        <v>757</v>
      </c>
      <c r="B101" s="14"/>
      <c r="C101" s="14"/>
      <c r="D101" s="6" t="s">
        <v>177</v>
      </c>
      <c r="E101" s="27">
        <f>E102</f>
        <v>464800</v>
      </c>
      <c r="F101" s="27">
        <f aca="true" t="shared" si="6" ref="F101:L102">F102</f>
        <v>464800</v>
      </c>
      <c r="G101" s="27">
        <f t="shared" si="6"/>
        <v>0</v>
      </c>
      <c r="H101" s="27">
        <f t="shared" si="6"/>
        <v>0</v>
      </c>
      <c r="I101" s="27">
        <f t="shared" si="6"/>
        <v>0</v>
      </c>
      <c r="J101" s="27">
        <f t="shared" si="6"/>
        <v>464800</v>
      </c>
      <c r="K101" s="27"/>
      <c r="L101" s="27">
        <f t="shared" si="6"/>
        <v>0</v>
      </c>
    </row>
    <row r="102" spans="1:12" s="4" customFormat="1" ht="26.25" customHeight="1">
      <c r="A102" s="16"/>
      <c r="B102" s="2">
        <v>75702</v>
      </c>
      <c r="C102" s="16"/>
      <c r="D102" s="9" t="s">
        <v>178</v>
      </c>
      <c r="E102" s="28">
        <f>E103+E104</f>
        <v>464800</v>
      </c>
      <c r="F102" s="28">
        <f>F103+F104</f>
        <v>464800</v>
      </c>
      <c r="G102" s="28">
        <f t="shared" si="6"/>
        <v>0</v>
      </c>
      <c r="H102" s="28">
        <f t="shared" si="6"/>
        <v>0</v>
      </c>
      <c r="I102" s="28">
        <f t="shared" si="6"/>
        <v>0</v>
      </c>
      <c r="J102" s="28">
        <f>J103+J104</f>
        <v>464800</v>
      </c>
      <c r="K102" s="28"/>
      <c r="L102" s="51"/>
    </row>
    <row r="103" spans="1:12" s="4" customFormat="1" ht="27" customHeight="1">
      <c r="A103" s="16"/>
      <c r="B103" s="16"/>
      <c r="C103" s="2">
        <v>8070</v>
      </c>
      <c r="D103" s="9" t="s">
        <v>179</v>
      </c>
      <c r="E103" s="28">
        <v>33800</v>
      </c>
      <c r="F103" s="28">
        <f>E103</f>
        <v>33800</v>
      </c>
      <c r="G103" s="51"/>
      <c r="H103" s="51"/>
      <c r="I103" s="51"/>
      <c r="J103" s="28">
        <f>F103</f>
        <v>33800</v>
      </c>
      <c r="K103" s="28"/>
      <c r="L103" s="51"/>
    </row>
    <row r="104" spans="1:12" s="4" customFormat="1" ht="27" customHeight="1">
      <c r="A104" s="16"/>
      <c r="B104" s="16"/>
      <c r="C104" s="2">
        <v>8110</v>
      </c>
      <c r="D104" s="9" t="s">
        <v>375</v>
      </c>
      <c r="E104" s="28">
        <v>431000</v>
      </c>
      <c r="F104" s="28">
        <f>E104</f>
        <v>431000</v>
      </c>
      <c r="G104" s="51"/>
      <c r="H104" s="51"/>
      <c r="I104" s="51"/>
      <c r="J104" s="28">
        <f>F104</f>
        <v>431000</v>
      </c>
      <c r="K104" s="28"/>
      <c r="L104" s="51"/>
    </row>
    <row r="105" spans="1:12" s="7" customFormat="1" ht="20.25" customHeight="1">
      <c r="A105" s="14">
        <v>758</v>
      </c>
      <c r="B105" s="14"/>
      <c r="C105" s="14"/>
      <c r="D105" s="6" t="s">
        <v>180</v>
      </c>
      <c r="E105" s="79">
        <f>E106+E108</f>
        <v>125741</v>
      </c>
      <c r="F105" s="79">
        <f>F106+F108</f>
        <v>125741</v>
      </c>
      <c r="G105" s="55"/>
      <c r="H105" s="55"/>
      <c r="I105" s="55"/>
      <c r="J105" s="55"/>
      <c r="K105" s="55"/>
      <c r="L105" s="55"/>
    </row>
    <row r="106" spans="1:12" s="4" customFormat="1" ht="18.75" customHeight="1">
      <c r="A106" s="16"/>
      <c r="B106" s="16">
        <v>75814</v>
      </c>
      <c r="C106" s="16"/>
      <c r="D106" s="11" t="s">
        <v>72</v>
      </c>
      <c r="E106" s="28">
        <f>E107</f>
        <v>28000</v>
      </c>
      <c r="F106" s="28">
        <f>F107</f>
        <v>28000</v>
      </c>
      <c r="G106" s="51"/>
      <c r="H106" s="51"/>
      <c r="I106" s="51"/>
      <c r="J106" s="51"/>
      <c r="K106" s="51"/>
      <c r="L106" s="51"/>
    </row>
    <row r="107" spans="1:12" s="4" customFormat="1" ht="15" customHeight="1">
      <c r="A107" s="16"/>
      <c r="B107" s="16"/>
      <c r="C107" s="16">
        <v>4300</v>
      </c>
      <c r="D107" s="11" t="s">
        <v>152</v>
      </c>
      <c r="E107" s="28">
        <v>28000</v>
      </c>
      <c r="F107" s="28">
        <f>E107</f>
        <v>28000</v>
      </c>
      <c r="G107" s="51"/>
      <c r="H107" s="51"/>
      <c r="I107" s="51"/>
      <c r="J107" s="51"/>
      <c r="K107" s="51"/>
      <c r="L107" s="51"/>
    </row>
    <row r="108" spans="1:12" s="4" customFormat="1" ht="19.5" customHeight="1">
      <c r="A108" s="16"/>
      <c r="B108" s="16">
        <v>75818</v>
      </c>
      <c r="C108" s="16"/>
      <c r="D108" s="11" t="s">
        <v>181</v>
      </c>
      <c r="E108" s="28">
        <f>E109</f>
        <v>97741</v>
      </c>
      <c r="F108" s="28">
        <f>F109</f>
        <v>97741</v>
      </c>
      <c r="G108" s="51"/>
      <c r="H108" s="51"/>
      <c r="I108" s="51"/>
      <c r="J108" s="51"/>
      <c r="K108" s="51"/>
      <c r="L108" s="51"/>
    </row>
    <row r="109" spans="1:12" s="4" customFormat="1" ht="16.5" customHeight="1">
      <c r="A109" s="16"/>
      <c r="B109" s="16"/>
      <c r="C109" s="16">
        <v>4810</v>
      </c>
      <c r="D109" s="11" t="s">
        <v>182</v>
      </c>
      <c r="E109" s="28">
        <v>97741</v>
      </c>
      <c r="F109" s="72">
        <f>E109</f>
        <v>97741</v>
      </c>
      <c r="G109" s="51"/>
      <c r="H109" s="51"/>
      <c r="I109" s="51"/>
      <c r="J109" s="51"/>
      <c r="K109" s="51"/>
      <c r="L109" s="51"/>
    </row>
    <row r="110" spans="1:12" s="7" customFormat="1" ht="19.5" customHeight="1">
      <c r="A110" s="14">
        <v>801</v>
      </c>
      <c r="B110" s="14"/>
      <c r="C110" s="14"/>
      <c r="D110" s="6" t="s">
        <v>73</v>
      </c>
      <c r="E110" s="79">
        <f aca="true" t="shared" si="7" ref="E110:L110">E111+E132+E141+E158+E178+E188+E192</f>
        <v>8708814</v>
      </c>
      <c r="F110" s="79">
        <f t="shared" si="7"/>
        <v>8708814</v>
      </c>
      <c r="G110" s="79">
        <f t="shared" si="7"/>
        <v>6073942</v>
      </c>
      <c r="H110" s="79">
        <f t="shared" si="7"/>
        <v>1077871</v>
      </c>
      <c r="I110" s="79">
        <f t="shared" si="7"/>
        <v>186500</v>
      </c>
      <c r="J110" s="79">
        <f t="shared" si="7"/>
        <v>0</v>
      </c>
      <c r="K110" s="79">
        <f t="shared" si="7"/>
        <v>0</v>
      </c>
      <c r="L110" s="79">
        <f t="shared" si="7"/>
        <v>0</v>
      </c>
    </row>
    <row r="111" spans="1:12" s="4" customFormat="1" ht="16.5" customHeight="1">
      <c r="A111" s="16"/>
      <c r="B111" s="16">
        <v>80101</v>
      </c>
      <c r="D111" s="11" t="s">
        <v>74</v>
      </c>
      <c r="E111" s="28">
        <f>E112+E113+E114+E115+E116+E117+E118+E119+E120+E121+E122+E123+E124+E125+E126+E127+E128+E129+E130+E131</f>
        <v>4015231</v>
      </c>
      <c r="F111" s="28">
        <f>F112+F113+F114+F115+F116+F117+F118+F119+F120+F121+F122+F123+F124+F125+F126+F127+F128+F129+F130+F131</f>
        <v>4015231</v>
      </c>
      <c r="G111" s="28">
        <f>G112+G113+G114+G117</f>
        <v>2934569</v>
      </c>
      <c r="H111" s="28">
        <f>H112+H113+H114+H115+H116+H117+H118+H119+H120+H121+H122+H123+H124+H125+H126+H127+H128+H129+H130+H131</f>
        <v>517487</v>
      </c>
      <c r="I111" s="51"/>
      <c r="J111" s="51"/>
      <c r="K111" s="51"/>
      <c r="L111" s="28">
        <f>L131</f>
        <v>0</v>
      </c>
    </row>
    <row r="112" spans="1:12" s="4" customFormat="1" ht="15.75" customHeight="1">
      <c r="A112" s="16"/>
      <c r="B112" s="16"/>
      <c r="C112" s="16">
        <v>3020</v>
      </c>
      <c r="D112" s="9" t="s">
        <v>174</v>
      </c>
      <c r="E112" s="28">
        <v>192910</v>
      </c>
      <c r="F112" s="28">
        <f>E112</f>
        <v>192910</v>
      </c>
      <c r="G112" s="28">
        <f>F112</f>
        <v>192910</v>
      </c>
      <c r="H112" s="51"/>
      <c r="I112" s="51"/>
      <c r="J112" s="51"/>
      <c r="K112" s="51"/>
      <c r="L112" s="51"/>
    </row>
    <row r="113" spans="1:12" s="4" customFormat="1" ht="15" customHeight="1">
      <c r="A113" s="16"/>
      <c r="B113" s="16"/>
      <c r="C113" s="16">
        <v>4010</v>
      </c>
      <c r="D113" s="11" t="s">
        <v>159</v>
      </c>
      <c r="E113" s="28">
        <v>2541568</v>
      </c>
      <c r="F113" s="28">
        <f aca="true" t="shared" si="8" ref="F113:F130">E113</f>
        <v>2541568</v>
      </c>
      <c r="G113" s="28">
        <f>F113</f>
        <v>2541568</v>
      </c>
      <c r="H113" s="51"/>
      <c r="I113" s="51"/>
      <c r="J113" s="51"/>
      <c r="K113" s="51"/>
      <c r="L113" s="51"/>
    </row>
    <row r="114" spans="1:12" s="4" customFormat="1" ht="15" customHeight="1">
      <c r="A114" s="16"/>
      <c r="B114" s="16"/>
      <c r="C114" s="16">
        <v>4040</v>
      </c>
      <c r="D114" s="11" t="s">
        <v>183</v>
      </c>
      <c r="E114" s="28">
        <v>193491</v>
      </c>
      <c r="F114" s="28">
        <f t="shared" si="8"/>
        <v>193491</v>
      </c>
      <c r="G114" s="28">
        <f>F114</f>
        <v>193491</v>
      </c>
      <c r="H114" s="51"/>
      <c r="I114" s="51"/>
      <c r="J114" s="51"/>
      <c r="K114" s="51"/>
      <c r="L114" s="51"/>
    </row>
    <row r="115" spans="1:12" s="4" customFormat="1" ht="15" customHeight="1">
      <c r="A115" s="16"/>
      <c r="B115" s="16"/>
      <c r="C115" s="16">
        <v>4110</v>
      </c>
      <c r="D115" s="11" t="s">
        <v>161</v>
      </c>
      <c r="E115" s="28">
        <v>446241</v>
      </c>
      <c r="F115" s="28">
        <f t="shared" si="8"/>
        <v>446241</v>
      </c>
      <c r="G115" s="51"/>
      <c r="H115" s="28">
        <f>F115</f>
        <v>446241</v>
      </c>
      <c r="I115" s="51"/>
      <c r="J115" s="51"/>
      <c r="K115" s="51"/>
      <c r="L115" s="51"/>
    </row>
    <row r="116" spans="1:12" s="4" customFormat="1" ht="15" customHeight="1">
      <c r="A116" s="16"/>
      <c r="B116" s="16"/>
      <c r="C116" s="16">
        <v>4120</v>
      </c>
      <c r="D116" s="11" t="s">
        <v>162</v>
      </c>
      <c r="E116" s="28">
        <v>71246</v>
      </c>
      <c r="F116" s="28">
        <f t="shared" si="8"/>
        <v>71246</v>
      </c>
      <c r="G116" s="51"/>
      <c r="H116" s="28">
        <f>F116</f>
        <v>71246</v>
      </c>
      <c r="I116" s="51"/>
      <c r="J116" s="51"/>
      <c r="K116" s="51"/>
      <c r="L116" s="51"/>
    </row>
    <row r="117" spans="1:12" s="4" customFormat="1" ht="15" customHeight="1">
      <c r="A117" s="16"/>
      <c r="B117" s="16"/>
      <c r="C117" s="16">
        <v>4170</v>
      </c>
      <c r="D117" s="11" t="s">
        <v>148</v>
      </c>
      <c r="E117" s="28">
        <v>6600</v>
      </c>
      <c r="F117" s="28">
        <f t="shared" si="8"/>
        <v>6600</v>
      </c>
      <c r="G117" s="28">
        <f>F117</f>
        <v>6600</v>
      </c>
      <c r="H117" s="51"/>
      <c r="I117" s="51"/>
      <c r="J117" s="51"/>
      <c r="K117" s="51"/>
      <c r="L117" s="51"/>
    </row>
    <row r="118" spans="1:12" s="4" customFormat="1" ht="15" customHeight="1">
      <c r="A118" s="16"/>
      <c r="B118" s="16"/>
      <c r="C118" s="16">
        <v>4210</v>
      </c>
      <c r="D118" s="11" t="s">
        <v>149</v>
      </c>
      <c r="E118" s="28">
        <v>73294</v>
      </c>
      <c r="F118" s="28">
        <f t="shared" si="8"/>
        <v>73294</v>
      </c>
      <c r="G118" s="28"/>
      <c r="H118" s="51"/>
      <c r="I118" s="51"/>
      <c r="J118" s="51"/>
      <c r="K118" s="51"/>
      <c r="L118" s="51"/>
    </row>
    <row r="119" spans="1:12" s="4" customFormat="1" ht="15" customHeight="1">
      <c r="A119" s="16"/>
      <c r="B119" s="16"/>
      <c r="C119" s="16">
        <v>4230</v>
      </c>
      <c r="D119" s="11" t="s">
        <v>276</v>
      </c>
      <c r="E119" s="28">
        <v>1500</v>
      </c>
      <c r="F119" s="28">
        <f t="shared" si="8"/>
        <v>1500</v>
      </c>
      <c r="G119" s="51"/>
      <c r="H119" s="51"/>
      <c r="I119" s="51"/>
      <c r="J119" s="51"/>
      <c r="K119" s="51"/>
      <c r="L119" s="51"/>
    </row>
    <row r="120" spans="1:12" s="4" customFormat="1" ht="15.75" customHeight="1">
      <c r="A120" s="16"/>
      <c r="B120" s="16"/>
      <c r="C120" s="16">
        <v>4240</v>
      </c>
      <c r="D120" s="9" t="s">
        <v>184</v>
      </c>
      <c r="E120" s="28">
        <v>15000</v>
      </c>
      <c r="F120" s="28">
        <f t="shared" si="8"/>
        <v>15000</v>
      </c>
      <c r="G120" s="51"/>
      <c r="H120" s="51"/>
      <c r="I120" s="51"/>
      <c r="J120" s="51"/>
      <c r="K120" s="51"/>
      <c r="L120" s="51"/>
    </row>
    <row r="121" spans="1:12" s="4" customFormat="1" ht="15" customHeight="1">
      <c r="A121" s="16"/>
      <c r="B121" s="16"/>
      <c r="C121" s="16">
        <v>4260</v>
      </c>
      <c r="D121" s="11" t="s">
        <v>150</v>
      </c>
      <c r="E121" s="28">
        <v>180000</v>
      </c>
      <c r="F121" s="28">
        <f t="shared" si="8"/>
        <v>180000</v>
      </c>
      <c r="G121" s="51"/>
      <c r="H121" s="51"/>
      <c r="I121" s="51"/>
      <c r="J121" s="51"/>
      <c r="K121" s="51"/>
      <c r="L121" s="51"/>
    </row>
    <row r="122" spans="1:12" s="4" customFormat="1" ht="15" customHeight="1">
      <c r="A122" s="16"/>
      <c r="B122" s="16"/>
      <c r="C122" s="16">
        <v>4270</v>
      </c>
      <c r="D122" s="11" t="s">
        <v>151</v>
      </c>
      <c r="E122" s="28">
        <v>13000</v>
      </c>
      <c r="F122" s="28">
        <f t="shared" si="8"/>
        <v>13000</v>
      </c>
      <c r="G122" s="51"/>
      <c r="H122" s="51"/>
      <c r="I122" s="51"/>
      <c r="J122" s="51"/>
      <c r="K122" s="51"/>
      <c r="L122" s="51"/>
    </row>
    <row r="123" spans="1:12" s="4" customFormat="1" ht="15" customHeight="1">
      <c r="A123" s="16"/>
      <c r="B123" s="16"/>
      <c r="C123" s="16">
        <v>4280</v>
      </c>
      <c r="D123" s="11" t="s">
        <v>277</v>
      </c>
      <c r="E123" s="28">
        <v>4000</v>
      </c>
      <c r="F123" s="28">
        <f t="shared" si="8"/>
        <v>4000</v>
      </c>
      <c r="G123" s="51"/>
      <c r="H123" s="51"/>
      <c r="I123" s="51"/>
      <c r="J123" s="51"/>
      <c r="K123" s="51"/>
      <c r="L123" s="51"/>
    </row>
    <row r="124" spans="1:12" s="4" customFormat="1" ht="15" customHeight="1">
      <c r="A124" s="16"/>
      <c r="B124" s="16"/>
      <c r="C124" s="16">
        <v>4300</v>
      </c>
      <c r="D124" s="11" t="s">
        <v>152</v>
      </c>
      <c r="E124" s="28">
        <v>90000</v>
      </c>
      <c r="F124" s="28">
        <f t="shared" si="8"/>
        <v>90000</v>
      </c>
      <c r="G124" s="51"/>
      <c r="H124" s="51"/>
      <c r="I124" s="51"/>
      <c r="J124" s="51"/>
      <c r="K124" s="51"/>
      <c r="L124" s="51"/>
    </row>
    <row r="125" spans="1:12" s="4" customFormat="1" ht="15" customHeight="1">
      <c r="A125" s="16"/>
      <c r="B125" s="16"/>
      <c r="C125" s="16">
        <v>4350</v>
      </c>
      <c r="D125" s="11" t="s">
        <v>167</v>
      </c>
      <c r="E125" s="28">
        <v>4600</v>
      </c>
      <c r="F125" s="28">
        <f t="shared" si="8"/>
        <v>4600</v>
      </c>
      <c r="G125" s="51"/>
      <c r="H125" s="51"/>
      <c r="I125" s="51"/>
      <c r="J125" s="51"/>
      <c r="K125" s="51"/>
      <c r="L125" s="51"/>
    </row>
    <row r="126" spans="1:12" s="4" customFormat="1" ht="27.75" customHeight="1">
      <c r="A126" s="16"/>
      <c r="B126" s="16"/>
      <c r="C126" s="2">
        <v>4370</v>
      </c>
      <c r="D126" s="9" t="s">
        <v>169</v>
      </c>
      <c r="E126" s="28">
        <v>18000</v>
      </c>
      <c r="F126" s="28">
        <f t="shared" si="8"/>
        <v>18000</v>
      </c>
      <c r="G126" s="51"/>
      <c r="H126" s="51"/>
      <c r="I126" s="51"/>
      <c r="J126" s="51"/>
      <c r="K126" s="51"/>
      <c r="L126" s="51"/>
    </row>
    <row r="127" spans="1:12" s="4" customFormat="1" ht="15" customHeight="1">
      <c r="A127" s="16"/>
      <c r="B127" s="16"/>
      <c r="C127" s="16">
        <v>4410</v>
      </c>
      <c r="D127" s="11" t="s">
        <v>163</v>
      </c>
      <c r="E127" s="28">
        <v>3500</v>
      </c>
      <c r="F127" s="28">
        <f t="shared" si="8"/>
        <v>3500</v>
      </c>
      <c r="G127" s="51"/>
      <c r="H127" s="51"/>
      <c r="I127" s="51"/>
      <c r="J127" s="51"/>
      <c r="K127" s="51"/>
      <c r="L127" s="51"/>
    </row>
    <row r="128" spans="1:12" s="4" customFormat="1" ht="15" customHeight="1">
      <c r="A128" s="16"/>
      <c r="B128" s="16"/>
      <c r="C128" s="16">
        <v>4430</v>
      </c>
      <c r="D128" s="11" t="s">
        <v>153</v>
      </c>
      <c r="E128" s="28">
        <v>11000</v>
      </c>
      <c r="F128" s="28">
        <f t="shared" si="8"/>
        <v>11000</v>
      </c>
      <c r="G128" s="51"/>
      <c r="H128" s="51"/>
      <c r="I128" s="51"/>
      <c r="J128" s="51"/>
      <c r="K128" s="51"/>
      <c r="L128" s="51"/>
    </row>
    <row r="129" spans="1:12" s="4" customFormat="1" ht="16.5" customHeight="1">
      <c r="A129" s="16"/>
      <c r="B129" s="16"/>
      <c r="C129" s="2">
        <v>4440</v>
      </c>
      <c r="D129" s="9" t="s">
        <v>164</v>
      </c>
      <c r="E129" s="28">
        <v>143281</v>
      </c>
      <c r="F129" s="28">
        <f t="shared" si="8"/>
        <v>143281</v>
      </c>
      <c r="G129" s="51"/>
      <c r="H129" s="51"/>
      <c r="I129" s="51"/>
      <c r="J129" s="51"/>
      <c r="K129" s="51"/>
      <c r="L129" s="51"/>
    </row>
    <row r="130" spans="1:12" s="4" customFormat="1" ht="27.75" customHeight="1">
      <c r="A130" s="16"/>
      <c r="B130" s="16"/>
      <c r="C130" s="2">
        <v>4740</v>
      </c>
      <c r="D130" s="52" t="s">
        <v>170</v>
      </c>
      <c r="E130" s="28">
        <v>6000</v>
      </c>
      <c r="F130" s="28">
        <f t="shared" si="8"/>
        <v>6000</v>
      </c>
      <c r="G130" s="51"/>
      <c r="H130" s="51"/>
      <c r="I130" s="51"/>
      <c r="J130" s="51"/>
      <c r="K130" s="51"/>
      <c r="L130" s="51"/>
    </row>
    <row r="131" spans="1:12" s="4" customFormat="1" ht="18" customHeight="1">
      <c r="A131" s="16"/>
      <c r="B131" s="16"/>
      <c r="C131" s="2">
        <v>6050</v>
      </c>
      <c r="D131" s="52" t="s">
        <v>185</v>
      </c>
      <c r="E131" s="28">
        <v>0</v>
      </c>
      <c r="F131" s="28">
        <v>0</v>
      </c>
      <c r="G131" s="51"/>
      <c r="H131" s="51"/>
      <c r="I131" s="51"/>
      <c r="J131" s="51"/>
      <c r="K131" s="51"/>
      <c r="L131" s="28">
        <f>E131</f>
        <v>0</v>
      </c>
    </row>
    <row r="132" spans="1:12" s="4" customFormat="1" ht="17.25" customHeight="1">
      <c r="A132" s="16"/>
      <c r="B132" s="16">
        <v>80103</v>
      </c>
      <c r="C132" s="16"/>
      <c r="D132" s="9" t="s">
        <v>186</v>
      </c>
      <c r="E132" s="28">
        <f>E133+E134+E135+E136+E137+E138+E139+E140</f>
        <v>287583</v>
      </c>
      <c r="F132" s="28">
        <f>F133+F134+F135+F136+F137+F138+F139+F140</f>
        <v>287583</v>
      </c>
      <c r="G132" s="28">
        <f>G133+G134+G135+G136+G137+G138+G139+G140</f>
        <v>222905</v>
      </c>
      <c r="H132" s="28">
        <f>H133+H134+H135+H136+H137+H138+H139+H140</f>
        <v>39727</v>
      </c>
      <c r="I132" s="51"/>
      <c r="J132" s="51"/>
      <c r="K132" s="51"/>
      <c r="L132" s="51"/>
    </row>
    <row r="133" spans="1:12" s="4" customFormat="1" ht="17.25" customHeight="1">
      <c r="A133" s="16"/>
      <c r="B133" s="16"/>
      <c r="C133" s="2">
        <v>3020</v>
      </c>
      <c r="D133" s="9" t="s">
        <v>174</v>
      </c>
      <c r="E133" s="28">
        <v>17645</v>
      </c>
      <c r="F133" s="28">
        <f>E133</f>
        <v>17645</v>
      </c>
      <c r="G133" s="28">
        <f>F133</f>
        <v>17645</v>
      </c>
      <c r="H133" s="28"/>
      <c r="I133" s="28"/>
      <c r="J133" s="51"/>
      <c r="K133" s="51"/>
      <c r="L133" s="51"/>
    </row>
    <row r="134" spans="1:12" s="4" customFormat="1" ht="15" customHeight="1">
      <c r="A134" s="16"/>
      <c r="B134" s="16"/>
      <c r="C134" s="16">
        <v>4010</v>
      </c>
      <c r="D134" s="11" t="s">
        <v>159</v>
      </c>
      <c r="E134" s="28">
        <v>189636</v>
      </c>
      <c r="F134" s="28">
        <f aca="true" t="shared" si="9" ref="F134:F140">E134</f>
        <v>189636</v>
      </c>
      <c r="G134" s="28">
        <f>F134</f>
        <v>189636</v>
      </c>
      <c r="H134" s="28"/>
      <c r="I134" s="28"/>
      <c r="J134" s="51"/>
      <c r="K134" s="51"/>
      <c r="L134" s="51"/>
    </row>
    <row r="135" spans="1:12" s="4" customFormat="1" ht="15" customHeight="1">
      <c r="A135" s="16"/>
      <c r="B135" s="16"/>
      <c r="C135" s="16">
        <v>4040</v>
      </c>
      <c r="D135" s="11" t="s">
        <v>183</v>
      </c>
      <c r="E135" s="28">
        <v>15624</v>
      </c>
      <c r="F135" s="28">
        <f t="shared" si="9"/>
        <v>15624</v>
      </c>
      <c r="G135" s="28">
        <f>F135</f>
        <v>15624</v>
      </c>
      <c r="H135" s="28"/>
      <c r="I135" s="28"/>
      <c r="J135" s="51"/>
      <c r="K135" s="51"/>
      <c r="L135" s="51"/>
    </row>
    <row r="136" spans="1:12" s="4" customFormat="1" ht="15" customHeight="1">
      <c r="A136" s="16"/>
      <c r="B136" s="16"/>
      <c r="C136" s="16">
        <v>4110</v>
      </c>
      <c r="D136" s="11" t="s">
        <v>161</v>
      </c>
      <c r="E136" s="28">
        <v>34265</v>
      </c>
      <c r="F136" s="28">
        <f t="shared" si="9"/>
        <v>34265</v>
      </c>
      <c r="G136" s="28"/>
      <c r="H136" s="28">
        <f>F136</f>
        <v>34265</v>
      </c>
      <c r="I136" s="28"/>
      <c r="J136" s="51"/>
      <c r="K136" s="51"/>
      <c r="L136" s="51"/>
    </row>
    <row r="137" spans="1:12" s="4" customFormat="1" ht="15" customHeight="1">
      <c r="A137" s="16"/>
      <c r="B137" s="16"/>
      <c r="C137" s="16">
        <v>4120</v>
      </c>
      <c r="D137" s="11" t="s">
        <v>162</v>
      </c>
      <c r="E137" s="28">
        <v>5462</v>
      </c>
      <c r="F137" s="28">
        <f t="shared" si="9"/>
        <v>5462</v>
      </c>
      <c r="G137" s="28"/>
      <c r="H137" s="28">
        <f>F137</f>
        <v>5462</v>
      </c>
      <c r="I137" s="28"/>
      <c r="J137" s="51"/>
      <c r="K137" s="51"/>
      <c r="L137" s="51"/>
    </row>
    <row r="138" spans="1:12" s="4" customFormat="1" ht="15" customHeight="1">
      <c r="A138" s="16"/>
      <c r="B138" s="16"/>
      <c r="C138" s="16">
        <v>4210</v>
      </c>
      <c r="D138" s="11" t="s">
        <v>149</v>
      </c>
      <c r="E138" s="28">
        <v>7000</v>
      </c>
      <c r="F138" s="28">
        <f t="shared" si="9"/>
        <v>7000</v>
      </c>
      <c r="G138" s="28"/>
      <c r="H138" s="28"/>
      <c r="I138" s="28"/>
      <c r="J138" s="51"/>
      <c r="K138" s="51"/>
      <c r="L138" s="51"/>
    </row>
    <row r="139" spans="1:12" s="4" customFormat="1" ht="15" customHeight="1">
      <c r="A139" s="16"/>
      <c r="B139" s="16"/>
      <c r="C139" s="16">
        <v>4240</v>
      </c>
      <c r="D139" s="11" t="s">
        <v>184</v>
      </c>
      <c r="E139" s="28">
        <v>3000</v>
      </c>
      <c r="F139" s="28">
        <f t="shared" si="9"/>
        <v>3000</v>
      </c>
      <c r="G139" s="28"/>
      <c r="H139" s="28"/>
      <c r="I139" s="28"/>
      <c r="J139" s="51"/>
      <c r="K139" s="51"/>
      <c r="L139" s="51"/>
    </row>
    <row r="140" spans="1:12" s="4" customFormat="1" ht="17.25" customHeight="1">
      <c r="A140" s="16"/>
      <c r="B140" s="16"/>
      <c r="C140" s="2">
        <v>4440</v>
      </c>
      <c r="D140" s="52" t="s">
        <v>164</v>
      </c>
      <c r="E140" s="28">
        <v>14951</v>
      </c>
      <c r="F140" s="28">
        <f t="shared" si="9"/>
        <v>14951</v>
      </c>
      <c r="G140" s="28"/>
      <c r="H140" s="28"/>
      <c r="I140" s="28"/>
      <c r="J140" s="51"/>
      <c r="K140" s="51"/>
      <c r="L140" s="51"/>
    </row>
    <row r="141" spans="1:12" s="4" customFormat="1" ht="19.5" customHeight="1">
      <c r="A141" s="16"/>
      <c r="B141" s="16">
        <v>80104</v>
      </c>
      <c r="C141" s="16"/>
      <c r="D141" s="11" t="s">
        <v>187</v>
      </c>
      <c r="E141" s="28">
        <f>E142+E143+E144+E145+E146+E147+E148+E149+E150+E151+E152+E153+E154+E155+E156+E157</f>
        <v>795139</v>
      </c>
      <c r="F141" s="28">
        <f>F142+F143+F144+F145+F146+F147+F148+F149+F150+F151+F152+F153+F154+F155+F156+F157</f>
        <v>795139</v>
      </c>
      <c r="G141" s="28">
        <f>G144+G145+G146</f>
        <v>352821</v>
      </c>
      <c r="H141" s="28">
        <f>H147+H148</f>
        <v>63190</v>
      </c>
      <c r="I141" s="28">
        <f>I142+I143+I153</f>
        <v>186500</v>
      </c>
      <c r="J141" s="28">
        <f>J142+J143+J153</f>
        <v>0</v>
      </c>
      <c r="K141" s="28">
        <f>K142+K143+K153</f>
        <v>0</v>
      </c>
      <c r="L141" s="28">
        <f>L142+L143+L153</f>
        <v>0</v>
      </c>
    </row>
    <row r="142" spans="1:12" s="4" customFormat="1" ht="28.5" customHeight="1">
      <c r="A142" s="16"/>
      <c r="B142" s="16"/>
      <c r="C142" s="2">
        <v>2310</v>
      </c>
      <c r="D142" s="9" t="s">
        <v>188</v>
      </c>
      <c r="E142" s="28">
        <v>16500</v>
      </c>
      <c r="F142" s="28">
        <f aca="true" t="shared" si="10" ref="F142:F157">E142</f>
        <v>16500</v>
      </c>
      <c r="G142" s="51"/>
      <c r="H142" s="51"/>
      <c r="I142" s="28">
        <f>F142</f>
        <v>16500</v>
      </c>
      <c r="J142" s="51"/>
      <c r="K142" s="51"/>
      <c r="L142" s="51"/>
    </row>
    <row r="143" spans="1:12" s="4" customFormat="1" ht="27.75" customHeight="1">
      <c r="A143" s="16"/>
      <c r="B143" s="16"/>
      <c r="C143" s="2">
        <v>2540</v>
      </c>
      <c r="D143" s="9" t="s">
        <v>189</v>
      </c>
      <c r="E143" s="28">
        <v>170000</v>
      </c>
      <c r="F143" s="28">
        <f t="shared" si="10"/>
        <v>170000</v>
      </c>
      <c r="G143" s="51"/>
      <c r="H143" s="51"/>
      <c r="I143" s="28">
        <f>F143</f>
        <v>170000</v>
      </c>
      <c r="J143" s="51"/>
      <c r="K143" s="51"/>
      <c r="L143" s="51"/>
    </row>
    <row r="144" spans="1:12" s="4" customFormat="1" ht="16.5" customHeight="1">
      <c r="A144" s="16"/>
      <c r="B144" s="16"/>
      <c r="C144" s="2">
        <v>3020</v>
      </c>
      <c r="D144" s="9" t="s">
        <v>174</v>
      </c>
      <c r="E144" s="28">
        <v>20520</v>
      </c>
      <c r="F144" s="28">
        <f t="shared" si="10"/>
        <v>20520</v>
      </c>
      <c r="G144" s="48">
        <f>F144</f>
        <v>20520</v>
      </c>
      <c r="H144" s="11"/>
      <c r="I144" s="28"/>
      <c r="J144" s="51"/>
      <c r="K144" s="51"/>
      <c r="L144" s="51"/>
    </row>
    <row r="145" spans="1:12" s="4" customFormat="1" ht="16.5" customHeight="1">
      <c r="A145" s="16"/>
      <c r="B145" s="16"/>
      <c r="C145" s="2">
        <v>4010</v>
      </c>
      <c r="D145" s="11" t="s">
        <v>159</v>
      </c>
      <c r="E145" s="28">
        <v>321666</v>
      </c>
      <c r="F145" s="28">
        <f t="shared" si="10"/>
        <v>321666</v>
      </c>
      <c r="G145" s="48">
        <f>F145</f>
        <v>321666</v>
      </c>
      <c r="H145" s="11"/>
      <c r="I145" s="28"/>
      <c r="J145" s="51"/>
      <c r="K145" s="51"/>
      <c r="L145" s="51"/>
    </row>
    <row r="146" spans="1:12" s="4" customFormat="1" ht="15" customHeight="1">
      <c r="A146" s="16"/>
      <c r="B146" s="16"/>
      <c r="C146" s="2">
        <v>4040</v>
      </c>
      <c r="D146" s="11" t="s">
        <v>183</v>
      </c>
      <c r="E146" s="28">
        <v>10635</v>
      </c>
      <c r="F146" s="28">
        <f t="shared" si="10"/>
        <v>10635</v>
      </c>
      <c r="G146" s="48">
        <f>F146</f>
        <v>10635</v>
      </c>
      <c r="H146" s="11"/>
      <c r="I146" s="28"/>
      <c r="J146" s="51"/>
      <c r="K146" s="51"/>
      <c r="L146" s="51"/>
    </row>
    <row r="147" spans="1:12" s="4" customFormat="1" ht="17.25" customHeight="1">
      <c r="A147" s="16"/>
      <c r="B147" s="16"/>
      <c r="C147" s="2">
        <v>4110</v>
      </c>
      <c r="D147" s="11" t="s">
        <v>161</v>
      </c>
      <c r="E147" s="28">
        <v>54546</v>
      </c>
      <c r="F147" s="28">
        <f t="shared" si="10"/>
        <v>54546</v>
      </c>
      <c r="G147" s="11"/>
      <c r="H147" s="48">
        <f>F147</f>
        <v>54546</v>
      </c>
      <c r="I147" s="28"/>
      <c r="J147" s="51"/>
      <c r="K147" s="51"/>
      <c r="L147" s="51"/>
    </row>
    <row r="148" spans="1:12" s="4" customFormat="1" ht="16.5" customHeight="1">
      <c r="A148" s="16"/>
      <c r="B148" s="16"/>
      <c r="C148" s="2">
        <v>4120</v>
      </c>
      <c r="D148" s="11" t="s">
        <v>162</v>
      </c>
      <c r="E148" s="28">
        <v>8644</v>
      </c>
      <c r="F148" s="28">
        <f t="shared" si="10"/>
        <v>8644</v>
      </c>
      <c r="G148" s="11"/>
      <c r="H148" s="48">
        <f>F148</f>
        <v>8644</v>
      </c>
      <c r="I148" s="28"/>
      <c r="J148" s="51"/>
      <c r="K148" s="51"/>
      <c r="L148" s="51"/>
    </row>
    <row r="149" spans="1:12" s="4" customFormat="1" ht="16.5" customHeight="1">
      <c r="A149" s="16"/>
      <c r="B149" s="16"/>
      <c r="C149" s="2">
        <v>4210</v>
      </c>
      <c r="D149" s="11" t="s">
        <v>149</v>
      </c>
      <c r="E149" s="28">
        <v>7000</v>
      </c>
      <c r="F149" s="28">
        <f t="shared" si="10"/>
        <v>7000</v>
      </c>
      <c r="G149" s="51"/>
      <c r="H149" s="51"/>
      <c r="I149" s="28"/>
      <c r="J149" s="51"/>
      <c r="K149" s="51"/>
      <c r="L149" s="51"/>
    </row>
    <row r="150" spans="1:12" s="4" customFormat="1" ht="16.5" customHeight="1">
      <c r="A150" s="16"/>
      <c r="B150" s="16"/>
      <c r="C150" s="2">
        <v>4220</v>
      </c>
      <c r="D150" s="9" t="s">
        <v>376</v>
      </c>
      <c r="E150" s="28">
        <v>111780</v>
      </c>
      <c r="F150" s="28">
        <f t="shared" si="10"/>
        <v>111780</v>
      </c>
      <c r="G150" s="51"/>
      <c r="H150" s="51"/>
      <c r="I150" s="28"/>
      <c r="J150" s="51"/>
      <c r="K150" s="51"/>
      <c r="L150" s="51"/>
    </row>
    <row r="151" spans="1:12" s="4" customFormat="1" ht="17.25" customHeight="1">
      <c r="A151" s="16"/>
      <c r="B151" s="16"/>
      <c r="C151" s="2">
        <v>4240</v>
      </c>
      <c r="D151" s="11" t="s">
        <v>184</v>
      </c>
      <c r="E151" s="28">
        <v>2000</v>
      </c>
      <c r="F151" s="28">
        <f t="shared" si="10"/>
        <v>2000</v>
      </c>
      <c r="G151" s="51"/>
      <c r="H151" s="51"/>
      <c r="I151" s="28"/>
      <c r="J151" s="51"/>
      <c r="K151" s="51"/>
      <c r="L151" s="51"/>
    </row>
    <row r="152" spans="1:12" s="4" customFormat="1" ht="20.25" customHeight="1">
      <c r="A152" s="16"/>
      <c r="B152" s="16"/>
      <c r="C152" s="2">
        <v>4260</v>
      </c>
      <c r="D152" s="9" t="s">
        <v>150</v>
      </c>
      <c r="E152" s="28">
        <v>24009</v>
      </c>
      <c r="F152" s="28">
        <f t="shared" si="10"/>
        <v>24009</v>
      </c>
      <c r="G152" s="51"/>
      <c r="H152" s="51"/>
      <c r="I152" s="28"/>
      <c r="J152" s="51"/>
      <c r="K152" s="51"/>
      <c r="L152" s="51"/>
    </row>
    <row r="153" spans="1:12" s="4" customFormat="1" ht="15" customHeight="1">
      <c r="A153" s="16"/>
      <c r="B153" s="16"/>
      <c r="C153" s="2">
        <v>4300</v>
      </c>
      <c r="D153" s="9" t="s">
        <v>152</v>
      </c>
      <c r="E153" s="28">
        <v>20000</v>
      </c>
      <c r="F153" s="28">
        <f t="shared" si="10"/>
        <v>20000</v>
      </c>
      <c r="G153" s="51"/>
      <c r="H153" s="51"/>
      <c r="I153" s="51"/>
      <c r="J153" s="51"/>
      <c r="K153" s="51"/>
      <c r="L153" s="51"/>
    </row>
    <row r="154" spans="1:12" s="4" customFormat="1" ht="15" customHeight="1">
      <c r="A154" s="16"/>
      <c r="B154" s="16"/>
      <c r="C154" s="2">
        <v>4350</v>
      </c>
      <c r="D154" s="11" t="s">
        <v>167</v>
      </c>
      <c r="E154" s="28">
        <v>708</v>
      </c>
      <c r="F154" s="28">
        <f t="shared" si="10"/>
        <v>708</v>
      </c>
      <c r="G154" s="51"/>
      <c r="H154" s="51"/>
      <c r="I154" s="51"/>
      <c r="J154" s="51"/>
      <c r="K154" s="51"/>
      <c r="L154" s="51"/>
    </row>
    <row r="155" spans="1:12" s="4" customFormat="1" ht="15" customHeight="1">
      <c r="A155" s="16"/>
      <c r="B155" s="16"/>
      <c r="C155" s="2">
        <v>4370</v>
      </c>
      <c r="D155" s="9" t="s">
        <v>169</v>
      </c>
      <c r="E155" s="28">
        <v>3750</v>
      </c>
      <c r="F155" s="28">
        <f t="shared" si="10"/>
        <v>3750</v>
      </c>
      <c r="G155" s="51"/>
      <c r="H155" s="51"/>
      <c r="I155" s="51"/>
      <c r="J155" s="51"/>
      <c r="K155" s="51"/>
      <c r="L155" s="51"/>
    </row>
    <row r="156" spans="1:12" s="4" customFormat="1" ht="15" customHeight="1">
      <c r="A156" s="16"/>
      <c r="B156" s="16"/>
      <c r="C156" s="2">
        <v>4440</v>
      </c>
      <c r="D156" s="52" t="s">
        <v>164</v>
      </c>
      <c r="E156" s="28">
        <v>20381</v>
      </c>
      <c r="F156" s="28">
        <f t="shared" si="10"/>
        <v>20381</v>
      </c>
      <c r="G156" s="51"/>
      <c r="H156" s="51"/>
      <c r="I156" s="51"/>
      <c r="J156" s="51"/>
      <c r="K156" s="51"/>
      <c r="L156" s="51"/>
    </row>
    <row r="157" spans="1:12" s="4" customFormat="1" ht="28.5" customHeight="1">
      <c r="A157" s="16"/>
      <c r="B157" s="16"/>
      <c r="C157" s="2">
        <v>4740</v>
      </c>
      <c r="D157" s="52" t="s">
        <v>170</v>
      </c>
      <c r="E157" s="28">
        <v>3000</v>
      </c>
      <c r="F157" s="28">
        <f t="shared" si="10"/>
        <v>3000</v>
      </c>
      <c r="G157" s="51"/>
      <c r="H157" s="51"/>
      <c r="I157" s="51"/>
      <c r="J157" s="51"/>
      <c r="K157" s="51"/>
      <c r="L157" s="51"/>
    </row>
    <row r="158" spans="1:12" s="4" customFormat="1" ht="18" customHeight="1">
      <c r="A158" s="16"/>
      <c r="B158" s="16">
        <v>80110</v>
      </c>
      <c r="C158" s="16"/>
      <c r="D158" s="11" t="s">
        <v>76</v>
      </c>
      <c r="E158" s="28">
        <f>E159+E160+E161+E162+E163+E164+E165+E166+E167+E168+E169+E170+E171+E172+E173+E174+E175+E176+E177</f>
        <v>3230253</v>
      </c>
      <c r="F158" s="28">
        <f>F159+F160+F161+F162+F163+F164+F165+F166+F167+F168+F169+F170+F171+F172+F173+F174+F175+F176+F177</f>
        <v>3230253</v>
      </c>
      <c r="G158" s="28">
        <f>G159+G160+G161+G162+G163+G164+G165+G166+G167+G168+G169+G170+G171+G172+G173+G174+G175+G176+G177</f>
        <v>2423137</v>
      </c>
      <c r="H158" s="28">
        <f>H159+H160+H161+H162+H163+H164+H165+H166+H167+H168+H169+H170+H171+H172+H173+H174+H175+H176+H177</f>
        <v>429996</v>
      </c>
      <c r="I158" s="28">
        <f>I159+I160+I161+I162+I163+I164+I165+I166+I167+I168+I169+I170+I171+I172+I173+I174+I175+I176+I177</f>
        <v>0</v>
      </c>
      <c r="J158" s="51"/>
      <c r="K158" s="51"/>
      <c r="L158" s="51"/>
    </row>
    <row r="159" spans="1:12" s="4" customFormat="1" ht="18" customHeight="1">
      <c r="A159" s="16"/>
      <c r="B159" s="16"/>
      <c r="C159" s="2">
        <v>3020</v>
      </c>
      <c r="D159" s="9" t="s">
        <v>174</v>
      </c>
      <c r="E159" s="28">
        <v>168871</v>
      </c>
      <c r="F159" s="28">
        <f>E159</f>
        <v>168871</v>
      </c>
      <c r="G159" s="28">
        <f>F159</f>
        <v>168871</v>
      </c>
      <c r="H159" s="51"/>
      <c r="I159" s="51"/>
      <c r="J159" s="51"/>
      <c r="K159" s="51"/>
      <c r="L159" s="51"/>
    </row>
    <row r="160" spans="1:12" s="4" customFormat="1" ht="15" customHeight="1">
      <c r="A160" s="16"/>
      <c r="B160" s="16"/>
      <c r="C160" s="16">
        <v>4010</v>
      </c>
      <c r="D160" s="11" t="s">
        <v>159</v>
      </c>
      <c r="E160" s="28">
        <v>2079564</v>
      </c>
      <c r="F160" s="28">
        <f aca="true" t="shared" si="11" ref="F160:F177">E160</f>
        <v>2079564</v>
      </c>
      <c r="G160" s="28">
        <f>F160</f>
        <v>2079564</v>
      </c>
      <c r="H160" s="51"/>
      <c r="I160" s="51"/>
      <c r="J160" s="51"/>
      <c r="K160" s="51"/>
      <c r="L160" s="51"/>
    </row>
    <row r="161" spans="1:12" s="4" customFormat="1" ht="15" customHeight="1">
      <c r="A161" s="16"/>
      <c r="B161" s="16"/>
      <c r="C161" s="16">
        <v>4040</v>
      </c>
      <c r="D161" s="11" t="s">
        <v>183</v>
      </c>
      <c r="E161" s="28">
        <v>173702</v>
      </c>
      <c r="F161" s="28">
        <f t="shared" si="11"/>
        <v>173702</v>
      </c>
      <c r="G161" s="28">
        <f>F161</f>
        <v>173702</v>
      </c>
      <c r="H161" s="51"/>
      <c r="I161" s="51"/>
      <c r="J161" s="51"/>
      <c r="K161" s="51"/>
      <c r="L161" s="51"/>
    </row>
    <row r="162" spans="1:12" s="4" customFormat="1" ht="15" customHeight="1">
      <c r="A162" s="16"/>
      <c r="B162" s="16"/>
      <c r="C162" s="16">
        <v>4110</v>
      </c>
      <c r="D162" s="11" t="s">
        <v>161</v>
      </c>
      <c r="E162" s="28">
        <v>370753</v>
      </c>
      <c r="F162" s="28">
        <f t="shared" si="11"/>
        <v>370753</v>
      </c>
      <c r="G162" s="51"/>
      <c r="H162" s="28">
        <f>F162</f>
        <v>370753</v>
      </c>
      <c r="I162" s="51"/>
      <c r="J162" s="51"/>
      <c r="K162" s="51"/>
      <c r="L162" s="51"/>
    </row>
    <row r="163" spans="1:12" s="4" customFormat="1" ht="15" customHeight="1">
      <c r="A163" s="16"/>
      <c r="B163" s="16"/>
      <c r="C163" s="16">
        <v>4120</v>
      </c>
      <c r="D163" s="11" t="s">
        <v>162</v>
      </c>
      <c r="E163" s="28">
        <v>59243</v>
      </c>
      <c r="F163" s="28">
        <f t="shared" si="11"/>
        <v>59243</v>
      </c>
      <c r="G163" s="51"/>
      <c r="H163" s="28">
        <f>F163</f>
        <v>59243</v>
      </c>
      <c r="I163" s="51"/>
      <c r="J163" s="51"/>
      <c r="K163" s="51"/>
      <c r="L163" s="51"/>
    </row>
    <row r="164" spans="1:12" s="4" customFormat="1" ht="15" customHeight="1">
      <c r="A164" s="16"/>
      <c r="B164" s="16"/>
      <c r="C164" s="16">
        <v>4170</v>
      </c>
      <c r="D164" s="11" t="s">
        <v>148</v>
      </c>
      <c r="E164" s="28">
        <v>1000</v>
      </c>
      <c r="F164" s="28">
        <f t="shared" si="11"/>
        <v>1000</v>
      </c>
      <c r="G164" s="28">
        <f>F164</f>
        <v>1000</v>
      </c>
      <c r="H164" s="51"/>
      <c r="I164" s="51"/>
      <c r="J164" s="51"/>
      <c r="K164" s="51"/>
      <c r="L164" s="51"/>
    </row>
    <row r="165" spans="1:12" s="4" customFormat="1" ht="15" customHeight="1">
      <c r="A165" s="16"/>
      <c r="B165" s="16"/>
      <c r="C165" s="16">
        <v>4210</v>
      </c>
      <c r="D165" s="11" t="s">
        <v>149</v>
      </c>
      <c r="E165" s="28">
        <v>51000</v>
      </c>
      <c r="F165" s="28">
        <f t="shared" si="11"/>
        <v>51000</v>
      </c>
      <c r="G165" s="51"/>
      <c r="H165" s="51"/>
      <c r="I165" s="51"/>
      <c r="J165" s="51"/>
      <c r="K165" s="51"/>
      <c r="L165" s="51"/>
    </row>
    <row r="166" spans="1:12" s="4" customFormat="1" ht="15" customHeight="1">
      <c r="A166" s="16"/>
      <c r="B166" s="16"/>
      <c r="C166" s="16">
        <v>4230</v>
      </c>
      <c r="D166" s="11" t="s">
        <v>276</v>
      </c>
      <c r="E166" s="28">
        <v>1000</v>
      </c>
      <c r="F166" s="28">
        <f t="shared" si="11"/>
        <v>1000</v>
      </c>
      <c r="G166" s="51"/>
      <c r="H166" s="51"/>
      <c r="I166" s="51"/>
      <c r="J166" s="51"/>
      <c r="K166" s="51"/>
      <c r="L166" s="51"/>
    </row>
    <row r="167" spans="1:12" s="4" customFormat="1" ht="18" customHeight="1">
      <c r="A167" s="16"/>
      <c r="B167" s="16"/>
      <c r="C167" s="2">
        <v>4240</v>
      </c>
      <c r="D167" s="52" t="s">
        <v>190</v>
      </c>
      <c r="E167" s="28">
        <v>15000</v>
      </c>
      <c r="F167" s="28">
        <f t="shared" si="11"/>
        <v>15000</v>
      </c>
      <c r="G167" s="51"/>
      <c r="H167" s="51"/>
      <c r="I167" s="51"/>
      <c r="J167" s="51"/>
      <c r="K167" s="51"/>
      <c r="L167" s="51"/>
    </row>
    <row r="168" spans="1:12" s="4" customFormat="1" ht="15" customHeight="1">
      <c r="A168" s="16"/>
      <c r="B168" s="16"/>
      <c r="C168" s="16">
        <v>4260</v>
      </c>
      <c r="D168" s="11" t="s">
        <v>150</v>
      </c>
      <c r="E168" s="28">
        <v>105000</v>
      </c>
      <c r="F168" s="28">
        <f t="shared" si="11"/>
        <v>105000</v>
      </c>
      <c r="G168" s="51"/>
      <c r="H168" s="51"/>
      <c r="I168" s="51"/>
      <c r="J168" s="51"/>
      <c r="K168" s="51"/>
      <c r="L168" s="51"/>
    </row>
    <row r="169" spans="1:12" s="4" customFormat="1" ht="15" customHeight="1">
      <c r="A169" s="16"/>
      <c r="B169" s="16"/>
      <c r="C169" s="16">
        <v>4270</v>
      </c>
      <c r="D169" s="11" t="s">
        <v>151</v>
      </c>
      <c r="E169" s="28">
        <v>12000</v>
      </c>
      <c r="F169" s="28">
        <f t="shared" si="11"/>
        <v>12000</v>
      </c>
      <c r="G169" s="51"/>
      <c r="H169" s="51"/>
      <c r="I169" s="51"/>
      <c r="J169" s="51"/>
      <c r="K169" s="51"/>
      <c r="L169" s="51"/>
    </row>
    <row r="170" spans="1:12" s="4" customFormat="1" ht="15" customHeight="1">
      <c r="A170" s="16"/>
      <c r="B170" s="16"/>
      <c r="C170" s="16">
        <v>4280</v>
      </c>
      <c r="D170" s="11" t="s">
        <v>277</v>
      </c>
      <c r="E170" s="28">
        <v>3000</v>
      </c>
      <c r="F170" s="28">
        <f t="shared" si="11"/>
        <v>3000</v>
      </c>
      <c r="G170" s="51"/>
      <c r="H170" s="51"/>
      <c r="I170" s="51"/>
      <c r="J170" s="51"/>
      <c r="K170" s="51"/>
      <c r="L170" s="51"/>
    </row>
    <row r="171" spans="1:12" s="4" customFormat="1" ht="15" customHeight="1">
      <c r="A171" s="16"/>
      <c r="B171" s="16"/>
      <c r="C171" s="16">
        <v>4300</v>
      </c>
      <c r="D171" s="11" t="s">
        <v>152</v>
      </c>
      <c r="E171" s="28">
        <v>50000</v>
      </c>
      <c r="F171" s="28">
        <f t="shared" si="11"/>
        <v>50000</v>
      </c>
      <c r="G171" s="51"/>
      <c r="H171" s="51"/>
      <c r="I171" s="51"/>
      <c r="J171" s="51"/>
      <c r="K171" s="51"/>
      <c r="L171" s="51"/>
    </row>
    <row r="172" spans="1:12" s="4" customFormat="1" ht="15" customHeight="1">
      <c r="A172" s="16"/>
      <c r="B172" s="16"/>
      <c r="C172" s="16">
        <v>4350</v>
      </c>
      <c r="D172" s="11" t="s">
        <v>167</v>
      </c>
      <c r="E172" s="28">
        <v>2500</v>
      </c>
      <c r="F172" s="28">
        <f t="shared" si="11"/>
        <v>2500</v>
      </c>
      <c r="G172" s="51"/>
      <c r="H172" s="51"/>
      <c r="I172" s="51"/>
      <c r="J172" s="51"/>
      <c r="K172" s="51"/>
      <c r="L172" s="51"/>
    </row>
    <row r="173" spans="1:12" s="4" customFormat="1" ht="26.25" customHeight="1">
      <c r="A173" s="16"/>
      <c r="B173" s="16"/>
      <c r="C173" s="2">
        <v>4370</v>
      </c>
      <c r="D173" s="9" t="s">
        <v>169</v>
      </c>
      <c r="E173" s="28">
        <v>10000</v>
      </c>
      <c r="F173" s="28">
        <f t="shared" si="11"/>
        <v>10000</v>
      </c>
      <c r="G173" s="51"/>
      <c r="H173" s="51"/>
      <c r="I173" s="51"/>
      <c r="J173" s="51"/>
      <c r="K173" s="51"/>
      <c r="L173" s="51"/>
    </row>
    <row r="174" spans="1:12" s="4" customFormat="1" ht="15" customHeight="1">
      <c r="A174" s="16"/>
      <c r="B174" s="16"/>
      <c r="C174" s="16">
        <v>4410</v>
      </c>
      <c r="D174" s="11" t="s">
        <v>163</v>
      </c>
      <c r="E174" s="28">
        <v>2000</v>
      </c>
      <c r="F174" s="28">
        <f t="shared" si="11"/>
        <v>2000</v>
      </c>
      <c r="G174" s="51"/>
      <c r="H174" s="51"/>
      <c r="I174" s="51"/>
      <c r="J174" s="51"/>
      <c r="K174" s="51"/>
      <c r="L174" s="51"/>
    </row>
    <row r="175" spans="1:12" s="4" customFormat="1" ht="15" customHeight="1">
      <c r="A175" s="16"/>
      <c r="B175" s="16"/>
      <c r="C175" s="16">
        <v>4430</v>
      </c>
      <c r="D175" s="11" t="s">
        <v>153</v>
      </c>
      <c r="E175" s="28">
        <v>10000</v>
      </c>
      <c r="F175" s="28">
        <f t="shared" si="11"/>
        <v>10000</v>
      </c>
      <c r="G175" s="51"/>
      <c r="H175" s="51"/>
      <c r="I175" s="51"/>
      <c r="J175" s="51"/>
      <c r="K175" s="51"/>
      <c r="L175" s="51"/>
    </row>
    <row r="176" spans="1:12" s="4" customFormat="1" ht="18" customHeight="1">
      <c r="A176" s="16"/>
      <c r="B176" s="16"/>
      <c r="C176" s="2">
        <v>4440</v>
      </c>
      <c r="D176" s="52" t="s">
        <v>164</v>
      </c>
      <c r="E176" s="28">
        <v>113620</v>
      </c>
      <c r="F176" s="28">
        <f t="shared" si="11"/>
        <v>113620</v>
      </c>
      <c r="G176" s="51"/>
      <c r="H176" s="51"/>
      <c r="I176" s="51"/>
      <c r="J176" s="51"/>
      <c r="K176" s="51"/>
      <c r="L176" s="51"/>
    </row>
    <row r="177" spans="1:12" s="4" customFormat="1" ht="26.25" customHeight="1">
      <c r="A177" s="16"/>
      <c r="B177" s="16"/>
      <c r="C177" s="2">
        <v>4740</v>
      </c>
      <c r="D177" s="52" t="s">
        <v>170</v>
      </c>
      <c r="E177" s="28">
        <v>2000</v>
      </c>
      <c r="F177" s="28">
        <f t="shared" si="11"/>
        <v>2000</v>
      </c>
      <c r="G177" s="51"/>
      <c r="H177" s="51"/>
      <c r="I177" s="51"/>
      <c r="J177" s="51"/>
      <c r="K177" s="51"/>
      <c r="L177" s="51"/>
    </row>
    <row r="178" spans="1:12" s="4" customFormat="1" ht="18.75" customHeight="1">
      <c r="A178" s="16"/>
      <c r="B178" s="16">
        <v>80113</v>
      </c>
      <c r="C178" s="16"/>
      <c r="D178" s="11" t="s">
        <v>191</v>
      </c>
      <c r="E178" s="28">
        <f>E179+E180+E181+E182+E183+E184+E185+E186+E187</f>
        <v>299499</v>
      </c>
      <c r="F178" s="28">
        <f>F179+F180+F181+F182+F183+F184+F185+F186+F187</f>
        <v>299499</v>
      </c>
      <c r="G178" s="28">
        <f>G179+G180+G181+G182+G183+G184+G185+G186+G187</f>
        <v>140510</v>
      </c>
      <c r="H178" s="28">
        <f>H179+H180+H181+H182+H183+H184+H185+H186+H187</f>
        <v>27471</v>
      </c>
      <c r="I178" s="51"/>
      <c r="J178" s="51"/>
      <c r="K178" s="51"/>
      <c r="L178" s="51"/>
    </row>
    <row r="179" spans="1:12" s="4" customFormat="1" ht="15" customHeight="1">
      <c r="A179" s="16"/>
      <c r="B179" s="16"/>
      <c r="C179" s="16">
        <v>4010</v>
      </c>
      <c r="D179" s="11" t="s">
        <v>159</v>
      </c>
      <c r="E179" s="28">
        <v>131050</v>
      </c>
      <c r="F179" s="28">
        <v>131050</v>
      </c>
      <c r="G179" s="28">
        <f>F179</f>
        <v>131050</v>
      </c>
      <c r="H179" s="51"/>
      <c r="I179" s="51"/>
      <c r="J179" s="51"/>
      <c r="K179" s="51"/>
      <c r="L179" s="51"/>
    </row>
    <row r="180" spans="1:12" s="4" customFormat="1" ht="15" customHeight="1">
      <c r="A180" s="16"/>
      <c r="B180" s="16"/>
      <c r="C180" s="16">
        <v>4040</v>
      </c>
      <c r="D180" s="11" t="s">
        <v>160</v>
      </c>
      <c r="E180" s="28">
        <v>9460</v>
      </c>
      <c r="F180" s="28">
        <v>9460</v>
      </c>
      <c r="G180" s="28">
        <f>F180</f>
        <v>9460</v>
      </c>
      <c r="H180" s="28"/>
      <c r="I180" s="51"/>
      <c r="J180" s="51"/>
      <c r="K180" s="51"/>
      <c r="L180" s="51"/>
    </row>
    <row r="181" spans="1:12" s="4" customFormat="1" ht="15" customHeight="1">
      <c r="A181" s="16"/>
      <c r="B181" s="16"/>
      <c r="C181" s="16">
        <v>4110</v>
      </c>
      <c r="D181" s="11" t="s">
        <v>161</v>
      </c>
      <c r="E181" s="28">
        <v>24028</v>
      </c>
      <c r="F181" s="28">
        <v>24028</v>
      </c>
      <c r="G181" s="51"/>
      <c r="H181" s="28">
        <f>F181</f>
        <v>24028</v>
      </c>
      <c r="I181" s="51"/>
      <c r="J181" s="51"/>
      <c r="K181" s="51"/>
      <c r="L181" s="51"/>
    </row>
    <row r="182" spans="1:12" s="4" customFormat="1" ht="15" customHeight="1">
      <c r="A182" s="16"/>
      <c r="B182" s="16"/>
      <c r="C182" s="16">
        <v>4120</v>
      </c>
      <c r="D182" s="11" t="s">
        <v>162</v>
      </c>
      <c r="E182" s="28">
        <v>3443</v>
      </c>
      <c r="F182" s="28">
        <v>3443</v>
      </c>
      <c r="G182" s="51"/>
      <c r="H182" s="28">
        <f>F182</f>
        <v>3443</v>
      </c>
      <c r="I182" s="51"/>
      <c r="J182" s="51"/>
      <c r="K182" s="51"/>
      <c r="L182" s="51"/>
    </row>
    <row r="183" spans="1:12" s="4" customFormat="1" ht="15" customHeight="1">
      <c r="A183" s="16"/>
      <c r="B183" s="16"/>
      <c r="C183" s="16">
        <v>4210</v>
      </c>
      <c r="D183" s="11" t="s">
        <v>149</v>
      </c>
      <c r="E183" s="28">
        <v>40000</v>
      </c>
      <c r="F183" s="28">
        <v>40000</v>
      </c>
      <c r="G183" s="51"/>
      <c r="H183" s="51"/>
      <c r="I183" s="51"/>
      <c r="J183" s="51"/>
      <c r="K183" s="51"/>
      <c r="L183" s="51"/>
    </row>
    <row r="184" spans="1:12" s="4" customFormat="1" ht="15.75" customHeight="1">
      <c r="A184" s="16"/>
      <c r="B184" s="16"/>
      <c r="C184" s="16">
        <v>4270</v>
      </c>
      <c r="D184" s="9" t="s">
        <v>151</v>
      </c>
      <c r="E184" s="28">
        <v>1000</v>
      </c>
      <c r="F184" s="28">
        <v>1000</v>
      </c>
      <c r="G184" s="51"/>
      <c r="H184" s="51"/>
      <c r="I184" s="51"/>
      <c r="J184" s="51"/>
      <c r="K184" s="51"/>
      <c r="L184" s="51"/>
    </row>
    <row r="185" spans="1:12" s="4" customFormat="1" ht="15" customHeight="1">
      <c r="A185" s="16"/>
      <c r="B185" s="16"/>
      <c r="C185" s="16">
        <v>4300</v>
      </c>
      <c r="D185" s="11" t="s">
        <v>152</v>
      </c>
      <c r="E185" s="28">
        <v>86000</v>
      </c>
      <c r="F185" s="28">
        <v>86000</v>
      </c>
      <c r="G185" s="51"/>
      <c r="H185" s="51"/>
      <c r="I185" s="51"/>
      <c r="J185" s="51"/>
      <c r="K185" s="51"/>
      <c r="L185" s="51"/>
    </row>
    <row r="186" spans="1:12" s="4" customFormat="1" ht="15" customHeight="1">
      <c r="A186" s="16"/>
      <c r="B186" s="16"/>
      <c r="C186" s="16">
        <v>4430</v>
      </c>
      <c r="D186" s="11" t="s">
        <v>153</v>
      </c>
      <c r="E186" s="28">
        <v>1300</v>
      </c>
      <c r="F186" s="28">
        <v>1300</v>
      </c>
      <c r="G186" s="51"/>
      <c r="H186" s="51"/>
      <c r="I186" s="51"/>
      <c r="J186" s="51"/>
      <c r="K186" s="51"/>
      <c r="L186" s="51"/>
    </row>
    <row r="187" spans="1:12" s="4" customFormat="1" ht="15" customHeight="1">
      <c r="A187" s="16"/>
      <c r="B187" s="16"/>
      <c r="C187" s="16">
        <v>4440</v>
      </c>
      <c r="D187" s="11" t="s">
        <v>192</v>
      </c>
      <c r="E187" s="28">
        <v>3218</v>
      </c>
      <c r="F187" s="28">
        <v>3218</v>
      </c>
      <c r="G187" s="51"/>
      <c r="H187" s="51"/>
      <c r="I187" s="51"/>
      <c r="J187" s="51"/>
      <c r="K187" s="51"/>
      <c r="L187" s="51"/>
    </row>
    <row r="188" spans="1:12" s="4" customFormat="1" ht="18.75" customHeight="1">
      <c r="A188" s="16"/>
      <c r="B188" s="2">
        <v>80146</v>
      </c>
      <c r="C188" s="16"/>
      <c r="D188" s="52" t="s">
        <v>193</v>
      </c>
      <c r="E188" s="28">
        <f>E189+E190+E191</f>
        <v>29897</v>
      </c>
      <c r="F188" s="28">
        <f>F189+F190+F191</f>
        <v>29897</v>
      </c>
      <c r="G188" s="51"/>
      <c r="H188" s="51"/>
      <c r="I188" s="51"/>
      <c r="J188" s="51"/>
      <c r="K188" s="51"/>
      <c r="L188" s="51"/>
    </row>
    <row r="189" spans="1:12" s="4" customFormat="1" ht="15" customHeight="1">
      <c r="A189" s="16"/>
      <c r="B189" s="16"/>
      <c r="C189" s="16">
        <v>4210</v>
      </c>
      <c r="D189" s="11" t="s">
        <v>149</v>
      </c>
      <c r="E189" s="28">
        <v>2000</v>
      </c>
      <c r="F189" s="28">
        <f>E189</f>
        <v>2000</v>
      </c>
      <c r="G189" s="51"/>
      <c r="H189" s="51"/>
      <c r="I189" s="51"/>
      <c r="J189" s="51"/>
      <c r="K189" s="51"/>
      <c r="L189" s="51"/>
    </row>
    <row r="190" spans="1:12" s="4" customFormat="1" ht="15" customHeight="1">
      <c r="A190" s="16"/>
      <c r="B190" s="16"/>
      <c r="C190" s="16">
        <v>4300</v>
      </c>
      <c r="D190" s="11" t="s">
        <v>152</v>
      </c>
      <c r="E190" s="28">
        <v>20000</v>
      </c>
      <c r="F190" s="28">
        <f>E190</f>
        <v>20000</v>
      </c>
      <c r="G190" s="51"/>
      <c r="H190" s="51"/>
      <c r="I190" s="51"/>
      <c r="J190" s="51"/>
      <c r="K190" s="51"/>
      <c r="L190" s="51"/>
    </row>
    <row r="191" spans="1:12" s="4" customFormat="1" ht="15" customHeight="1">
      <c r="A191" s="16"/>
      <c r="B191" s="16"/>
      <c r="C191" s="16">
        <v>4410</v>
      </c>
      <c r="D191" s="11" t="s">
        <v>163</v>
      </c>
      <c r="E191" s="28">
        <v>7897</v>
      </c>
      <c r="F191" s="28">
        <f>E191</f>
        <v>7897</v>
      </c>
      <c r="G191" s="51"/>
      <c r="H191" s="51"/>
      <c r="I191" s="51"/>
      <c r="J191" s="51"/>
      <c r="K191" s="51"/>
      <c r="L191" s="51"/>
    </row>
    <row r="192" spans="1:12" s="4" customFormat="1" ht="18" customHeight="1">
      <c r="A192" s="16"/>
      <c r="B192" s="16">
        <v>80195</v>
      </c>
      <c r="C192" s="16"/>
      <c r="D192" s="11" t="s">
        <v>10</v>
      </c>
      <c r="E192" s="28">
        <f>E193+E194</f>
        <v>51212</v>
      </c>
      <c r="F192" s="28">
        <f>F193+F194</f>
        <v>51212</v>
      </c>
      <c r="G192" s="51"/>
      <c r="H192" s="51"/>
      <c r="I192" s="51"/>
      <c r="J192" s="51"/>
      <c r="K192" s="51"/>
      <c r="L192" s="51"/>
    </row>
    <row r="193" spans="1:12" s="4" customFormat="1" ht="18" customHeight="1">
      <c r="A193" s="16"/>
      <c r="B193" s="16"/>
      <c r="C193" s="16">
        <v>4300</v>
      </c>
      <c r="D193" s="11" t="s">
        <v>152</v>
      </c>
      <c r="E193" s="28">
        <v>7755</v>
      </c>
      <c r="F193" s="28">
        <f>E193</f>
        <v>7755</v>
      </c>
      <c r="G193" s="51"/>
      <c r="H193" s="51"/>
      <c r="I193" s="51"/>
      <c r="J193" s="51"/>
      <c r="K193" s="51"/>
      <c r="L193" s="51"/>
    </row>
    <row r="194" spans="1:12" s="4" customFormat="1" ht="15" customHeight="1">
      <c r="A194" s="16"/>
      <c r="B194" s="16"/>
      <c r="C194" s="2">
        <v>4440</v>
      </c>
      <c r="D194" s="52" t="s">
        <v>164</v>
      </c>
      <c r="E194" s="28">
        <v>43457</v>
      </c>
      <c r="F194" s="28">
        <f>E194</f>
        <v>43457</v>
      </c>
      <c r="G194" s="51"/>
      <c r="H194" s="51"/>
      <c r="I194" s="51"/>
      <c r="J194" s="51"/>
      <c r="K194" s="51"/>
      <c r="L194" s="51"/>
    </row>
    <row r="195" spans="1:12" s="7" customFormat="1" ht="20.25" customHeight="1">
      <c r="A195" s="14">
        <v>851</v>
      </c>
      <c r="B195" s="14"/>
      <c r="C195" s="14"/>
      <c r="D195" s="6" t="s">
        <v>194</v>
      </c>
      <c r="E195" s="79">
        <f>E196+E200</f>
        <v>50000</v>
      </c>
      <c r="F195" s="79">
        <f>F196+F200</f>
        <v>50000</v>
      </c>
      <c r="G195" s="151">
        <f>G196+G200</f>
        <v>21500</v>
      </c>
      <c r="H195" s="55"/>
      <c r="I195" s="55"/>
      <c r="J195" s="55"/>
      <c r="K195" s="55"/>
      <c r="L195" s="55"/>
    </row>
    <row r="196" spans="1:12" s="7" customFormat="1" ht="17.25" customHeight="1">
      <c r="A196" s="14"/>
      <c r="B196" s="16">
        <v>85153</v>
      </c>
      <c r="C196" s="14"/>
      <c r="D196" s="10" t="s">
        <v>195</v>
      </c>
      <c r="E196" s="28">
        <f>E197+E198+E199</f>
        <v>10000</v>
      </c>
      <c r="F196" s="28">
        <f>F197+F198+F199</f>
        <v>10000</v>
      </c>
      <c r="G196" s="152">
        <f>G197</f>
        <v>6000</v>
      </c>
      <c r="H196" s="55"/>
      <c r="I196" s="55"/>
      <c r="J196" s="55"/>
      <c r="K196" s="55"/>
      <c r="L196" s="55"/>
    </row>
    <row r="197" spans="1:12" s="7" customFormat="1" ht="17.25" customHeight="1">
      <c r="A197" s="14"/>
      <c r="B197" s="16"/>
      <c r="C197" s="77">
        <v>4170</v>
      </c>
      <c r="D197" s="10" t="s">
        <v>148</v>
      </c>
      <c r="E197" s="28">
        <v>6000</v>
      </c>
      <c r="F197" s="28">
        <f>E197</f>
        <v>6000</v>
      </c>
      <c r="G197" s="152">
        <f>F197</f>
        <v>6000</v>
      </c>
      <c r="H197" s="55"/>
      <c r="I197" s="55"/>
      <c r="J197" s="55"/>
      <c r="K197" s="55"/>
      <c r="L197" s="55"/>
    </row>
    <row r="198" spans="1:12" s="7" customFormat="1" ht="16.5" customHeight="1">
      <c r="A198" s="14"/>
      <c r="B198" s="14"/>
      <c r="C198" s="16">
        <v>4210</v>
      </c>
      <c r="D198" s="11" t="s">
        <v>149</v>
      </c>
      <c r="E198" s="28">
        <v>1900</v>
      </c>
      <c r="F198" s="28">
        <f>E198</f>
        <v>1900</v>
      </c>
      <c r="G198" s="55"/>
      <c r="H198" s="55"/>
      <c r="I198" s="55"/>
      <c r="J198" s="55"/>
      <c r="K198" s="55"/>
      <c r="L198" s="55"/>
    </row>
    <row r="199" spans="1:12" s="7" customFormat="1" ht="16.5" customHeight="1">
      <c r="A199" s="14"/>
      <c r="B199" s="14"/>
      <c r="C199" s="16">
        <v>4300</v>
      </c>
      <c r="D199" s="11" t="s">
        <v>152</v>
      </c>
      <c r="E199" s="28">
        <v>2100</v>
      </c>
      <c r="F199" s="28">
        <f>E199</f>
        <v>2100</v>
      </c>
      <c r="G199" s="55"/>
      <c r="H199" s="55"/>
      <c r="I199" s="55"/>
      <c r="J199" s="55"/>
      <c r="K199" s="55"/>
      <c r="L199" s="55"/>
    </row>
    <row r="200" spans="1:12" s="4" customFormat="1" ht="17.25" customHeight="1">
      <c r="A200" s="16"/>
      <c r="B200" s="16">
        <v>85154</v>
      </c>
      <c r="C200" s="16"/>
      <c r="D200" s="11" t="s">
        <v>196</v>
      </c>
      <c r="E200" s="28">
        <f>E201+E202+E203+E204</f>
        <v>40000</v>
      </c>
      <c r="F200" s="28">
        <f>F201+F202+F203+F204</f>
        <v>40000</v>
      </c>
      <c r="G200" s="57">
        <f>G202</f>
        <v>15500</v>
      </c>
      <c r="H200" s="51"/>
      <c r="I200" s="51"/>
      <c r="J200" s="51"/>
      <c r="K200" s="51"/>
      <c r="L200" s="51"/>
    </row>
    <row r="201" spans="1:12" s="4" customFormat="1" ht="15" customHeight="1">
      <c r="A201" s="16"/>
      <c r="B201" s="16"/>
      <c r="C201" s="16">
        <v>3110</v>
      </c>
      <c r="D201" s="11" t="s">
        <v>197</v>
      </c>
      <c r="E201" s="28">
        <v>10000</v>
      </c>
      <c r="F201" s="28">
        <f>E201</f>
        <v>10000</v>
      </c>
      <c r="G201" s="51"/>
      <c r="H201" s="51"/>
      <c r="I201" s="51"/>
      <c r="J201" s="51"/>
      <c r="K201" s="51"/>
      <c r="L201" s="51"/>
    </row>
    <row r="202" spans="1:12" s="4" customFormat="1" ht="15" customHeight="1">
      <c r="A202" s="16"/>
      <c r="B202" s="16"/>
      <c r="C202" s="16">
        <v>4170</v>
      </c>
      <c r="D202" s="11" t="s">
        <v>148</v>
      </c>
      <c r="E202" s="28">
        <v>15500</v>
      </c>
      <c r="F202" s="28">
        <f>E202</f>
        <v>15500</v>
      </c>
      <c r="G202" s="57">
        <f>F202</f>
        <v>15500</v>
      </c>
      <c r="H202" s="51"/>
      <c r="I202" s="51"/>
      <c r="J202" s="51"/>
      <c r="K202" s="51"/>
      <c r="L202" s="51"/>
    </row>
    <row r="203" spans="1:12" s="4" customFormat="1" ht="15" customHeight="1">
      <c r="A203" s="16"/>
      <c r="B203" s="16"/>
      <c r="C203" s="16">
        <v>4210</v>
      </c>
      <c r="D203" s="11" t="s">
        <v>149</v>
      </c>
      <c r="E203" s="28">
        <v>2100</v>
      </c>
      <c r="F203" s="28">
        <f>E203</f>
        <v>2100</v>
      </c>
      <c r="G203" s="51"/>
      <c r="H203" s="51"/>
      <c r="I203" s="51"/>
      <c r="J203" s="51"/>
      <c r="K203" s="51"/>
      <c r="L203" s="51"/>
    </row>
    <row r="204" spans="1:12" s="4" customFormat="1" ht="15" customHeight="1">
      <c r="A204" s="16"/>
      <c r="B204" s="16"/>
      <c r="C204" s="16">
        <v>4300</v>
      </c>
      <c r="D204" s="11" t="s">
        <v>152</v>
      </c>
      <c r="E204" s="28">
        <v>12400</v>
      </c>
      <c r="F204" s="28">
        <f>E204</f>
        <v>12400</v>
      </c>
      <c r="G204" s="51"/>
      <c r="H204" s="51"/>
      <c r="I204" s="51"/>
      <c r="J204" s="51"/>
      <c r="K204" s="51"/>
      <c r="L204" s="51"/>
    </row>
    <row r="205" spans="1:12" s="7" customFormat="1" ht="20.25" customHeight="1">
      <c r="A205" s="14">
        <v>852</v>
      </c>
      <c r="B205" s="14"/>
      <c r="C205" s="14"/>
      <c r="D205" s="6" t="s">
        <v>77</v>
      </c>
      <c r="E205" s="79">
        <f>E206+E208+E217+E219+E221+E238+E246</f>
        <v>4034716</v>
      </c>
      <c r="F205" s="79">
        <f>F206+F208+F217+F219+F221+F238+F246</f>
        <v>4034716</v>
      </c>
      <c r="G205" s="79">
        <f>G206+G208+G217+G219+G221+G238+G246</f>
        <v>837672</v>
      </c>
      <c r="H205" s="79">
        <f>H206+H208+H217+H219+H221+H238+H246</f>
        <v>178316</v>
      </c>
      <c r="I205" s="79">
        <f>I206+I208+I223+I225+I227+I259+I275</f>
        <v>0</v>
      </c>
      <c r="J205" s="80"/>
      <c r="K205" s="80"/>
      <c r="L205" s="28">
        <f>L221</f>
        <v>0</v>
      </c>
    </row>
    <row r="206" spans="1:12" s="4" customFormat="1" ht="17.25" customHeight="1">
      <c r="A206" s="16"/>
      <c r="B206" s="16">
        <v>85202</v>
      </c>
      <c r="C206" s="16"/>
      <c r="D206" s="11" t="s">
        <v>78</v>
      </c>
      <c r="E206" s="28">
        <f>E207</f>
        <v>70000</v>
      </c>
      <c r="F206" s="28">
        <f>F207</f>
        <v>70000</v>
      </c>
      <c r="G206" s="51"/>
      <c r="H206" s="51"/>
      <c r="I206" s="51"/>
      <c r="J206" s="51"/>
      <c r="K206" s="51"/>
      <c r="L206" s="51"/>
    </row>
    <row r="207" spans="1:12" s="4" customFormat="1" ht="27" customHeight="1">
      <c r="A207" s="16"/>
      <c r="B207" s="16"/>
      <c r="C207" s="2">
        <v>4330</v>
      </c>
      <c r="D207" s="9" t="s">
        <v>198</v>
      </c>
      <c r="E207" s="28">
        <v>70000</v>
      </c>
      <c r="F207" s="28">
        <v>70000</v>
      </c>
      <c r="G207" s="51"/>
      <c r="H207" s="51"/>
      <c r="I207" s="51"/>
      <c r="J207" s="51"/>
      <c r="K207" s="51"/>
      <c r="L207" s="51"/>
    </row>
    <row r="208" spans="1:12" s="4" customFormat="1" ht="42" customHeight="1">
      <c r="A208" s="16"/>
      <c r="B208" s="2">
        <v>85212</v>
      </c>
      <c r="C208" s="16"/>
      <c r="D208" s="9" t="s">
        <v>283</v>
      </c>
      <c r="E208" s="28">
        <f>E209+E210+E211+E212+E213+E214+E215+E216</f>
        <v>2700000</v>
      </c>
      <c r="F208" s="28">
        <f>F209+F210+F211+F212+F213+F214+F215+F216</f>
        <v>2700000</v>
      </c>
      <c r="G208" s="28">
        <f>G209+G210+G211+G212+G213+G214+G215+G216</f>
        <v>60294</v>
      </c>
      <c r="H208" s="28">
        <f>H212+H213</f>
        <v>67503</v>
      </c>
      <c r="I208" s="51"/>
      <c r="J208" s="51"/>
      <c r="K208" s="51"/>
      <c r="L208" s="51"/>
    </row>
    <row r="209" spans="1:12" s="4" customFormat="1" ht="16.5" customHeight="1">
      <c r="A209" s="16"/>
      <c r="B209" s="16"/>
      <c r="C209" s="16">
        <v>3110</v>
      </c>
      <c r="D209" s="9" t="s">
        <v>197</v>
      </c>
      <c r="E209" s="28">
        <v>2563664</v>
      </c>
      <c r="F209" s="28">
        <v>2563664</v>
      </c>
      <c r="G209" s="51"/>
      <c r="H209" s="51"/>
      <c r="I209" s="51"/>
      <c r="J209" s="51"/>
      <c r="K209" s="51"/>
      <c r="L209" s="51"/>
    </row>
    <row r="210" spans="1:12" s="4" customFormat="1" ht="16.5" customHeight="1">
      <c r="A210" s="16"/>
      <c r="B210" s="16"/>
      <c r="C210" s="16">
        <v>4010</v>
      </c>
      <c r="D210" s="11" t="s">
        <v>159</v>
      </c>
      <c r="E210" s="28">
        <v>55900</v>
      </c>
      <c r="F210" s="28">
        <v>55900</v>
      </c>
      <c r="G210" s="28">
        <v>55900</v>
      </c>
      <c r="H210" s="51"/>
      <c r="I210" s="51"/>
      <c r="J210" s="51"/>
      <c r="K210" s="51"/>
      <c r="L210" s="51"/>
    </row>
    <row r="211" spans="1:12" s="4" customFormat="1" ht="16.5" customHeight="1">
      <c r="A211" s="16"/>
      <c r="B211" s="16"/>
      <c r="C211" s="16">
        <v>4040</v>
      </c>
      <c r="D211" s="11" t="s">
        <v>160</v>
      </c>
      <c r="E211" s="28">
        <v>4394</v>
      </c>
      <c r="F211" s="28">
        <v>4394</v>
      </c>
      <c r="G211" s="28">
        <v>4394</v>
      </c>
      <c r="H211" s="51"/>
      <c r="I211" s="51"/>
      <c r="J211" s="51"/>
      <c r="K211" s="51"/>
      <c r="L211" s="51"/>
    </row>
    <row r="212" spans="1:12" s="4" customFormat="1" ht="16.5" customHeight="1">
      <c r="A212" s="16"/>
      <c r="B212" s="16"/>
      <c r="C212" s="16">
        <v>4110</v>
      </c>
      <c r="D212" s="11" t="s">
        <v>161</v>
      </c>
      <c r="E212" s="28">
        <v>66026</v>
      </c>
      <c r="F212" s="28">
        <v>66026</v>
      </c>
      <c r="G212" s="51"/>
      <c r="H212" s="28">
        <v>66026</v>
      </c>
      <c r="I212" s="51"/>
      <c r="J212" s="51"/>
      <c r="K212" s="51"/>
      <c r="L212" s="51"/>
    </row>
    <row r="213" spans="1:12" s="4" customFormat="1" ht="16.5" customHeight="1">
      <c r="A213" s="16"/>
      <c r="B213" s="16"/>
      <c r="C213" s="16">
        <v>4120</v>
      </c>
      <c r="D213" s="11" t="s">
        <v>162</v>
      </c>
      <c r="E213" s="28">
        <v>1477</v>
      </c>
      <c r="F213" s="28">
        <v>1477</v>
      </c>
      <c r="G213" s="51"/>
      <c r="H213" s="28">
        <v>1477</v>
      </c>
      <c r="I213" s="51"/>
      <c r="J213" s="51"/>
      <c r="K213" s="51"/>
      <c r="L213" s="51"/>
    </row>
    <row r="214" spans="1:12" s="4" customFormat="1" ht="16.5" customHeight="1">
      <c r="A214" s="16"/>
      <c r="B214" s="16"/>
      <c r="C214" s="16">
        <v>4210</v>
      </c>
      <c r="D214" s="11" t="s">
        <v>149</v>
      </c>
      <c r="E214" s="28">
        <v>930</v>
      </c>
      <c r="F214" s="28">
        <v>930</v>
      </c>
      <c r="G214" s="51"/>
      <c r="H214" s="51"/>
      <c r="I214" s="51"/>
      <c r="J214" s="51"/>
      <c r="K214" s="51"/>
      <c r="L214" s="51"/>
    </row>
    <row r="215" spans="1:12" s="4" customFormat="1" ht="16.5" customHeight="1">
      <c r="A215" s="16"/>
      <c r="B215" s="16"/>
      <c r="C215" s="16">
        <v>4300</v>
      </c>
      <c r="D215" s="11" t="s">
        <v>152</v>
      </c>
      <c r="E215" s="28">
        <v>6000</v>
      </c>
      <c r="F215" s="28">
        <v>6000</v>
      </c>
      <c r="G215" s="51"/>
      <c r="H215" s="51"/>
      <c r="I215" s="51"/>
      <c r="J215" s="51"/>
      <c r="K215" s="51"/>
      <c r="L215" s="51"/>
    </row>
    <row r="216" spans="1:12" s="4" customFormat="1" ht="15" customHeight="1">
      <c r="A216" s="16"/>
      <c r="B216" s="16"/>
      <c r="C216" s="2">
        <v>4440</v>
      </c>
      <c r="D216" s="9" t="s">
        <v>164</v>
      </c>
      <c r="E216" s="28">
        <v>1609</v>
      </c>
      <c r="F216" s="28">
        <v>1609</v>
      </c>
      <c r="G216" s="51"/>
      <c r="H216" s="51"/>
      <c r="I216" s="51"/>
      <c r="J216" s="51"/>
      <c r="K216" s="51"/>
      <c r="L216" s="51"/>
    </row>
    <row r="217" spans="1:12" s="4" customFormat="1" ht="55.5" customHeight="1">
      <c r="A217" s="16"/>
      <c r="B217" s="2">
        <v>85213</v>
      </c>
      <c r="C217" s="16"/>
      <c r="D217" s="9" t="s">
        <v>199</v>
      </c>
      <c r="E217" s="28">
        <f>E218</f>
        <v>22000</v>
      </c>
      <c r="F217" s="28">
        <f>F218</f>
        <v>22000</v>
      </c>
      <c r="G217" s="51"/>
      <c r="H217" s="51"/>
      <c r="I217" s="51"/>
      <c r="J217" s="51"/>
      <c r="K217" s="51"/>
      <c r="L217" s="51"/>
    </row>
    <row r="218" spans="1:12" s="4" customFormat="1" ht="18" customHeight="1">
      <c r="A218" s="16"/>
      <c r="B218" s="16"/>
      <c r="C218" s="16">
        <v>4130</v>
      </c>
      <c r="D218" s="11" t="s">
        <v>200</v>
      </c>
      <c r="E218" s="28">
        <v>22000</v>
      </c>
      <c r="F218" s="28">
        <v>22000</v>
      </c>
      <c r="G218" s="51"/>
      <c r="H218" s="51"/>
      <c r="I218" s="51"/>
      <c r="J218" s="51"/>
      <c r="K218" s="51"/>
      <c r="L218" s="51"/>
    </row>
    <row r="219" spans="1:12" s="4" customFormat="1" ht="28.5" customHeight="1">
      <c r="A219" s="16"/>
      <c r="B219" s="16">
        <v>85214</v>
      </c>
      <c r="C219" s="16"/>
      <c r="D219" s="9" t="s">
        <v>79</v>
      </c>
      <c r="E219" s="28">
        <f>E220</f>
        <v>452000</v>
      </c>
      <c r="F219" s="28">
        <f>F220</f>
        <v>452000</v>
      </c>
      <c r="G219" s="51"/>
      <c r="H219" s="51"/>
      <c r="I219" s="51"/>
      <c r="J219" s="51"/>
      <c r="K219" s="51"/>
      <c r="L219" s="51"/>
    </row>
    <row r="220" spans="1:12" s="4" customFormat="1" ht="18" customHeight="1">
      <c r="A220" s="16"/>
      <c r="B220" s="16"/>
      <c r="C220" s="16">
        <v>3110</v>
      </c>
      <c r="D220" s="11" t="s">
        <v>197</v>
      </c>
      <c r="E220" s="28">
        <v>452000</v>
      </c>
      <c r="F220" s="28">
        <v>452000</v>
      </c>
      <c r="G220" s="51"/>
      <c r="H220" s="51"/>
      <c r="I220" s="51"/>
      <c r="J220" s="51"/>
      <c r="K220" s="51"/>
      <c r="L220" s="51"/>
    </row>
    <row r="221" spans="1:12" s="4" customFormat="1" ht="18" customHeight="1">
      <c r="A221" s="16"/>
      <c r="B221" s="16">
        <v>85219</v>
      </c>
      <c r="C221" s="16"/>
      <c r="D221" s="11" t="s">
        <v>80</v>
      </c>
      <c r="E221" s="28">
        <f>E222+E223+E224+E225+E226+E227+E228+E229+E230+E231+E232+E233+E234+E235+E236+E237</f>
        <v>501360</v>
      </c>
      <c r="F221" s="28">
        <f aca="true" t="shared" si="12" ref="F221:L221">F222+F223+F224+F225+F226+F227+F228+F229+F230+F231+F232+F233+F234+F235+F236+F237</f>
        <v>501360</v>
      </c>
      <c r="G221" s="28">
        <f t="shared" si="12"/>
        <v>354663</v>
      </c>
      <c r="H221" s="28">
        <f t="shared" si="12"/>
        <v>68595</v>
      </c>
      <c r="I221" s="28">
        <f t="shared" si="12"/>
        <v>0</v>
      </c>
      <c r="J221" s="28">
        <f t="shared" si="12"/>
        <v>0</v>
      </c>
      <c r="K221" s="28">
        <f t="shared" si="12"/>
        <v>0</v>
      </c>
      <c r="L221" s="28">
        <f t="shared" si="12"/>
        <v>0</v>
      </c>
    </row>
    <row r="222" spans="1:12" s="4" customFormat="1" ht="15" customHeight="1">
      <c r="A222" s="16"/>
      <c r="B222" s="16"/>
      <c r="C222" s="16">
        <v>4010</v>
      </c>
      <c r="D222" s="11" t="s">
        <v>159</v>
      </c>
      <c r="E222" s="28">
        <v>330000</v>
      </c>
      <c r="F222" s="28">
        <v>330000</v>
      </c>
      <c r="G222" s="28">
        <v>330000</v>
      </c>
      <c r="H222" s="51"/>
      <c r="I222" s="51"/>
      <c r="J222" s="51"/>
      <c r="K222" s="51"/>
      <c r="L222" s="51"/>
    </row>
    <row r="223" spans="1:12" s="4" customFormat="1" ht="15" customHeight="1">
      <c r="A223" s="16"/>
      <c r="B223" s="16"/>
      <c r="C223" s="16">
        <v>4040</v>
      </c>
      <c r="D223" s="11" t="s">
        <v>160</v>
      </c>
      <c r="E223" s="28">
        <v>24663</v>
      </c>
      <c r="F223" s="28">
        <v>24663</v>
      </c>
      <c r="G223" s="28">
        <v>24663</v>
      </c>
      <c r="H223" s="51"/>
      <c r="I223" s="51"/>
      <c r="J223" s="51"/>
      <c r="K223" s="51"/>
      <c r="L223" s="51"/>
    </row>
    <row r="224" spans="1:12" s="4" customFormat="1" ht="15" customHeight="1">
      <c r="A224" s="16"/>
      <c r="B224" s="16"/>
      <c r="C224" s="16">
        <v>4110</v>
      </c>
      <c r="D224" s="11" t="s">
        <v>161</v>
      </c>
      <c r="E224" s="28">
        <v>60266</v>
      </c>
      <c r="F224" s="28">
        <v>60266</v>
      </c>
      <c r="G224" s="51"/>
      <c r="H224" s="28">
        <v>60266</v>
      </c>
      <c r="I224" s="51"/>
      <c r="J224" s="51"/>
      <c r="K224" s="51"/>
      <c r="L224" s="51"/>
    </row>
    <row r="225" spans="1:12" s="4" customFormat="1" ht="15" customHeight="1">
      <c r="A225" s="16"/>
      <c r="B225" s="16"/>
      <c r="C225" s="16">
        <v>4120</v>
      </c>
      <c r="D225" s="11" t="s">
        <v>162</v>
      </c>
      <c r="E225" s="28">
        <v>8329</v>
      </c>
      <c r="F225" s="28">
        <v>8329</v>
      </c>
      <c r="G225" s="51"/>
      <c r="H225" s="28">
        <v>8329</v>
      </c>
      <c r="I225" s="51"/>
      <c r="J225" s="51"/>
      <c r="K225" s="51"/>
      <c r="L225" s="51"/>
    </row>
    <row r="226" spans="1:12" s="4" customFormat="1" ht="15" customHeight="1">
      <c r="A226" s="16"/>
      <c r="B226" s="16"/>
      <c r="C226" s="16">
        <v>4210</v>
      </c>
      <c r="D226" s="11" t="s">
        <v>149</v>
      </c>
      <c r="E226" s="28">
        <v>20000</v>
      </c>
      <c r="F226" s="28">
        <v>20000</v>
      </c>
      <c r="G226" s="51"/>
      <c r="H226" s="51"/>
      <c r="I226" s="51"/>
      <c r="J226" s="51"/>
      <c r="K226" s="51"/>
      <c r="L226" s="51"/>
    </row>
    <row r="227" spans="1:12" s="4" customFormat="1" ht="15" customHeight="1">
      <c r="A227" s="16"/>
      <c r="B227" s="16"/>
      <c r="C227" s="16">
        <v>4260</v>
      </c>
      <c r="D227" s="11" t="s">
        <v>150</v>
      </c>
      <c r="E227" s="28">
        <v>3000</v>
      </c>
      <c r="F227" s="28">
        <v>3000</v>
      </c>
      <c r="G227" s="51"/>
      <c r="H227" s="51"/>
      <c r="I227" s="51"/>
      <c r="J227" s="51"/>
      <c r="K227" s="51"/>
      <c r="L227" s="51"/>
    </row>
    <row r="228" spans="1:12" s="4" customFormat="1" ht="15" customHeight="1">
      <c r="A228" s="16"/>
      <c r="B228" s="16"/>
      <c r="C228" s="16">
        <v>4270</v>
      </c>
      <c r="D228" s="11" t="s">
        <v>151</v>
      </c>
      <c r="E228" s="28">
        <v>6000</v>
      </c>
      <c r="F228" s="28">
        <v>6000</v>
      </c>
      <c r="G228" s="51"/>
      <c r="H228" s="51"/>
      <c r="I228" s="51"/>
      <c r="J228" s="51"/>
      <c r="K228" s="51"/>
      <c r="L228" s="51"/>
    </row>
    <row r="229" spans="1:12" s="4" customFormat="1" ht="15" customHeight="1">
      <c r="A229" s="16"/>
      <c r="B229" s="16"/>
      <c r="C229" s="16">
        <v>4300</v>
      </c>
      <c r="D229" s="11" t="s">
        <v>152</v>
      </c>
      <c r="E229" s="28">
        <v>20856</v>
      </c>
      <c r="F229" s="28">
        <v>20856</v>
      </c>
      <c r="G229" s="51"/>
      <c r="H229" s="51"/>
      <c r="I229" s="51"/>
      <c r="J229" s="51"/>
      <c r="K229" s="51"/>
      <c r="L229" s="51"/>
    </row>
    <row r="230" spans="1:12" s="4" customFormat="1" ht="15" customHeight="1">
      <c r="A230" s="16"/>
      <c r="B230" s="16"/>
      <c r="C230" s="16">
        <v>4350</v>
      </c>
      <c r="D230" s="9" t="s">
        <v>167</v>
      </c>
      <c r="E230" s="28">
        <v>700</v>
      </c>
      <c r="F230" s="28">
        <v>700</v>
      </c>
      <c r="G230" s="51"/>
      <c r="H230" s="51"/>
      <c r="I230" s="51"/>
      <c r="J230" s="51"/>
      <c r="K230" s="51"/>
      <c r="L230" s="51"/>
    </row>
    <row r="231" spans="1:12" s="4" customFormat="1" ht="27.75" customHeight="1">
      <c r="A231" s="16"/>
      <c r="B231" s="16"/>
      <c r="C231" s="2">
        <v>4370</v>
      </c>
      <c r="D231" s="52" t="s">
        <v>169</v>
      </c>
      <c r="E231" s="28">
        <v>7200</v>
      </c>
      <c r="F231" s="28">
        <v>7200</v>
      </c>
      <c r="G231" s="51"/>
      <c r="H231" s="51"/>
      <c r="I231" s="51"/>
      <c r="J231" s="51"/>
      <c r="K231" s="51"/>
      <c r="L231" s="51"/>
    </row>
    <row r="232" spans="1:12" s="4" customFormat="1" ht="15" customHeight="1">
      <c r="A232" s="16"/>
      <c r="B232" s="16"/>
      <c r="C232" s="16">
        <v>4410</v>
      </c>
      <c r="D232" s="11" t="s">
        <v>163</v>
      </c>
      <c r="E232" s="28">
        <v>2500</v>
      </c>
      <c r="F232" s="28">
        <v>2500</v>
      </c>
      <c r="G232" s="51"/>
      <c r="H232" s="51"/>
      <c r="I232" s="51"/>
      <c r="J232" s="51"/>
      <c r="K232" s="51"/>
      <c r="L232" s="51"/>
    </row>
    <row r="233" spans="1:12" s="4" customFormat="1" ht="15" customHeight="1">
      <c r="A233" s="16"/>
      <c r="B233" s="16"/>
      <c r="C233" s="16">
        <v>4430</v>
      </c>
      <c r="D233" s="11" t="s">
        <v>153</v>
      </c>
      <c r="E233" s="28">
        <v>2600</v>
      </c>
      <c r="F233" s="28">
        <v>2600</v>
      </c>
      <c r="G233" s="51"/>
      <c r="H233" s="51"/>
      <c r="I233" s="51"/>
      <c r="J233" s="51"/>
      <c r="K233" s="51"/>
      <c r="L233" s="51"/>
    </row>
    <row r="234" spans="1:12" s="4" customFormat="1" ht="15" customHeight="1">
      <c r="A234" s="16"/>
      <c r="B234" s="16"/>
      <c r="C234" s="16">
        <v>4440</v>
      </c>
      <c r="D234" s="9" t="s">
        <v>164</v>
      </c>
      <c r="E234" s="28">
        <v>8046</v>
      </c>
      <c r="F234" s="28">
        <v>8046</v>
      </c>
      <c r="G234" s="51"/>
      <c r="H234" s="51"/>
      <c r="I234" s="51"/>
      <c r="J234" s="51"/>
      <c r="K234" s="51"/>
      <c r="L234" s="51"/>
    </row>
    <row r="235" spans="1:12" s="4" customFormat="1" ht="29.25" customHeight="1">
      <c r="A235" s="16"/>
      <c r="B235" s="16"/>
      <c r="C235" s="2">
        <v>4700</v>
      </c>
      <c r="D235" s="52" t="s">
        <v>367</v>
      </c>
      <c r="E235" s="28">
        <v>4200</v>
      </c>
      <c r="F235" s="28">
        <v>4200</v>
      </c>
      <c r="G235" s="51"/>
      <c r="H235" s="51"/>
      <c r="I235" s="51"/>
      <c r="J235" s="51"/>
      <c r="K235" s="51"/>
      <c r="L235" s="51"/>
    </row>
    <row r="236" spans="1:12" s="4" customFormat="1" ht="30" customHeight="1">
      <c r="A236" s="16"/>
      <c r="B236" s="16"/>
      <c r="C236" s="2">
        <v>4740</v>
      </c>
      <c r="D236" s="52" t="s">
        <v>170</v>
      </c>
      <c r="E236" s="28">
        <v>2000</v>
      </c>
      <c r="F236" s="28">
        <v>2000</v>
      </c>
      <c r="G236" s="51"/>
      <c r="H236" s="51"/>
      <c r="I236" s="51"/>
      <c r="J236" s="51"/>
      <c r="K236" s="51"/>
      <c r="L236" s="51"/>
    </row>
    <row r="237" spans="1:12" s="4" customFormat="1" ht="27.75" customHeight="1">
      <c r="A237" s="16"/>
      <c r="B237" s="16"/>
      <c r="C237" s="2">
        <v>4750</v>
      </c>
      <c r="D237" s="52" t="s">
        <v>171</v>
      </c>
      <c r="E237" s="28">
        <v>1000</v>
      </c>
      <c r="F237" s="28">
        <v>1000</v>
      </c>
      <c r="G237" s="51"/>
      <c r="H237" s="51"/>
      <c r="I237" s="51"/>
      <c r="J237" s="51"/>
      <c r="K237" s="51"/>
      <c r="L237" s="51"/>
    </row>
    <row r="238" spans="1:12" s="4" customFormat="1" ht="28.5" customHeight="1">
      <c r="A238" s="16"/>
      <c r="B238" s="16">
        <v>85228</v>
      </c>
      <c r="C238" s="16"/>
      <c r="D238" s="9" t="s">
        <v>81</v>
      </c>
      <c r="E238" s="28">
        <f>E239+E240+E241+E242+E243+E244+E245</f>
        <v>203356</v>
      </c>
      <c r="F238" s="28">
        <f>F239+F240+F241+F242+F243+F244+F245</f>
        <v>203356</v>
      </c>
      <c r="G238" s="28">
        <f>G239+G241+G243+G245+G247+G251+G253</f>
        <v>422715</v>
      </c>
      <c r="H238" s="28">
        <f>H239+H241+H243+H245+H247+H251+H253</f>
        <v>42218</v>
      </c>
      <c r="I238" s="51"/>
      <c r="J238" s="51"/>
      <c r="K238" s="51"/>
      <c r="L238" s="51"/>
    </row>
    <row r="239" spans="1:12" s="4" customFormat="1" ht="15" customHeight="1">
      <c r="A239" s="16"/>
      <c r="B239" s="16"/>
      <c r="C239" s="16">
        <v>4010</v>
      </c>
      <c r="D239" s="11" t="s">
        <v>159</v>
      </c>
      <c r="E239" s="28">
        <v>90000</v>
      </c>
      <c r="F239" s="28">
        <v>90000</v>
      </c>
      <c r="G239" s="28">
        <v>90000</v>
      </c>
      <c r="H239" s="28"/>
      <c r="I239" s="28"/>
      <c r="J239" s="51"/>
      <c r="K239" s="51"/>
      <c r="L239" s="51"/>
    </row>
    <row r="240" spans="1:12" s="4" customFormat="1" ht="15" customHeight="1">
      <c r="A240" s="16"/>
      <c r="B240" s="16"/>
      <c r="C240" s="16">
        <v>4040</v>
      </c>
      <c r="D240" s="11" t="s">
        <v>160</v>
      </c>
      <c r="E240" s="28">
        <v>7389</v>
      </c>
      <c r="F240" s="28">
        <v>7389</v>
      </c>
      <c r="G240" s="28">
        <v>7389</v>
      </c>
      <c r="H240" s="28"/>
      <c r="I240" s="28"/>
      <c r="J240" s="51"/>
      <c r="K240" s="51"/>
      <c r="L240" s="51"/>
    </row>
    <row r="241" spans="1:12" s="4" customFormat="1" ht="15" customHeight="1">
      <c r="A241" s="16"/>
      <c r="B241" s="16"/>
      <c r="C241" s="16">
        <v>4110</v>
      </c>
      <c r="D241" s="11" t="s">
        <v>161</v>
      </c>
      <c r="E241" s="28">
        <v>17560</v>
      </c>
      <c r="F241" s="28">
        <v>17560</v>
      </c>
      <c r="G241" s="28"/>
      <c r="H241" s="28">
        <v>17560</v>
      </c>
      <c r="I241" s="28"/>
      <c r="J241" s="51"/>
      <c r="K241" s="51"/>
      <c r="L241" s="51"/>
    </row>
    <row r="242" spans="1:12" s="4" customFormat="1" ht="15" customHeight="1">
      <c r="A242" s="16"/>
      <c r="B242" s="16"/>
      <c r="C242" s="16">
        <v>4120</v>
      </c>
      <c r="D242" s="11" t="s">
        <v>162</v>
      </c>
      <c r="E242" s="28">
        <v>2593</v>
      </c>
      <c r="F242" s="28">
        <v>2593</v>
      </c>
      <c r="G242" s="28"/>
      <c r="H242" s="28">
        <v>2593</v>
      </c>
      <c r="I242" s="28"/>
      <c r="J242" s="51"/>
      <c r="K242" s="51"/>
      <c r="L242" s="51"/>
    </row>
    <row r="243" spans="1:12" s="4" customFormat="1" ht="15" customHeight="1">
      <c r="A243" s="16"/>
      <c r="B243" s="16"/>
      <c r="C243" s="16">
        <v>4170</v>
      </c>
      <c r="D243" s="11" t="s">
        <v>148</v>
      </c>
      <c r="E243" s="28">
        <v>80000</v>
      </c>
      <c r="F243" s="28">
        <v>80000</v>
      </c>
      <c r="G243" s="28">
        <v>80000</v>
      </c>
      <c r="H243" s="28"/>
      <c r="I243" s="28"/>
      <c r="J243" s="51"/>
      <c r="K243" s="51"/>
      <c r="L243" s="51"/>
    </row>
    <row r="244" spans="1:12" s="4" customFormat="1" ht="15" customHeight="1">
      <c r="A244" s="16"/>
      <c r="B244" s="16"/>
      <c r="C244" s="16">
        <v>4210</v>
      </c>
      <c r="D244" s="11" t="s">
        <v>149</v>
      </c>
      <c r="E244" s="28">
        <v>3400</v>
      </c>
      <c r="F244" s="28">
        <v>3400</v>
      </c>
      <c r="G244" s="28"/>
      <c r="H244" s="28"/>
      <c r="I244" s="28"/>
      <c r="J244" s="51"/>
      <c r="K244" s="51"/>
      <c r="L244" s="51"/>
    </row>
    <row r="245" spans="1:12" s="4" customFormat="1" ht="15" customHeight="1">
      <c r="A245" s="16"/>
      <c r="B245" s="16"/>
      <c r="C245" s="16">
        <v>4440</v>
      </c>
      <c r="D245" s="9" t="s">
        <v>164</v>
      </c>
      <c r="E245" s="28">
        <v>2414</v>
      </c>
      <c r="F245" s="28">
        <v>2414</v>
      </c>
      <c r="G245" s="28"/>
      <c r="H245" s="28"/>
      <c r="I245" s="28"/>
      <c r="J245" s="51"/>
      <c r="K245" s="51"/>
      <c r="L245" s="51"/>
    </row>
    <row r="246" spans="1:12" s="4" customFormat="1" ht="17.25" customHeight="1">
      <c r="A246" s="16"/>
      <c r="B246" s="16">
        <v>85295</v>
      </c>
      <c r="C246" s="16"/>
      <c r="D246" s="11" t="s">
        <v>10</v>
      </c>
      <c r="E246" s="28">
        <f>E247+E248+E249</f>
        <v>86000</v>
      </c>
      <c r="F246" s="28">
        <f>F247+F248+F249</f>
        <v>86000</v>
      </c>
      <c r="G246" s="28">
        <f>G247</f>
        <v>0</v>
      </c>
      <c r="H246" s="28">
        <f>H247</f>
        <v>0</v>
      </c>
      <c r="I246" s="28"/>
      <c r="J246" s="51"/>
      <c r="K246" s="51"/>
      <c r="L246" s="51"/>
    </row>
    <row r="247" spans="1:12" s="4" customFormat="1" ht="15" customHeight="1">
      <c r="A247" s="16"/>
      <c r="B247" s="16"/>
      <c r="C247" s="16">
        <v>3110</v>
      </c>
      <c r="D247" s="11" t="s">
        <v>197</v>
      </c>
      <c r="E247" s="28">
        <v>82000</v>
      </c>
      <c r="F247" s="28">
        <f>E247</f>
        <v>82000</v>
      </c>
      <c r="G247" s="28"/>
      <c r="H247" s="28"/>
      <c r="I247" s="28"/>
      <c r="J247" s="51"/>
      <c r="K247" s="51"/>
      <c r="L247" s="51"/>
    </row>
    <row r="248" spans="1:12" s="4" customFormat="1" ht="15" customHeight="1">
      <c r="A248" s="16"/>
      <c r="B248" s="16"/>
      <c r="C248" s="16">
        <v>4210</v>
      </c>
      <c r="D248" s="11" t="s">
        <v>149</v>
      </c>
      <c r="E248" s="28">
        <v>3000</v>
      </c>
      <c r="F248" s="28">
        <v>3000</v>
      </c>
      <c r="G248" s="28"/>
      <c r="H248" s="28"/>
      <c r="I248" s="28"/>
      <c r="J248" s="51"/>
      <c r="K248" s="51"/>
      <c r="L248" s="51"/>
    </row>
    <row r="249" spans="1:12" s="4" customFormat="1" ht="15" customHeight="1">
      <c r="A249" s="16"/>
      <c r="B249" s="16"/>
      <c r="C249" s="16">
        <v>4300</v>
      </c>
      <c r="D249" s="11" t="s">
        <v>152</v>
      </c>
      <c r="E249" s="28">
        <v>1000</v>
      </c>
      <c r="F249" s="28">
        <v>1000</v>
      </c>
      <c r="G249" s="28"/>
      <c r="H249" s="28"/>
      <c r="I249" s="28"/>
      <c r="J249" s="51"/>
      <c r="K249" s="51"/>
      <c r="L249" s="51"/>
    </row>
    <row r="250" spans="1:12" s="7" customFormat="1" ht="21" customHeight="1">
      <c r="A250" s="14">
        <v>854</v>
      </c>
      <c r="B250" s="14"/>
      <c r="C250" s="14"/>
      <c r="D250" s="6" t="s">
        <v>82</v>
      </c>
      <c r="E250" s="79">
        <f>E251+E260+E262</f>
        <v>188097</v>
      </c>
      <c r="F250" s="79">
        <f>F251+F260+F262</f>
        <v>188097</v>
      </c>
      <c r="G250" s="79">
        <f>G251+G262</f>
        <v>138323</v>
      </c>
      <c r="H250" s="79">
        <f>H251+H262</f>
        <v>24658</v>
      </c>
      <c r="I250" s="55"/>
      <c r="J250" s="55"/>
      <c r="K250" s="55"/>
      <c r="L250" s="55"/>
    </row>
    <row r="251" spans="1:12" s="4" customFormat="1" ht="18.75" customHeight="1">
      <c r="A251" s="16"/>
      <c r="B251" s="16">
        <v>85401</v>
      </c>
      <c r="C251" s="16"/>
      <c r="D251" s="11" t="s">
        <v>201</v>
      </c>
      <c r="E251" s="28">
        <f>E252+E253+E254+E255+E256+E257+E258+E259</f>
        <v>186085</v>
      </c>
      <c r="F251" s="28">
        <f>F252+F253+F254+F255+F256+F257+F258+F259</f>
        <v>186085</v>
      </c>
      <c r="G251" s="28">
        <f>G252+G253+G254+G255+G256+G257+G258+G259</f>
        <v>138323</v>
      </c>
      <c r="H251" s="28">
        <f>H252+H253+H254+H255+H256+H257+H258+H259</f>
        <v>24658</v>
      </c>
      <c r="I251" s="51"/>
      <c r="J251" s="51"/>
      <c r="K251" s="51"/>
      <c r="L251" s="51"/>
    </row>
    <row r="252" spans="1:12" s="4" customFormat="1" ht="16.5" customHeight="1">
      <c r="A252" s="16"/>
      <c r="B252" s="16"/>
      <c r="C252" s="16">
        <v>3020</v>
      </c>
      <c r="D252" s="9" t="s">
        <v>174</v>
      </c>
      <c r="E252" s="28">
        <v>14941</v>
      </c>
      <c r="F252" s="28">
        <f>E252</f>
        <v>14941</v>
      </c>
      <c r="G252" s="28">
        <f>F252</f>
        <v>14941</v>
      </c>
      <c r="H252" s="28"/>
      <c r="I252" s="51"/>
      <c r="J252" s="51"/>
      <c r="K252" s="51"/>
      <c r="L252" s="51"/>
    </row>
    <row r="253" spans="1:12" s="4" customFormat="1" ht="15.75" customHeight="1">
      <c r="A253" s="16"/>
      <c r="B253" s="16"/>
      <c r="C253" s="16">
        <v>4010</v>
      </c>
      <c r="D253" s="11" t="s">
        <v>159</v>
      </c>
      <c r="E253" s="28">
        <v>114392</v>
      </c>
      <c r="F253" s="28">
        <f aca="true" t="shared" si="13" ref="F253:F259">E253</f>
        <v>114392</v>
      </c>
      <c r="G253" s="28">
        <f>F253</f>
        <v>114392</v>
      </c>
      <c r="H253" s="28"/>
      <c r="I253" s="51"/>
      <c r="J253" s="51"/>
      <c r="K253" s="51"/>
      <c r="L253" s="51"/>
    </row>
    <row r="254" spans="1:12" s="4" customFormat="1" ht="15.75" customHeight="1">
      <c r="A254" s="16"/>
      <c r="B254" s="16"/>
      <c r="C254" s="16">
        <v>4040</v>
      </c>
      <c r="D254" s="11" t="s">
        <v>160</v>
      </c>
      <c r="E254" s="28">
        <v>8990</v>
      </c>
      <c r="F254" s="28">
        <f t="shared" si="13"/>
        <v>8990</v>
      </c>
      <c r="G254" s="28">
        <f>F254</f>
        <v>8990</v>
      </c>
      <c r="H254" s="28"/>
      <c r="I254" s="51"/>
      <c r="J254" s="51"/>
      <c r="K254" s="51"/>
      <c r="L254" s="51"/>
    </row>
    <row r="255" spans="1:12" s="4" customFormat="1" ht="15.75" customHeight="1">
      <c r="A255" s="16"/>
      <c r="B255" s="16"/>
      <c r="C255" s="16">
        <v>4110</v>
      </c>
      <c r="D255" s="11" t="s">
        <v>161</v>
      </c>
      <c r="E255" s="28">
        <v>21268</v>
      </c>
      <c r="F255" s="28">
        <f t="shared" si="13"/>
        <v>21268</v>
      </c>
      <c r="G255" s="28"/>
      <c r="H255" s="28">
        <f>F255</f>
        <v>21268</v>
      </c>
      <c r="I255" s="51"/>
      <c r="J255" s="51"/>
      <c r="K255" s="51"/>
      <c r="L255" s="51"/>
    </row>
    <row r="256" spans="1:12" s="4" customFormat="1" ht="15.75" customHeight="1">
      <c r="A256" s="16"/>
      <c r="B256" s="16"/>
      <c r="C256" s="16">
        <v>4120</v>
      </c>
      <c r="D256" s="11" t="s">
        <v>162</v>
      </c>
      <c r="E256" s="28">
        <v>3390</v>
      </c>
      <c r="F256" s="28">
        <f t="shared" si="13"/>
        <v>3390</v>
      </c>
      <c r="G256" s="28"/>
      <c r="H256" s="28">
        <f>F256</f>
        <v>3390</v>
      </c>
      <c r="I256" s="51"/>
      <c r="J256" s="51"/>
      <c r="K256" s="51"/>
      <c r="L256" s="51"/>
    </row>
    <row r="257" spans="1:12" s="4" customFormat="1" ht="15.75" customHeight="1">
      <c r="A257" s="16"/>
      <c r="B257" s="16"/>
      <c r="C257" s="16">
        <v>4210</v>
      </c>
      <c r="D257" s="11" t="s">
        <v>149</v>
      </c>
      <c r="E257" s="28">
        <v>9000</v>
      </c>
      <c r="F257" s="28">
        <f t="shared" si="13"/>
        <v>9000</v>
      </c>
      <c r="G257" s="28"/>
      <c r="H257" s="28"/>
      <c r="I257" s="51"/>
      <c r="J257" s="51"/>
      <c r="K257" s="51"/>
      <c r="L257" s="51"/>
    </row>
    <row r="258" spans="1:12" s="4" customFormat="1" ht="15.75" customHeight="1">
      <c r="A258" s="16"/>
      <c r="B258" s="16"/>
      <c r="C258" s="16">
        <v>4240</v>
      </c>
      <c r="D258" s="11" t="s">
        <v>184</v>
      </c>
      <c r="E258" s="28">
        <v>4000</v>
      </c>
      <c r="F258" s="28">
        <f t="shared" si="13"/>
        <v>4000</v>
      </c>
      <c r="G258" s="28"/>
      <c r="H258" s="28"/>
      <c r="I258" s="51"/>
      <c r="J258" s="51"/>
      <c r="K258" s="51"/>
      <c r="L258" s="51"/>
    </row>
    <row r="259" spans="1:12" s="4" customFormat="1" ht="15.75" customHeight="1">
      <c r="A259" s="16"/>
      <c r="B259" s="16"/>
      <c r="C259" s="16">
        <v>4440</v>
      </c>
      <c r="D259" s="11" t="s">
        <v>192</v>
      </c>
      <c r="E259" s="28">
        <v>10104</v>
      </c>
      <c r="F259" s="28">
        <f t="shared" si="13"/>
        <v>10104</v>
      </c>
      <c r="G259" s="28"/>
      <c r="H259" s="28"/>
      <c r="I259" s="51"/>
      <c r="J259" s="51"/>
      <c r="K259" s="51"/>
      <c r="L259" s="51"/>
    </row>
    <row r="260" spans="1:12" s="4" customFormat="1" ht="15.75" customHeight="1">
      <c r="A260" s="16"/>
      <c r="B260" s="16">
        <v>85446</v>
      </c>
      <c r="C260" s="16"/>
      <c r="D260" s="52" t="s">
        <v>193</v>
      </c>
      <c r="E260" s="28">
        <f>E261</f>
        <v>403</v>
      </c>
      <c r="F260" s="28">
        <f>F261</f>
        <v>403</v>
      </c>
      <c r="G260" s="28"/>
      <c r="H260" s="28"/>
      <c r="I260" s="51"/>
      <c r="J260" s="51"/>
      <c r="K260" s="51"/>
      <c r="L260" s="51"/>
    </row>
    <row r="261" spans="1:12" s="4" customFormat="1" ht="15.75" customHeight="1">
      <c r="A261" s="16"/>
      <c r="B261" s="16"/>
      <c r="C261" s="16">
        <v>4300</v>
      </c>
      <c r="D261" s="11" t="s">
        <v>152</v>
      </c>
      <c r="E261" s="28">
        <v>403</v>
      </c>
      <c r="F261" s="28">
        <f>E261</f>
        <v>403</v>
      </c>
      <c r="G261" s="28"/>
      <c r="H261" s="28"/>
      <c r="I261" s="51"/>
      <c r="J261" s="51"/>
      <c r="K261" s="51"/>
      <c r="L261" s="51"/>
    </row>
    <row r="262" spans="1:12" s="4" customFormat="1" ht="18.75" customHeight="1">
      <c r="A262" s="16"/>
      <c r="B262" s="16">
        <v>85495</v>
      </c>
      <c r="C262" s="16"/>
      <c r="D262" s="11" t="s">
        <v>10</v>
      </c>
      <c r="E262" s="28">
        <f>E263</f>
        <v>1609</v>
      </c>
      <c r="F262" s="28">
        <f>F263</f>
        <v>1609</v>
      </c>
      <c r="G262" s="28">
        <f>G263</f>
        <v>0</v>
      </c>
      <c r="H262" s="28">
        <f>H263</f>
        <v>0</v>
      </c>
      <c r="I262" s="51"/>
      <c r="J262" s="51"/>
      <c r="K262" s="51"/>
      <c r="L262" s="51"/>
    </row>
    <row r="263" spans="1:12" s="4" customFormat="1" ht="16.5" customHeight="1">
      <c r="A263" s="16"/>
      <c r="B263" s="16"/>
      <c r="C263" s="2">
        <v>4440</v>
      </c>
      <c r="D263" s="9" t="s">
        <v>164</v>
      </c>
      <c r="E263" s="28">
        <v>1609</v>
      </c>
      <c r="F263" s="28">
        <v>1609</v>
      </c>
      <c r="G263" s="51"/>
      <c r="H263" s="51"/>
      <c r="I263" s="51"/>
      <c r="J263" s="51"/>
      <c r="K263" s="51"/>
      <c r="L263" s="51"/>
    </row>
    <row r="264" spans="1:12" s="7" customFormat="1" ht="21.75" customHeight="1">
      <c r="A264" s="14">
        <v>900</v>
      </c>
      <c r="B264" s="14"/>
      <c r="C264" s="14"/>
      <c r="D264" s="25" t="s">
        <v>83</v>
      </c>
      <c r="E264" s="27">
        <f>E265+E268+E273</f>
        <v>539000</v>
      </c>
      <c r="F264" s="27">
        <f>F265+F268+F273</f>
        <v>469000</v>
      </c>
      <c r="G264" s="27">
        <f>G265+G268+G277</f>
        <v>2000</v>
      </c>
      <c r="H264" s="27">
        <f>H265+H268+H277</f>
        <v>0</v>
      </c>
      <c r="I264" s="27">
        <f>I265+I268+I277</f>
        <v>0</v>
      </c>
      <c r="J264" s="27">
        <f>J265+J268+J277</f>
        <v>0</v>
      </c>
      <c r="K264" s="27"/>
      <c r="L264" s="27">
        <f>L265+L273</f>
        <v>70000</v>
      </c>
    </row>
    <row r="265" spans="1:12" s="4" customFormat="1" ht="18" customHeight="1">
      <c r="A265" s="16"/>
      <c r="B265" s="16">
        <v>90001</v>
      </c>
      <c r="C265" s="16"/>
      <c r="D265" s="11" t="s">
        <v>84</v>
      </c>
      <c r="E265" s="28">
        <f>E266+E267</f>
        <v>20000</v>
      </c>
      <c r="F265" s="28">
        <f aca="true" t="shared" si="14" ref="F265:L265">F266+F267</f>
        <v>0</v>
      </c>
      <c r="G265" s="28">
        <f t="shared" si="14"/>
        <v>0</v>
      </c>
      <c r="H265" s="28">
        <f t="shared" si="14"/>
        <v>0</v>
      </c>
      <c r="I265" s="28">
        <f t="shared" si="14"/>
        <v>0</v>
      </c>
      <c r="J265" s="28">
        <f t="shared" si="14"/>
        <v>0</v>
      </c>
      <c r="K265" s="28"/>
      <c r="L265" s="28">
        <f t="shared" si="14"/>
        <v>20000</v>
      </c>
    </row>
    <row r="266" spans="1:12" s="4" customFormat="1" ht="16.5" customHeight="1">
      <c r="A266" s="16"/>
      <c r="B266" s="16"/>
      <c r="C266" s="2">
        <v>6050</v>
      </c>
      <c r="D266" s="9" t="s">
        <v>96</v>
      </c>
      <c r="E266" s="48">
        <v>20000</v>
      </c>
      <c r="F266" s="51"/>
      <c r="G266" s="51"/>
      <c r="H266" s="51"/>
      <c r="I266" s="51"/>
      <c r="J266" s="51"/>
      <c r="K266" s="51"/>
      <c r="L266" s="28">
        <f>E266</f>
        <v>20000</v>
      </c>
    </row>
    <row r="267" spans="1:12" s="4" customFormat="1" ht="30" customHeight="1">
      <c r="A267" s="16"/>
      <c r="B267" s="16"/>
      <c r="C267" s="2">
        <v>6010</v>
      </c>
      <c r="D267" s="9" t="s">
        <v>202</v>
      </c>
      <c r="E267" s="48">
        <v>0</v>
      </c>
      <c r="F267" s="51"/>
      <c r="G267" s="51"/>
      <c r="H267" s="51"/>
      <c r="I267" s="51"/>
      <c r="J267" s="51"/>
      <c r="K267" s="51"/>
      <c r="L267" s="28">
        <v>0</v>
      </c>
    </row>
    <row r="268" spans="1:12" s="4" customFormat="1" ht="18" customHeight="1">
      <c r="A268" s="16"/>
      <c r="B268" s="16">
        <v>90003</v>
      </c>
      <c r="C268" s="16"/>
      <c r="D268" s="11" t="s">
        <v>203</v>
      </c>
      <c r="E268" s="48">
        <f>E269+E270+E271+E272</f>
        <v>58000</v>
      </c>
      <c r="F268" s="48">
        <f>F269+F270+F271+F272</f>
        <v>58000</v>
      </c>
      <c r="G268" s="48">
        <f>G269+G270+G271+G272</f>
        <v>2000</v>
      </c>
      <c r="H268" s="48">
        <f>H269+H270+H271+H272</f>
        <v>0</v>
      </c>
      <c r="I268" s="51"/>
      <c r="J268" s="51"/>
      <c r="K268" s="51"/>
      <c r="L268" s="51"/>
    </row>
    <row r="269" spans="1:12" s="4" customFormat="1" ht="17.25" customHeight="1">
      <c r="A269" s="16"/>
      <c r="B269" s="16"/>
      <c r="C269" s="16">
        <v>4170</v>
      </c>
      <c r="D269" s="11" t="s">
        <v>148</v>
      </c>
      <c r="E269" s="48">
        <v>2000</v>
      </c>
      <c r="F269" s="48">
        <f>E269</f>
        <v>2000</v>
      </c>
      <c r="G269" s="48">
        <f>F269</f>
        <v>2000</v>
      </c>
      <c r="H269" s="51"/>
      <c r="I269" s="51"/>
      <c r="J269" s="51"/>
      <c r="K269" s="51"/>
      <c r="L269" s="51"/>
    </row>
    <row r="270" spans="1:12" s="4" customFormat="1" ht="15" customHeight="1">
      <c r="A270" s="16"/>
      <c r="B270" s="16"/>
      <c r="C270" s="16">
        <v>4210</v>
      </c>
      <c r="D270" s="11" t="s">
        <v>149</v>
      </c>
      <c r="E270" s="48">
        <v>20000</v>
      </c>
      <c r="F270" s="48">
        <f>E270</f>
        <v>20000</v>
      </c>
      <c r="G270" s="51"/>
      <c r="H270" s="51"/>
      <c r="I270" s="51"/>
      <c r="J270" s="51"/>
      <c r="K270" s="51"/>
      <c r="L270" s="51"/>
    </row>
    <row r="271" spans="1:12" s="4" customFormat="1" ht="15" customHeight="1">
      <c r="A271" s="16"/>
      <c r="B271" s="16"/>
      <c r="C271" s="16">
        <v>4270</v>
      </c>
      <c r="D271" s="11" t="s">
        <v>151</v>
      </c>
      <c r="E271" s="48">
        <v>1000</v>
      </c>
      <c r="F271" s="48">
        <f>E271</f>
        <v>1000</v>
      </c>
      <c r="G271" s="51"/>
      <c r="H271" s="51"/>
      <c r="I271" s="51"/>
      <c r="J271" s="51"/>
      <c r="K271" s="51"/>
      <c r="L271" s="51"/>
    </row>
    <row r="272" spans="1:12" s="4" customFormat="1" ht="15" customHeight="1">
      <c r="A272" s="16"/>
      <c r="B272" s="16"/>
      <c r="C272" s="16">
        <v>4300</v>
      </c>
      <c r="D272" s="11" t="s">
        <v>152</v>
      </c>
      <c r="E272" s="48">
        <v>35000</v>
      </c>
      <c r="F272" s="48">
        <f>E272</f>
        <v>35000</v>
      </c>
      <c r="G272" s="51"/>
      <c r="H272" s="51"/>
      <c r="I272" s="51"/>
      <c r="J272" s="51"/>
      <c r="K272" s="51"/>
      <c r="L272" s="51"/>
    </row>
    <row r="273" spans="1:12" s="4" customFormat="1" ht="17.25" customHeight="1">
      <c r="A273" s="16"/>
      <c r="B273" s="16">
        <v>90015</v>
      </c>
      <c r="C273" s="16"/>
      <c r="D273" s="11" t="s">
        <v>204</v>
      </c>
      <c r="E273" s="48">
        <f>E274+E275+E276+E277+E278</f>
        <v>461000</v>
      </c>
      <c r="F273" s="48">
        <f>F274+F275+F276+F277</f>
        <v>411000</v>
      </c>
      <c r="G273" s="51"/>
      <c r="H273" s="51"/>
      <c r="I273" s="51"/>
      <c r="J273" s="51"/>
      <c r="K273" s="51"/>
      <c r="L273" s="48">
        <f>L278</f>
        <v>50000</v>
      </c>
    </row>
    <row r="274" spans="1:12" s="4" customFormat="1" ht="15" customHeight="1">
      <c r="A274" s="16"/>
      <c r="B274" s="16"/>
      <c r="C274" s="16">
        <v>4210</v>
      </c>
      <c r="D274" s="11" t="s">
        <v>149</v>
      </c>
      <c r="E274" s="48">
        <v>5000</v>
      </c>
      <c r="F274" s="48">
        <f>E274</f>
        <v>5000</v>
      </c>
      <c r="G274" s="51"/>
      <c r="H274" s="51"/>
      <c r="I274" s="51"/>
      <c r="J274" s="51"/>
      <c r="K274" s="51"/>
      <c r="L274" s="51"/>
    </row>
    <row r="275" spans="1:12" s="4" customFormat="1" ht="15" customHeight="1">
      <c r="A275" s="16"/>
      <c r="B275" s="16"/>
      <c r="C275" s="16">
        <v>4260</v>
      </c>
      <c r="D275" s="11" t="s">
        <v>150</v>
      </c>
      <c r="E275" s="48">
        <v>346000</v>
      </c>
      <c r="F275" s="48">
        <f>E275</f>
        <v>346000</v>
      </c>
      <c r="G275" s="51"/>
      <c r="H275" s="51"/>
      <c r="I275" s="51"/>
      <c r="J275" s="51"/>
      <c r="K275" s="51"/>
      <c r="L275" s="51"/>
    </row>
    <row r="276" spans="1:12" s="4" customFormat="1" ht="15" customHeight="1">
      <c r="A276" s="16"/>
      <c r="B276" s="16"/>
      <c r="C276" s="16">
        <v>4270</v>
      </c>
      <c r="D276" s="11" t="s">
        <v>151</v>
      </c>
      <c r="E276" s="48">
        <v>55000</v>
      </c>
      <c r="F276" s="48">
        <f>E276</f>
        <v>55000</v>
      </c>
      <c r="G276" s="51"/>
      <c r="H276" s="51"/>
      <c r="I276" s="51"/>
      <c r="J276" s="51"/>
      <c r="K276" s="51"/>
      <c r="L276" s="51"/>
    </row>
    <row r="277" spans="1:12" s="4" customFormat="1" ht="15" customHeight="1">
      <c r="A277" s="16"/>
      <c r="B277" s="16"/>
      <c r="C277" s="16">
        <v>4300</v>
      </c>
      <c r="D277" s="11" t="s">
        <v>152</v>
      </c>
      <c r="E277" s="48">
        <v>5000</v>
      </c>
      <c r="F277" s="48">
        <f>E277</f>
        <v>5000</v>
      </c>
      <c r="G277" s="51"/>
      <c r="H277" s="51"/>
      <c r="I277" s="51"/>
      <c r="J277" s="51"/>
      <c r="K277" s="51"/>
      <c r="L277" s="51"/>
    </row>
    <row r="278" spans="1:12" s="4" customFormat="1" ht="17.25" customHeight="1">
      <c r="A278" s="16"/>
      <c r="B278" s="16"/>
      <c r="C278" s="2">
        <v>6050</v>
      </c>
      <c r="D278" s="9" t="s">
        <v>185</v>
      </c>
      <c r="E278" s="48">
        <v>50000</v>
      </c>
      <c r="F278" s="48"/>
      <c r="G278" s="51"/>
      <c r="H278" s="51"/>
      <c r="I278" s="51"/>
      <c r="J278" s="51"/>
      <c r="K278" s="51"/>
      <c r="L278" s="48">
        <f>E278</f>
        <v>50000</v>
      </c>
    </row>
    <row r="279" spans="1:12" s="7" customFormat="1" ht="21" customHeight="1">
      <c r="A279" s="14">
        <v>921</v>
      </c>
      <c r="B279" s="14"/>
      <c r="C279" s="14"/>
      <c r="D279" s="15" t="s">
        <v>205</v>
      </c>
      <c r="E279" s="27">
        <f>E280+E282</f>
        <v>255160</v>
      </c>
      <c r="F279" s="27">
        <f>F280+F282</f>
        <v>255160</v>
      </c>
      <c r="G279" s="27">
        <f>G280+G282</f>
        <v>6000</v>
      </c>
      <c r="H279" s="27">
        <f>H280+H282</f>
        <v>0</v>
      </c>
      <c r="I279" s="27">
        <f>I280+I282</f>
        <v>205160</v>
      </c>
      <c r="J279" s="55"/>
      <c r="K279" s="55"/>
      <c r="L279" s="55"/>
    </row>
    <row r="280" spans="1:12" s="4" customFormat="1" ht="18" customHeight="1">
      <c r="A280" s="16"/>
      <c r="B280" s="16">
        <v>92116</v>
      </c>
      <c r="C280" s="16"/>
      <c r="D280" s="11" t="s">
        <v>206</v>
      </c>
      <c r="E280" s="48">
        <f>E281</f>
        <v>205160</v>
      </c>
      <c r="F280" s="48">
        <f>F281</f>
        <v>205160</v>
      </c>
      <c r="G280" s="48">
        <f>G281</f>
        <v>0</v>
      </c>
      <c r="H280" s="48">
        <f>H281+H282</f>
        <v>0</v>
      </c>
      <c r="I280" s="48">
        <f>I281+I282</f>
        <v>205160</v>
      </c>
      <c r="J280" s="51"/>
      <c r="K280" s="51"/>
      <c r="L280" s="51"/>
    </row>
    <row r="281" spans="1:12" s="4" customFormat="1" ht="28.5" customHeight="1">
      <c r="A281" s="16"/>
      <c r="B281" s="16"/>
      <c r="C281" s="2">
        <v>2480</v>
      </c>
      <c r="D281" s="9" t="s">
        <v>207</v>
      </c>
      <c r="E281" s="48">
        <v>205160</v>
      </c>
      <c r="F281" s="48">
        <f>E281</f>
        <v>205160</v>
      </c>
      <c r="G281" s="51"/>
      <c r="H281" s="48"/>
      <c r="I281" s="48">
        <f>F281</f>
        <v>205160</v>
      </c>
      <c r="J281" s="51"/>
      <c r="K281" s="51"/>
      <c r="L281" s="51"/>
    </row>
    <row r="282" spans="1:12" s="4" customFormat="1" ht="18" customHeight="1">
      <c r="A282" s="16"/>
      <c r="B282" s="16">
        <v>92195</v>
      </c>
      <c r="C282" s="16"/>
      <c r="D282" s="11" t="s">
        <v>10</v>
      </c>
      <c r="E282" s="48">
        <f>E283+E284+E285</f>
        <v>50000</v>
      </c>
      <c r="F282" s="48">
        <f>F283+F284+F285</f>
        <v>50000</v>
      </c>
      <c r="G282" s="48">
        <f>G283+G284+G285</f>
        <v>6000</v>
      </c>
      <c r="H282" s="48"/>
      <c r="I282" s="51"/>
      <c r="J282" s="51"/>
      <c r="K282" s="51"/>
      <c r="L282" s="51"/>
    </row>
    <row r="283" spans="1:12" s="4" customFormat="1" ht="15" customHeight="1">
      <c r="A283" s="16"/>
      <c r="B283" s="16"/>
      <c r="C283" s="16">
        <v>4170</v>
      </c>
      <c r="D283" s="11" t="s">
        <v>148</v>
      </c>
      <c r="E283" s="48">
        <v>6000</v>
      </c>
      <c r="F283" s="48">
        <f>E283</f>
        <v>6000</v>
      </c>
      <c r="G283" s="48">
        <f>F283</f>
        <v>6000</v>
      </c>
      <c r="H283" s="51"/>
      <c r="I283" s="51"/>
      <c r="J283" s="51"/>
      <c r="K283" s="51"/>
      <c r="L283" s="51"/>
    </row>
    <row r="284" spans="1:12" s="4" customFormat="1" ht="15" customHeight="1">
      <c r="A284" s="16"/>
      <c r="B284" s="16"/>
      <c r="C284" s="16">
        <v>4210</v>
      </c>
      <c r="D284" s="11" t="s">
        <v>149</v>
      </c>
      <c r="E284" s="48">
        <v>30000</v>
      </c>
      <c r="F284" s="48">
        <f>E284</f>
        <v>30000</v>
      </c>
      <c r="G284" s="51"/>
      <c r="H284" s="51"/>
      <c r="I284" s="51"/>
      <c r="J284" s="51"/>
      <c r="K284" s="51"/>
      <c r="L284" s="51"/>
    </row>
    <row r="285" spans="1:12" s="4" customFormat="1" ht="15" customHeight="1">
      <c r="A285" s="16"/>
      <c r="B285" s="16"/>
      <c r="C285" s="16">
        <v>4300</v>
      </c>
      <c r="D285" s="11" t="s">
        <v>152</v>
      </c>
      <c r="E285" s="48">
        <v>14000</v>
      </c>
      <c r="F285" s="48">
        <f>E285</f>
        <v>14000</v>
      </c>
      <c r="G285" s="51"/>
      <c r="H285" s="51"/>
      <c r="I285" s="51"/>
      <c r="J285" s="51"/>
      <c r="K285" s="51"/>
      <c r="L285" s="51"/>
    </row>
    <row r="286" spans="1:12" s="7" customFormat="1" ht="22.5" customHeight="1">
      <c r="A286" s="14">
        <v>926</v>
      </c>
      <c r="B286" s="14"/>
      <c r="C286" s="14"/>
      <c r="D286" s="6" t="s">
        <v>208</v>
      </c>
      <c r="E286" s="79">
        <f>E287</f>
        <v>190000</v>
      </c>
      <c r="F286" s="79">
        <f>F287</f>
        <v>166000</v>
      </c>
      <c r="G286" s="79">
        <f>G287</f>
        <v>0</v>
      </c>
      <c r="H286" s="79">
        <f>H287</f>
        <v>0</v>
      </c>
      <c r="I286" s="79">
        <f>I287</f>
        <v>160000</v>
      </c>
      <c r="J286" s="80"/>
      <c r="K286" s="80"/>
      <c r="L286" s="80"/>
    </row>
    <row r="287" spans="1:12" s="4" customFormat="1" ht="19.5" customHeight="1">
      <c r="A287" s="16"/>
      <c r="B287" s="16">
        <v>92605</v>
      </c>
      <c r="C287" s="16"/>
      <c r="D287" s="9" t="s">
        <v>209</v>
      </c>
      <c r="E287" s="48">
        <f>E288+E289+E290</f>
        <v>190000</v>
      </c>
      <c r="F287" s="48">
        <f>F288+F289+F290</f>
        <v>166000</v>
      </c>
      <c r="G287" s="48">
        <f>G288+G289+G290</f>
        <v>0</v>
      </c>
      <c r="H287" s="48">
        <f>H288+H289+H290</f>
        <v>0</v>
      </c>
      <c r="I287" s="48">
        <f>I288+I289+I290</f>
        <v>160000</v>
      </c>
      <c r="J287" s="51"/>
      <c r="K287" s="51"/>
      <c r="L287" s="51"/>
    </row>
    <row r="288" spans="1:12" s="4" customFormat="1" ht="42.75" customHeight="1">
      <c r="A288" s="16"/>
      <c r="B288" s="16"/>
      <c r="C288" s="2">
        <v>2820</v>
      </c>
      <c r="D288" s="9" t="s">
        <v>210</v>
      </c>
      <c r="E288" s="48">
        <v>184000</v>
      </c>
      <c r="F288" s="48">
        <v>160000</v>
      </c>
      <c r="G288" s="51"/>
      <c r="H288" s="51"/>
      <c r="I288" s="48">
        <v>160000</v>
      </c>
      <c r="J288" s="51"/>
      <c r="K288" s="51"/>
      <c r="L288" s="51"/>
    </row>
    <row r="289" spans="1:12" s="4" customFormat="1" ht="15" customHeight="1">
      <c r="A289" s="16"/>
      <c r="B289" s="16"/>
      <c r="C289" s="16">
        <v>4300</v>
      </c>
      <c r="D289" s="11" t="s">
        <v>152</v>
      </c>
      <c r="E289" s="48">
        <v>3000</v>
      </c>
      <c r="F289" s="48">
        <v>3000</v>
      </c>
      <c r="G289" s="51"/>
      <c r="H289" s="51"/>
      <c r="I289" s="51"/>
      <c r="J289" s="51"/>
      <c r="K289" s="51"/>
      <c r="L289" s="51"/>
    </row>
    <row r="290" spans="1:12" s="4" customFormat="1" ht="13.5" customHeight="1">
      <c r="A290" s="16"/>
      <c r="B290" s="16"/>
      <c r="C290" s="16">
        <v>4430</v>
      </c>
      <c r="D290" s="9" t="s">
        <v>153</v>
      </c>
      <c r="E290" s="48">
        <v>3000</v>
      </c>
      <c r="F290" s="48">
        <v>3000</v>
      </c>
      <c r="G290" s="51"/>
      <c r="H290" s="51"/>
      <c r="I290" s="51"/>
      <c r="J290" s="51"/>
      <c r="K290" s="51"/>
      <c r="L290" s="51"/>
    </row>
    <row r="291" spans="1:12" s="4" customFormat="1" ht="23.25" customHeight="1">
      <c r="A291" s="51"/>
      <c r="B291" s="51"/>
      <c r="C291" s="51"/>
      <c r="D291" s="53" t="s">
        <v>211</v>
      </c>
      <c r="E291" s="54">
        <f>E10+E15+E24+E33+E41+E45+E79+E83+E95+E101+E105+E110+E195+E205+E250+E264+E279+E286</f>
        <v>19164925</v>
      </c>
      <c r="F291" s="79">
        <f>F10+F15+F24+F33+F41+F45+F80+F83+F95+F101+F105+F110+F195+F205+F250+F264+F279+F287</f>
        <v>18552100</v>
      </c>
      <c r="G291" s="79">
        <f>G15+G24+G33+G41+G45+G79+G83+G95+G101+G105+G110+G195+G205+G250+G264+G279+G286</f>
        <v>9179040</v>
      </c>
      <c r="H291" s="79">
        <f>H10+H15+H24+H33+H41+H45+H79+H83+H95+H101+H105+H110+H195+H205+H250+H264+H279+H286</f>
        <v>1675565</v>
      </c>
      <c r="I291" s="79">
        <f>I41+I110+I279+I286</f>
        <v>551660</v>
      </c>
      <c r="J291" s="79">
        <f>J101</f>
        <v>464800</v>
      </c>
      <c r="K291" s="57"/>
      <c r="L291" s="108">
        <f>L10+L15+L24+L110+L205+L264</f>
        <v>588825</v>
      </c>
    </row>
    <row r="292" ht="12.75">
      <c r="A292" s="22"/>
    </row>
    <row r="293" ht="12.75">
      <c r="A293" s="22"/>
    </row>
    <row r="294" ht="12.75">
      <c r="A294" s="22"/>
    </row>
    <row r="295" ht="12.75">
      <c r="A295" s="22"/>
    </row>
    <row r="296" ht="12.75">
      <c r="A296" s="22"/>
    </row>
    <row r="297" ht="12.75">
      <c r="A297" s="22"/>
    </row>
    <row r="298" ht="12.75">
      <c r="A298" s="22"/>
    </row>
    <row r="299" ht="12.75">
      <c r="A299" s="22"/>
    </row>
    <row r="300" ht="12.75">
      <c r="A300" s="22"/>
    </row>
    <row r="301" ht="12.75">
      <c r="A301" s="22"/>
    </row>
    <row r="302" ht="12.75">
      <c r="A302" s="22"/>
    </row>
    <row r="303" ht="12.75">
      <c r="A303" s="22"/>
    </row>
    <row r="304" ht="12.75">
      <c r="A304" s="22"/>
    </row>
    <row r="305" ht="12.75">
      <c r="A305" s="22"/>
    </row>
    <row r="306" ht="12.75">
      <c r="A306" s="22"/>
    </row>
    <row r="307" ht="12.75">
      <c r="A307" s="22"/>
    </row>
    <row r="308" ht="12.75">
      <c r="A308" s="22"/>
    </row>
    <row r="309" ht="12.75">
      <c r="A309" s="22"/>
    </row>
    <row r="310" ht="12.75">
      <c r="A310" s="22"/>
    </row>
    <row r="311" ht="12.75">
      <c r="A311" s="22"/>
    </row>
    <row r="312" ht="12.75">
      <c r="A312" s="22"/>
    </row>
    <row r="313" ht="12.75">
      <c r="A313" s="22"/>
    </row>
    <row r="314" ht="12.75">
      <c r="A314" s="22"/>
    </row>
    <row r="315" ht="12.75">
      <c r="A315" s="22"/>
    </row>
    <row r="316" ht="12.75">
      <c r="A316" s="22"/>
    </row>
    <row r="317" ht="12.75">
      <c r="A317" s="22"/>
    </row>
    <row r="318" ht="12.75">
      <c r="A318" s="22"/>
    </row>
    <row r="319" ht="12.75">
      <c r="A319" s="22"/>
    </row>
    <row r="320" ht="12.75">
      <c r="A320" s="22"/>
    </row>
    <row r="321" ht="12.75">
      <c r="A321" s="22"/>
    </row>
    <row r="322" ht="12.75">
      <c r="A322" s="22"/>
    </row>
    <row r="323" ht="12.75">
      <c r="A323" s="22"/>
    </row>
    <row r="324" ht="12.75">
      <c r="A324" s="22"/>
    </row>
    <row r="325" ht="12.75">
      <c r="A325" s="22"/>
    </row>
    <row r="326" ht="12.75">
      <c r="A326" s="22"/>
    </row>
    <row r="327" ht="12.75">
      <c r="A327" s="22"/>
    </row>
    <row r="328" ht="12.75">
      <c r="A328" s="22"/>
    </row>
    <row r="329" ht="12.75">
      <c r="A329" s="22"/>
    </row>
    <row r="330" ht="12.75">
      <c r="A330" s="22"/>
    </row>
    <row r="331" ht="12.75">
      <c r="A331" s="22"/>
    </row>
    <row r="332" ht="12.75">
      <c r="A332" s="22"/>
    </row>
    <row r="333" ht="12.75">
      <c r="A333" s="22"/>
    </row>
    <row r="334" ht="12.75">
      <c r="A334" s="22"/>
    </row>
    <row r="335" ht="12.75">
      <c r="A335" s="22"/>
    </row>
    <row r="336" ht="12.75">
      <c r="A336" s="22"/>
    </row>
    <row r="337" ht="12.75">
      <c r="A337" s="22"/>
    </row>
    <row r="338" ht="12.75">
      <c r="A338" s="22"/>
    </row>
    <row r="339" ht="12.75">
      <c r="A339" s="22"/>
    </row>
    <row r="340" ht="12.75">
      <c r="A340" s="22"/>
    </row>
    <row r="341" ht="12.75">
      <c r="A341" s="22"/>
    </row>
    <row r="342" ht="12.75">
      <c r="A342" s="22"/>
    </row>
    <row r="343" ht="12.75">
      <c r="A343" s="22"/>
    </row>
    <row r="344" ht="12.75">
      <c r="A344" s="22"/>
    </row>
    <row r="345" ht="12.75">
      <c r="A345" s="22"/>
    </row>
    <row r="346" ht="12.75">
      <c r="A346" s="22"/>
    </row>
    <row r="347" ht="12.75">
      <c r="A347" s="22"/>
    </row>
    <row r="348" ht="12.75">
      <c r="A348" s="22"/>
    </row>
    <row r="349" ht="12.75">
      <c r="A349" s="22"/>
    </row>
    <row r="350" ht="12.75">
      <c r="A350" s="22"/>
    </row>
    <row r="351" ht="12.75">
      <c r="A351" s="22"/>
    </row>
    <row r="352" ht="12.75">
      <c r="A352" s="22"/>
    </row>
    <row r="353" ht="12.75">
      <c r="A353" s="22"/>
    </row>
    <row r="354" ht="12.75">
      <c r="A354" s="22"/>
    </row>
    <row r="355" ht="12.75">
      <c r="A355" s="22"/>
    </row>
    <row r="356" ht="12.75">
      <c r="A356" s="22"/>
    </row>
    <row r="357" ht="12.75">
      <c r="A357" s="22"/>
    </row>
    <row r="358" ht="12.75">
      <c r="A358" s="22"/>
    </row>
    <row r="359" ht="12.75">
      <c r="A359" s="22"/>
    </row>
    <row r="360" ht="12.75">
      <c r="A360" s="22"/>
    </row>
    <row r="361" ht="12.75">
      <c r="A361" s="22"/>
    </row>
    <row r="362" ht="12.75">
      <c r="A362" s="22"/>
    </row>
    <row r="363" ht="12.75">
      <c r="A363" s="22"/>
    </row>
    <row r="364" ht="12.75">
      <c r="A364" s="22"/>
    </row>
    <row r="365" ht="12.75">
      <c r="A365" s="22"/>
    </row>
    <row r="366" ht="12.75">
      <c r="A366" s="22"/>
    </row>
    <row r="367" ht="12.75">
      <c r="A367" s="22"/>
    </row>
    <row r="368" ht="12.75">
      <c r="A368" s="22"/>
    </row>
    <row r="369" ht="12.75">
      <c r="A369" s="22"/>
    </row>
    <row r="370" ht="12.75">
      <c r="A370" s="22"/>
    </row>
    <row r="371" ht="12.75">
      <c r="A371" s="22"/>
    </row>
    <row r="372" ht="12.75">
      <c r="A372" s="22"/>
    </row>
    <row r="373" ht="12.75">
      <c r="A373" s="22"/>
    </row>
    <row r="374" ht="12.75">
      <c r="A374" s="22"/>
    </row>
    <row r="375" ht="12.75">
      <c r="A375" s="22"/>
    </row>
    <row r="376" ht="12.75">
      <c r="A376" s="22"/>
    </row>
    <row r="377" ht="12.75">
      <c r="A377" s="22"/>
    </row>
    <row r="378" ht="12.75">
      <c r="A378" s="22"/>
    </row>
  </sheetData>
  <mergeCells count="10">
    <mergeCell ref="C4:I4"/>
    <mergeCell ref="E6:E8"/>
    <mergeCell ref="F6:L6"/>
    <mergeCell ref="F7:F8"/>
    <mergeCell ref="L7:L8"/>
    <mergeCell ref="G7:K7"/>
    <mergeCell ref="A6:A8"/>
    <mergeCell ref="B6:B8"/>
    <mergeCell ref="C6:C8"/>
    <mergeCell ref="D6:D8"/>
  </mergeCells>
  <printOptions/>
  <pageMargins left="0.3" right="0.17" top="0.47" bottom="0.28" header="0.32" footer="0.21"/>
  <pageSetup horizontalDpi="600" verticalDpi="600" orientation="landscape" paperSize="9" scale="9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1">
      <selection activeCell="H20" sqref="H20"/>
    </sheetView>
  </sheetViews>
  <sheetFormatPr defaultColWidth="9.00390625" defaultRowHeight="12.75"/>
  <cols>
    <col min="1" max="1" width="5.125" style="89" customWidth="1"/>
    <col min="2" max="2" width="7.25390625" style="89" customWidth="1"/>
    <col min="3" max="3" width="8.375" style="89" customWidth="1"/>
    <col min="4" max="4" width="6.375" style="89" customWidth="1"/>
    <col min="5" max="5" width="31.625" style="89" customWidth="1"/>
    <col min="6" max="6" width="11.375" style="89" customWidth="1"/>
    <col min="7" max="7" width="10.125" style="89" customWidth="1"/>
    <col min="8" max="8" width="9.875" style="89" customWidth="1"/>
    <col min="9" max="9" width="8.25390625" style="89" customWidth="1"/>
    <col min="10" max="10" width="9.25390625" style="89" customWidth="1"/>
    <col min="11" max="11" width="8.375" style="89" customWidth="1"/>
    <col min="12" max="12" width="12.625" style="89" customWidth="1"/>
    <col min="13" max="14" width="12.375" style="89" customWidth="1"/>
    <col min="15" max="15" width="12.625" style="89" customWidth="1"/>
    <col min="16" max="16384" width="9.125" style="89" customWidth="1"/>
  </cols>
  <sheetData>
    <row r="1" ht="14.25">
      <c r="I1" s="89" t="s">
        <v>305</v>
      </c>
    </row>
    <row r="2" ht="14.25">
      <c r="I2" s="89" t="s">
        <v>306</v>
      </c>
    </row>
    <row r="4" spans="1:15" ht="15.75">
      <c r="A4" s="181" t="s">
        <v>386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5" ht="11.2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0" t="s">
        <v>143</v>
      </c>
    </row>
    <row r="6" spans="1:15" ht="15" customHeight="1">
      <c r="A6" s="182" t="s">
        <v>320</v>
      </c>
      <c r="B6" s="182" t="s">
        <v>0</v>
      </c>
      <c r="C6" s="182" t="s">
        <v>284</v>
      </c>
      <c r="D6" s="182" t="s">
        <v>1</v>
      </c>
      <c r="E6" s="183" t="s">
        <v>213</v>
      </c>
      <c r="F6" s="183" t="s">
        <v>214</v>
      </c>
      <c r="G6" s="184" t="s">
        <v>215</v>
      </c>
      <c r="H6" s="185"/>
      <c r="I6" s="185"/>
      <c r="J6" s="185"/>
      <c r="K6" s="185"/>
      <c r="L6" s="185"/>
      <c r="M6" s="185"/>
      <c r="N6" s="186"/>
      <c r="O6" s="183" t="s">
        <v>216</v>
      </c>
    </row>
    <row r="7" spans="1:15" ht="15">
      <c r="A7" s="182"/>
      <c r="B7" s="182"/>
      <c r="C7" s="182"/>
      <c r="D7" s="182"/>
      <c r="E7" s="183"/>
      <c r="F7" s="183"/>
      <c r="G7" s="183" t="s">
        <v>387</v>
      </c>
      <c r="H7" s="183" t="s">
        <v>217</v>
      </c>
      <c r="I7" s="183"/>
      <c r="J7" s="183"/>
      <c r="K7" s="183"/>
      <c r="L7" s="183" t="s">
        <v>218</v>
      </c>
      <c r="M7" s="183" t="s">
        <v>352</v>
      </c>
      <c r="N7" s="183" t="s">
        <v>388</v>
      </c>
      <c r="O7" s="183"/>
    </row>
    <row r="8" spans="1:15" ht="14.25">
      <c r="A8" s="182"/>
      <c r="B8" s="182"/>
      <c r="C8" s="182"/>
      <c r="D8" s="182"/>
      <c r="E8" s="183"/>
      <c r="F8" s="183"/>
      <c r="G8" s="183"/>
      <c r="H8" s="183" t="s">
        <v>219</v>
      </c>
      <c r="I8" s="183" t="s">
        <v>220</v>
      </c>
      <c r="J8" s="183" t="s">
        <v>221</v>
      </c>
      <c r="K8" s="183" t="s">
        <v>222</v>
      </c>
      <c r="L8" s="183"/>
      <c r="M8" s="183"/>
      <c r="N8" s="183"/>
      <c r="O8" s="183"/>
    </row>
    <row r="9" spans="1:15" ht="14.25">
      <c r="A9" s="182"/>
      <c r="B9" s="182"/>
      <c r="C9" s="182"/>
      <c r="D9" s="182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</row>
    <row r="10" spans="1:15" ht="93" customHeight="1">
      <c r="A10" s="182"/>
      <c r="B10" s="182"/>
      <c r="C10" s="182"/>
      <c r="D10" s="182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</row>
    <row r="11" spans="1:15" ht="19.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</row>
    <row r="12" spans="1:15" ht="42.75" customHeight="1">
      <c r="A12" s="21">
        <v>1</v>
      </c>
      <c r="B12" s="111" t="s">
        <v>4</v>
      </c>
      <c r="C12" s="111" t="s">
        <v>6</v>
      </c>
      <c r="D12" s="21">
        <v>6050</v>
      </c>
      <c r="E12" s="52" t="s">
        <v>377</v>
      </c>
      <c r="F12" s="88">
        <v>2000000</v>
      </c>
      <c r="G12" s="88">
        <f>H12</f>
        <v>100000</v>
      </c>
      <c r="H12" s="88">
        <v>100000</v>
      </c>
      <c r="I12" s="109"/>
      <c r="J12" s="112"/>
      <c r="K12" s="109"/>
      <c r="L12" s="158" t="s">
        <v>392</v>
      </c>
      <c r="M12" s="158" t="s">
        <v>391</v>
      </c>
      <c r="N12" s="158" t="s">
        <v>393</v>
      </c>
      <c r="O12" s="112" t="s">
        <v>318</v>
      </c>
    </row>
    <row r="13" spans="1:15" ht="42" customHeight="1">
      <c r="A13" s="21"/>
      <c r="B13" s="111"/>
      <c r="C13" s="111"/>
      <c r="D13" s="21"/>
      <c r="E13" s="52" t="s">
        <v>378</v>
      </c>
      <c r="F13" s="109"/>
      <c r="G13" s="109"/>
      <c r="H13" s="109"/>
      <c r="I13" s="109"/>
      <c r="J13" s="112"/>
      <c r="K13" s="109"/>
      <c r="L13" s="109"/>
      <c r="M13" s="109"/>
      <c r="N13" s="109"/>
      <c r="O13" s="109"/>
    </row>
    <row r="14" spans="1:15" s="156" customFormat="1" ht="21" customHeight="1">
      <c r="A14" s="164" t="s">
        <v>389</v>
      </c>
      <c r="B14" s="165"/>
      <c r="C14" s="165"/>
      <c r="D14" s="165"/>
      <c r="E14" s="160"/>
      <c r="F14" s="155">
        <f>F12</f>
        <v>2000000</v>
      </c>
      <c r="G14" s="155">
        <f>G12</f>
        <v>100000</v>
      </c>
      <c r="H14" s="155">
        <f>H12</f>
        <v>100000</v>
      </c>
      <c r="I14" s="154"/>
      <c r="J14" s="159"/>
      <c r="K14" s="154"/>
      <c r="L14" s="155">
        <v>500000</v>
      </c>
      <c r="M14" s="155">
        <v>400000</v>
      </c>
      <c r="N14" s="155">
        <v>1000000</v>
      </c>
      <c r="O14" s="154"/>
    </row>
    <row r="15" spans="1:15" ht="60" customHeight="1">
      <c r="A15" s="21">
        <v>2</v>
      </c>
      <c r="B15" s="21">
        <v>600</v>
      </c>
      <c r="C15" s="21">
        <v>60013</v>
      </c>
      <c r="D15" s="109">
        <v>6050</v>
      </c>
      <c r="E15" s="52" t="s">
        <v>390</v>
      </c>
      <c r="F15" s="88">
        <f>G15+L15+M15</f>
        <v>1000000</v>
      </c>
      <c r="G15" s="88">
        <f>H15</f>
        <v>100000</v>
      </c>
      <c r="H15" s="88">
        <v>100000</v>
      </c>
      <c r="I15" s="109"/>
      <c r="J15" s="112"/>
      <c r="K15" s="109"/>
      <c r="L15" s="88">
        <v>900000</v>
      </c>
      <c r="M15" s="88">
        <v>0</v>
      </c>
      <c r="N15" s="88"/>
      <c r="O15" s="109" t="s">
        <v>319</v>
      </c>
    </row>
    <row r="16" spans="1:15" s="156" customFormat="1" ht="30.75" customHeight="1">
      <c r="A16" s="161" t="s">
        <v>382</v>
      </c>
      <c r="B16" s="162"/>
      <c r="C16" s="162"/>
      <c r="D16" s="162"/>
      <c r="E16" s="190"/>
      <c r="F16" s="155">
        <f>SUM(F15:F15)</f>
        <v>1000000</v>
      </c>
      <c r="G16" s="155">
        <f>SUM(G15:G15)</f>
        <v>100000</v>
      </c>
      <c r="H16" s="155">
        <f>H15</f>
        <v>100000</v>
      </c>
      <c r="I16" s="155">
        <f>I15</f>
        <v>0</v>
      </c>
      <c r="J16" s="155">
        <f>J15</f>
        <v>0</v>
      </c>
      <c r="K16" s="155">
        <f>K15</f>
        <v>0</v>
      </c>
      <c r="L16" s="155">
        <v>4700000</v>
      </c>
      <c r="M16" s="155">
        <v>4050000</v>
      </c>
      <c r="N16" s="155"/>
      <c r="O16" s="154"/>
    </row>
    <row r="17" spans="1:15" ht="43.5" customHeight="1">
      <c r="A17" s="21">
        <v>8</v>
      </c>
      <c r="B17" s="21">
        <v>900</v>
      </c>
      <c r="C17" s="21">
        <v>90001</v>
      </c>
      <c r="D17" s="47">
        <v>6050</v>
      </c>
      <c r="E17" s="52" t="s">
        <v>321</v>
      </c>
      <c r="F17" s="88">
        <f>G17+L17+M17</f>
        <v>15020000</v>
      </c>
      <c r="G17" s="88">
        <f>H17</f>
        <v>20000</v>
      </c>
      <c r="H17" s="88">
        <v>20000</v>
      </c>
      <c r="I17" s="109"/>
      <c r="J17" s="112"/>
      <c r="K17" s="109"/>
      <c r="L17" s="88">
        <v>7500000</v>
      </c>
      <c r="M17" s="88">
        <v>7500000</v>
      </c>
      <c r="N17" s="88"/>
      <c r="O17" s="109" t="s">
        <v>319</v>
      </c>
    </row>
    <row r="18" spans="1:15" ht="211.5" customHeight="1">
      <c r="A18" s="21">
        <v>9</v>
      </c>
      <c r="B18" s="21">
        <v>900</v>
      </c>
      <c r="C18" s="21">
        <v>90015</v>
      </c>
      <c r="D18" s="47">
        <v>6050</v>
      </c>
      <c r="E18" s="52" t="s">
        <v>381</v>
      </c>
      <c r="F18" s="88">
        <f>G18+L18+M18+N18</f>
        <v>500000</v>
      </c>
      <c r="G18" s="88">
        <f>H18</f>
        <v>50000</v>
      </c>
      <c r="H18" s="88">
        <v>50000</v>
      </c>
      <c r="I18" s="109"/>
      <c r="J18" s="112"/>
      <c r="K18" s="109"/>
      <c r="L18" s="88">
        <v>50000</v>
      </c>
      <c r="M18" s="88">
        <v>50000</v>
      </c>
      <c r="N18" s="88">
        <v>350000</v>
      </c>
      <c r="O18" s="109"/>
    </row>
    <row r="19" spans="1:15" s="156" customFormat="1" ht="27.75" customHeight="1">
      <c r="A19" s="191" t="s">
        <v>383</v>
      </c>
      <c r="B19" s="192"/>
      <c r="C19" s="192"/>
      <c r="D19" s="192"/>
      <c r="E19" s="193"/>
      <c r="F19" s="155">
        <f>F17+F18</f>
        <v>15520000</v>
      </c>
      <c r="G19" s="155">
        <f aca="true" t="shared" si="0" ref="G19:M19">G17+G18</f>
        <v>70000</v>
      </c>
      <c r="H19" s="155">
        <f t="shared" si="0"/>
        <v>70000</v>
      </c>
      <c r="I19" s="155">
        <f t="shared" si="0"/>
        <v>0</v>
      </c>
      <c r="J19" s="155">
        <f t="shared" si="0"/>
        <v>0</v>
      </c>
      <c r="K19" s="155">
        <f t="shared" si="0"/>
        <v>0</v>
      </c>
      <c r="L19" s="155">
        <f t="shared" si="0"/>
        <v>7550000</v>
      </c>
      <c r="M19" s="155">
        <f t="shared" si="0"/>
        <v>7550000</v>
      </c>
      <c r="N19" s="155">
        <f>N18+N17</f>
        <v>350000</v>
      </c>
      <c r="O19" s="154"/>
    </row>
    <row r="20" spans="1:15" ht="35.25" customHeight="1">
      <c r="A20" s="188" t="s">
        <v>85</v>
      </c>
      <c r="B20" s="189"/>
      <c r="C20" s="189"/>
      <c r="D20" s="189"/>
      <c r="E20" s="163"/>
      <c r="F20" s="88">
        <f>F14+F16+F19</f>
        <v>18520000</v>
      </c>
      <c r="G20" s="113">
        <f>G14+G16+G19</f>
        <v>270000</v>
      </c>
      <c r="H20" s="88">
        <f>H14+H16+H19</f>
        <v>270000</v>
      </c>
      <c r="I20" s="88">
        <v>0</v>
      </c>
      <c r="J20" s="88">
        <v>0</v>
      </c>
      <c r="K20" s="88"/>
      <c r="L20" s="88">
        <f>L14+L16+L19</f>
        <v>12750000</v>
      </c>
      <c r="M20" s="88">
        <f>M14+M16+M19</f>
        <v>12000000</v>
      </c>
      <c r="N20" s="88">
        <f>N14+N16+N19</f>
        <v>1350000</v>
      </c>
      <c r="O20" s="101" t="s">
        <v>223</v>
      </c>
    </row>
    <row r="21" spans="1:15" ht="15.75" customHeight="1">
      <c r="A21" s="103"/>
      <c r="B21" s="103"/>
      <c r="C21" s="103"/>
      <c r="D21" s="103"/>
      <c r="E21" s="103"/>
      <c r="F21" s="104"/>
      <c r="G21" s="105"/>
      <c r="H21" s="104"/>
      <c r="I21" s="104"/>
      <c r="J21" s="104"/>
      <c r="K21" s="104"/>
      <c r="L21" s="104"/>
      <c r="M21" s="104"/>
      <c r="N21" s="104"/>
      <c r="O21" s="106"/>
    </row>
    <row r="22" spans="1:15" ht="20.25" customHeight="1">
      <c r="A22" s="187" t="s">
        <v>384</v>
      </c>
      <c r="B22" s="187"/>
      <c r="C22" s="187"/>
      <c r="D22" s="187"/>
      <c r="E22" s="187"/>
      <c r="F22" s="187"/>
      <c r="G22" s="187"/>
      <c r="H22" s="187"/>
      <c r="I22" s="102"/>
      <c r="J22" s="102"/>
      <c r="K22" s="102"/>
      <c r="L22" s="102"/>
      <c r="M22" s="102"/>
      <c r="N22" s="102"/>
      <c r="O22" s="102"/>
    </row>
    <row r="23" spans="1:15" ht="19.5" customHeight="1">
      <c r="A23" s="187" t="s">
        <v>385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02"/>
      <c r="L23" s="102"/>
      <c r="M23" s="102"/>
      <c r="N23" s="102"/>
      <c r="O23" s="102"/>
    </row>
  </sheetData>
  <mergeCells count="24">
    <mergeCell ref="A22:H22"/>
    <mergeCell ref="N7:N10"/>
    <mergeCell ref="G6:N6"/>
    <mergeCell ref="A23:J23"/>
    <mergeCell ref="H7:K7"/>
    <mergeCell ref="L7:L10"/>
    <mergeCell ref="A20:E20"/>
    <mergeCell ref="A14:E14"/>
    <mergeCell ref="A16:E16"/>
    <mergeCell ref="A19:E19"/>
    <mergeCell ref="H8:H10"/>
    <mergeCell ref="I8:I10"/>
    <mergeCell ref="J8:J10"/>
    <mergeCell ref="K8:K10"/>
    <mergeCell ref="A4:O4"/>
    <mergeCell ref="A6:A10"/>
    <mergeCell ref="B6:B10"/>
    <mergeCell ref="C6:C10"/>
    <mergeCell ref="D6:D10"/>
    <mergeCell ref="E6:E10"/>
    <mergeCell ref="F6:F10"/>
    <mergeCell ref="O6:O10"/>
    <mergeCell ref="G7:G10"/>
    <mergeCell ref="M7:M10"/>
  </mergeCells>
  <printOptions/>
  <pageMargins left="0.28" right="0.17" top="0.55" bottom="0.4" header="0.23" footer="0.34"/>
  <pageSetup fitToWidth="2"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16"/>
  <sheetViews>
    <sheetView tabSelected="1" workbookViewId="0" topLeftCell="A1">
      <selection activeCell="E20" sqref="E20"/>
    </sheetView>
  </sheetViews>
  <sheetFormatPr defaultColWidth="9.00390625" defaultRowHeight="12.75"/>
  <cols>
    <col min="1" max="1" width="5.125" style="89" customWidth="1"/>
    <col min="2" max="2" width="9.125" style="89" customWidth="1"/>
    <col min="3" max="3" width="8.25390625" style="89" customWidth="1"/>
    <col min="4" max="4" width="6.375" style="89" customWidth="1"/>
    <col min="5" max="5" width="39.00390625" style="89" customWidth="1"/>
    <col min="6" max="6" width="13.375" style="89" customWidth="1"/>
    <col min="7" max="7" width="10.25390625" style="89" customWidth="1"/>
    <col min="8" max="8" width="11.00390625" style="89" customWidth="1"/>
    <col min="9" max="9" width="11.25390625" style="89" customWidth="1"/>
    <col min="10" max="10" width="11.00390625" style="89" customWidth="1"/>
    <col min="11" max="11" width="11.125" style="89" customWidth="1"/>
    <col min="12" max="12" width="14.625" style="89" customWidth="1"/>
    <col min="13" max="16384" width="9.125" style="89" customWidth="1"/>
  </cols>
  <sheetData>
    <row r="2" ht="14.25">
      <c r="H2" s="89" t="s">
        <v>307</v>
      </c>
    </row>
    <row r="3" spans="8:12" ht="14.25">
      <c r="H3" s="135" t="s">
        <v>353</v>
      </c>
      <c r="I3" s="135"/>
      <c r="J3" s="135"/>
      <c r="K3" s="135"/>
      <c r="L3" s="135"/>
    </row>
    <row r="5" spans="1:12" ht="15.75">
      <c r="A5" s="181" t="s">
        <v>354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1:12" ht="20.2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100" t="s">
        <v>143</v>
      </c>
    </row>
    <row r="7" spans="1:12" ht="15">
      <c r="A7" s="182" t="s">
        <v>100</v>
      </c>
      <c r="B7" s="182" t="s">
        <v>0</v>
      </c>
      <c r="C7" s="182" t="s">
        <v>212</v>
      </c>
      <c r="D7" s="182" t="s">
        <v>1</v>
      </c>
      <c r="E7" s="183" t="s">
        <v>224</v>
      </c>
      <c r="F7" s="183" t="s">
        <v>214</v>
      </c>
      <c r="G7" s="183" t="s">
        <v>215</v>
      </c>
      <c r="H7" s="183"/>
      <c r="I7" s="183"/>
      <c r="J7" s="183"/>
      <c r="K7" s="183"/>
      <c r="L7" s="195" t="s">
        <v>216</v>
      </c>
    </row>
    <row r="8" spans="1:12" ht="15">
      <c r="A8" s="182"/>
      <c r="B8" s="182"/>
      <c r="C8" s="182"/>
      <c r="D8" s="182"/>
      <c r="E8" s="183"/>
      <c r="F8" s="183"/>
      <c r="G8" s="183" t="s">
        <v>351</v>
      </c>
      <c r="H8" s="183" t="s">
        <v>217</v>
      </c>
      <c r="I8" s="183"/>
      <c r="J8" s="183"/>
      <c r="K8" s="183"/>
      <c r="L8" s="196"/>
    </row>
    <row r="9" spans="1:12" ht="14.25">
      <c r="A9" s="182"/>
      <c r="B9" s="182"/>
      <c r="C9" s="182"/>
      <c r="D9" s="182"/>
      <c r="E9" s="183"/>
      <c r="F9" s="183"/>
      <c r="G9" s="183"/>
      <c r="H9" s="183" t="s">
        <v>219</v>
      </c>
      <c r="I9" s="183" t="s">
        <v>220</v>
      </c>
      <c r="J9" s="183" t="s">
        <v>225</v>
      </c>
      <c r="K9" s="183" t="s">
        <v>222</v>
      </c>
      <c r="L9" s="196"/>
    </row>
    <row r="10" spans="1:12" ht="14.25">
      <c r="A10" s="182"/>
      <c r="B10" s="182"/>
      <c r="C10" s="182"/>
      <c r="D10" s="182"/>
      <c r="E10" s="183"/>
      <c r="F10" s="183"/>
      <c r="G10" s="183"/>
      <c r="H10" s="183"/>
      <c r="I10" s="183"/>
      <c r="J10" s="183"/>
      <c r="K10" s="183"/>
      <c r="L10" s="196"/>
    </row>
    <row r="11" spans="1:12" ht="61.5" customHeight="1">
      <c r="A11" s="182"/>
      <c r="B11" s="182"/>
      <c r="C11" s="182"/>
      <c r="D11" s="182"/>
      <c r="E11" s="183"/>
      <c r="F11" s="183"/>
      <c r="G11" s="183"/>
      <c r="H11" s="183"/>
      <c r="I11" s="183"/>
      <c r="J11" s="183"/>
      <c r="K11" s="183"/>
      <c r="L11" s="197"/>
    </row>
    <row r="12" spans="1:12" ht="24" customHeight="1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</row>
    <row r="13" spans="1:12" ht="97.5" customHeight="1">
      <c r="A13" s="21">
        <v>1</v>
      </c>
      <c r="B13" s="21">
        <v>600</v>
      </c>
      <c r="C13" s="21">
        <v>60013</v>
      </c>
      <c r="D13" s="21">
        <v>6050</v>
      </c>
      <c r="E13" s="153" t="s">
        <v>379</v>
      </c>
      <c r="F13" s="88">
        <f>G13</f>
        <v>238825</v>
      </c>
      <c r="G13" s="88">
        <f>H13</f>
        <v>238825</v>
      </c>
      <c r="H13" s="88">
        <v>238825</v>
      </c>
      <c r="I13" s="109"/>
      <c r="J13" s="112"/>
      <c r="K13" s="109"/>
      <c r="L13" s="109" t="s">
        <v>317</v>
      </c>
    </row>
    <row r="14" spans="1:12" ht="90.75" customHeight="1">
      <c r="A14" s="21">
        <v>2</v>
      </c>
      <c r="B14" s="21">
        <v>600</v>
      </c>
      <c r="C14" s="21">
        <v>60013</v>
      </c>
      <c r="D14" s="21">
        <v>6050</v>
      </c>
      <c r="E14" s="153" t="s">
        <v>380</v>
      </c>
      <c r="F14" s="88">
        <f>G14</f>
        <v>80000</v>
      </c>
      <c r="G14" s="88">
        <f>H14</f>
        <v>80000</v>
      </c>
      <c r="H14" s="88">
        <v>80000</v>
      </c>
      <c r="I14" s="109"/>
      <c r="J14" s="112"/>
      <c r="K14" s="109"/>
      <c r="L14" s="109"/>
    </row>
    <row r="15" spans="1:12" ht="24" customHeight="1">
      <c r="A15" s="194" t="s">
        <v>85</v>
      </c>
      <c r="B15" s="194"/>
      <c r="C15" s="194"/>
      <c r="D15" s="194"/>
      <c r="E15" s="194"/>
      <c r="F15" s="88">
        <f>SUM(F13:F14)</f>
        <v>318825</v>
      </c>
      <c r="G15" s="113">
        <f>SUM(G13:G14)</f>
        <v>318825</v>
      </c>
      <c r="H15" s="88">
        <f>SUM(H13:H14)</f>
        <v>318825</v>
      </c>
      <c r="I15" s="88">
        <v>0</v>
      </c>
      <c r="J15" s="88">
        <v>0</v>
      </c>
      <c r="K15" s="88">
        <v>0</v>
      </c>
      <c r="L15" s="101" t="s">
        <v>223</v>
      </c>
    </row>
    <row r="16" spans="1:12" ht="14.2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</sheetData>
  <mergeCells count="16">
    <mergeCell ref="L7:L11"/>
    <mergeCell ref="H8:K8"/>
    <mergeCell ref="H9:H11"/>
    <mergeCell ref="I9:I11"/>
    <mergeCell ref="J9:J11"/>
    <mergeCell ref="K9:K11"/>
    <mergeCell ref="G8:G11"/>
    <mergeCell ref="A15:E15"/>
    <mergeCell ref="A5:L5"/>
    <mergeCell ref="A7:A11"/>
    <mergeCell ref="B7:B11"/>
    <mergeCell ref="C7:C11"/>
    <mergeCell ref="D7:D11"/>
    <mergeCell ref="E7:E11"/>
    <mergeCell ref="F7:F11"/>
    <mergeCell ref="G7:K7"/>
  </mergeCells>
  <printOptions/>
  <pageMargins left="0.44" right="0.17" top="0.67" bottom="0.66" header="0.5" footer="0.5"/>
  <pageSetup horizontalDpi="300" verticalDpi="300" orientation="landscape" paperSize="9" scale="9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T27"/>
  <sheetViews>
    <sheetView workbookViewId="0" topLeftCell="A1">
      <selection activeCell="D12" sqref="D12"/>
    </sheetView>
  </sheetViews>
  <sheetFormatPr defaultColWidth="9.00390625" defaultRowHeight="12.75"/>
  <cols>
    <col min="2" max="2" width="44.25390625" style="0" customWidth="1"/>
    <col min="3" max="3" width="20.00390625" style="0" customWidth="1"/>
    <col min="4" max="4" width="14.625" style="0" customWidth="1"/>
  </cols>
  <sheetData>
    <row r="2" spans="2:4" ht="14.25">
      <c r="B2" s="199" t="s">
        <v>274</v>
      </c>
      <c r="C2" s="199"/>
      <c r="D2" s="199"/>
    </row>
    <row r="3" spans="2:4" ht="14.25">
      <c r="B3" s="89"/>
      <c r="C3" s="89" t="s">
        <v>142</v>
      </c>
      <c r="D3" s="89"/>
    </row>
    <row r="4" spans="2:4" ht="14.25">
      <c r="B4" s="89"/>
      <c r="C4" s="89"/>
      <c r="D4" s="89"/>
    </row>
    <row r="5" spans="1:254" ht="19.5" customHeight="1">
      <c r="A5" s="202" t="s">
        <v>356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 t="s">
        <v>275</v>
      </c>
      <c r="BD5" s="202"/>
      <c r="BE5" s="202"/>
      <c r="BF5" s="202"/>
      <c r="BG5" s="202" t="s">
        <v>275</v>
      </c>
      <c r="BH5" s="202"/>
      <c r="BI5" s="202"/>
      <c r="BJ5" s="202"/>
      <c r="BK5" s="202" t="s">
        <v>275</v>
      </c>
      <c r="BL5" s="202"/>
      <c r="BM5" s="202"/>
      <c r="BN5" s="202"/>
      <c r="BO5" s="202" t="s">
        <v>275</v>
      </c>
      <c r="BP5" s="202"/>
      <c r="BQ5" s="202"/>
      <c r="BR5" s="202"/>
      <c r="BS5" s="202" t="s">
        <v>275</v>
      </c>
      <c r="BT5" s="202"/>
      <c r="BU5" s="202"/>
      <c r="BV5" s="202"/>
      <c r="BW5" s="202" t="s">
        <v>275</v>
      </c>
      <c r="BX5" s="202"/>
      <c r="BY5" s="202"/>
      <c r="BZ5" s="202"/>
      <c r="CA5" s="202" t="s">
        <v>275</v>
      </c>
      <c r="CB5" s="202"/>
      <c r="CC5" s="202"/>
      <c r="CD5" s="202"/>
      <c r="CE5" s="202" t="s">
        <v>275</v>
      </c>
      <c r="CF5" s="202"/>
      <c r="CG5" s="202"/>
      <c r="CH5" s="202"/>
      <c r="CI5" s="202" t="s">
        <v>275</v>
      </c>
      <c r="CJ5" s="202"/>
      <c r="CK5" s="202"/>
      <c r="CL5" s="202"/>
      <c r="CM5" s="202" t="s">
        <v>275</v>
      </c>
      <c r="CN5" s="202"/>
      <c r="CO5" s="202"/>
      <c r="CP5" s="202"/>
      <c r="CQ5" s="202" t="s">
        <v>275</v>
      </c>
      <c r="CR5" s="202"/>
      <c r="CS5" s="202"/>
      <c r="CT5" s="202"/>
      <c r="CU5" s="202" t="s">
        <v>275</v>
      </c>
      <c r="CV5" s="202"/>
      <c r="CW5" s="202"/>
      <c r="CX5" s="202"/>
      <c r="CY5" s="202" t="s">
        <v>275</v>
      </c>
      <c r="CZ5" s="202"/>
      <c r="DA5" s="202"/>
      <c r="DB5" s="202"/>
      <c r="DC5" s="202" t="s">
        <v>275</v>
      </c>
      <c r="DD5" s="202"/>
      <c r="DE5" s="202"/>
      <c r="DF5" s="202"/>
      <c r="DG5" s="202" t="s">
        <v>275</v>
      </c>
      <c r="DH5" s="202"/>
      <c r="DI5" s="202"/>
      <c r="DJ5" s="202"/>
      <c r="DK5" s="202" t="s">
        <v>275</v>
      </c>
      <c r="DL5" s="202"/>
      <c r="DM5" s="202"/>
      <c r="DN5" s="202"/>
      <c r="DO5" s="202" t="s">
        <v>275</v>
      </c>
      <c r="DP5" s="202"/>
      <c r="DQ5" s="202"/>
      <c r="DR5" s="202"/>
      <c r="DS5" s="202" t="s">
        <v>275</v>
      </c>
      <c r="DT5" s="202"/>
      <c r="DU5" s="202"/>
      <c r="DV5" s="202"/>
      <c r="DW5" s="202" t="s">
        <v>275</v>
      </c>
      <c r="DX5" s="202"/>
      <c r="DY5" s="202"/>
      <c r="DZ5" s="202"/>
      <c r="EA5" s="202" t="s">
        <v>275</v>
      </c>
      <c r="EB5" s="202"/>
      <c r="EC5" s="202"/>
      <c r="ED5" s="202"/>
      <c r="EE5" s="202" t="s">
        <v>275</v>
      </c>
      <c r="EF5" s="202"/>
      <c r="EG5" s="202"/>
      <c r="EH5" s="202"/>
      <c r="EI5" s="202" t="s">
        <v>275</v>
      </c>
      <c r="EJ5" s="202"/>
      <c r="EK5" s="202"/>
      <c r="EL5" s="202"/>
      <c r="EM5" s="202" t="s">
        <v>275</v>
      </c>
      <c r="EN5" s="202"/>
      <c r="EO5" s="202"/>
      <c r="EP5" s="202"/>
      <c r="EQ5" s="202" t="s">
        <v>275</v>
      </c>
      <c r="ER5" s="202"/>
      <c r="ES5" s="202"/>
      <c r="ET5" s="202"/>
      <c r="EU5" s="202" t="s">
        <v>275</v>
      </c>
      <c r="EV5" s="202"/>
      <c r="EW5" s="202"/>
      <c r="EX5" s="202"/>
      <c r="EY5" s="202" t="s">
        <v>275</v>
      </c>
      <c r="EZ5" s="202"/>
      <c r="FA5" s="202"/>
      <c r="FB5" s="202"/>
      <c r="FC5" s="202" t="s">
        <v>275</v>
      </c>
      <c r="FD5" s="202"/>
      <c r="FE5" s="202"/>
      <c r="FF5" s="202"/>
      <c r="FG5" s="202" t="s">
        <v>275</v>
      </c>
      <c r="FH5" s="202"/>
      <c r="FI5" s="202"/>
      <c r="FJ5" s="202"/>
      <c r="FK5" s="202" t="s">
        <v>275</v>
      </c>
      <c r="FL5" s="202"/>
      <c r="FM5" s="202"/>
      <c r="FN5" s="202"/>
      <c r="FO5" s="202" t="s">
        <v>275</v>
      </c>
      <c r="FP5" s="202"/>
      <c r="FQ5" s="202"/>
      <c r="FR5" s="202"/>
      <c r="FS5" s="202" t="s">
        <v>275</v>
      </c>
      <c r="FT5" s="202"/>
      <c r="FU5" s="202"/>
      <c r="FV5" s="202"/>
      <c r="FW5" s="202" t="s">
        <v>275</v>
      </c>
      <c r="FX5" s="202"/>
      <c r="FY5" s="202"/>
      <c r="FZ5" s="202"/>
      <c r="GA5" s="202" t="s">
        <v>275</v>
      </c>
      <c r="GB5" s="202"/>
      <c r="GC5" s="202"/>
      <c r="GD5" s="202"/>
      <c r="GE5" s="202" t="s">
        <v>275</v>
      </c>
      <c r="GF5" s="202"/>
      <c r="GG5" s="202"/>
      <c r="GH5" s="202"/>
      <c r="GI5" s="202" t="s">
        <v>275</v>
      </c>
      <c r="GJ5" s="202"/>
      <c r="GK5" s="202"/>
      <c r="GL5" s="202"/>
      <c r="GM5" s="202" t="s">
        <v>275</v>
      </c>
      <c r="GN5" s="202"/>
      <c r="GO5" s="202"/>
      <c r="GP5" s="202"/>
      <c r="GQ5" s="202" t="s">
        <v>275</v>
      </c>
      <c r="GR5" s="202"/>
      <c r="GS5" s="202"/>
      <c r="GT5" s="202"/>
      <c r="GU5" s="202" t="s">
        <v>275</v>
      </c>
      <c r="GV5" s="202"/>
      <c r="GW5" s="202"/>
      <c r="GX5" s="202"/>
      <c r="GY5" s="202" t="s">
        <v>275</v>
      </c>
      <c r="GZ5" s="202"/>
      <c r="HA5" s="202"/>
      <c r="HB5" s="202"/>
      <c r="HC5" s="202" t="s">
        <v>275</v>
      </c>
      <c r="HD5" s="202"/>
      <c r="HE5" s="202"/>
      <c r="HF5" s="202"/>
      <c r="HG5" s="202" t="s">
        <v>275</v>
      </c>
      <c r="HH5" s="202"/>
      <c r="HI5" s="202"/>
      <c r="HJ5" s="202"/>
      <c r="HK5" s="202" t="s">
        <v>275</v>
      </c>
      <c r="HL5" s="202"/>
      <c r="HM5" s="202"/>
      <c r="HN5" s="202"/>
      <c r="HO5" s="202" t="s">
        <v>275</v>
      </c>
      <c r="HP5" s="202"/>
      <c r="HQ5" s="202"/>
      <c r="HR5" s="202"/>
      <c r="HS5" s="202" t="s">
        <v>275</v>
      </c>
      <c r="HT5" s="202"/>
      <c r="HU5" s="202"/>
      <c r="HV5" s="202"/>
      <c r="HW5" s="202" t="s">
        <v>275</v>
      </c>
      <c r="HX5" s="202"/>
      <c r="HY5" s="202"/>
      <c r="HZ5" s="202"/>
      <c r="IA5" s="202" t="s">
        <v>275</v>
      </c>
      <c r="IB5" s="202"/>
      <c r="IC5" s="202"/>
      <c r="ID5" s="202"/>
      <c r="IE5" s="202" t="s">
        <v>275</v>
      </c>
      <c r="IF5" s="202"/>
      <c r="IG5" s="202"/>
      <c r="IH5" s="202"/>
      <c r="II5" s="202" t="s">
        <v>275</v>
      </c>
      <c r="IJ5" s="202"/>
      <c r="IK5" s="202"/>
      <c r="IL5" s="202"/>
      <c r="IM5" s="202" t="s">
        <v>275</v>
      </c>
      <c r="IN5" s="202"/>
      <c r="IO5" s="202"/>
      <c r="IP5" s="202"/>
      <c r="IQ5" s="202" t="s">
        <v>275</v>
      </c>
      <c r="IR5" s="202"/>
      <c r="IS5" s="202"/>
      <c r="IT5" s="202"/>
    </row>
    <row r="6" ht="22.5" customHeight="1"/>
    <row r="7" spans="1:4" ht="12.75">
      <c r="A7" s="200" t="s">
        <v>100</v>
      </c>
      <c r="B7" s="200" t="s">
        <v>101</v>
      </c>
      <c r="C7" s="201" t="s">
        <v>102</v>
      </c>
      <c r="D7" s="201" t="s">
        <v>103</v>
      </c>
    </row>
    <row r="8" spans="1:4" ht="12.75">
      <c r="A8" s="200"/>
      <c r="B8" s="200"/>
      <c r="C8" s="200"/>
      <c r="D8" s="201"/>
    </row>
    <row r="9" spans="1:4" ht="12.75">
      <c r="A9" s="200"/>
      <c r="B9" s="200"/>
      <c r="C9" s="200"/>
      <c r="D9" s="201"/>
    </row>
    <row r="10" spans="1:4" ht="14.25">
      <c r="A10" s="2">
        <v>1</v>
      </c>
      <c r="B10" s="2">
        <v>2</v>
      </c>
      <c r="C10" s="2">
        <v>3</v>
      </c>
      <c r="D10" s="2">
        <v>4</v>
      </c>
    </row>
    <row r="11" spans="1:4" ht="15">
      <c r="A11" s="198" t="s">
        <v>104</v>
      </c>
      <c r="B11" s="198"/>
      <c r="C11" s="2"/>
      <c r="D11" s="113">
        <f>D19</f>
        <v>238825</v>
      </c>
    </row>
    <row r="12" spans="1:4" ht="15.75" customHeight="1">
      <c r="A12" s="2" t="s">
        <v>105</v>
      </c>
      <c r="B12" s="47" t="s">
        <v>106</v>
      </c>
      <c r="C12" s="2" t="s">
        <v>107</v>
      </c>
      <c r="D12" s="76"/>
    </row>
    <row r="13" spans="1:4" ht="14.25">
      <c r="A13" s="2" t="s">
        <v>108</v>
      </c>
      <c r="B13" s="47" t="s">
        <v>109</v>
      </c>
      <c r="C13" s="2" t="s">
        <v>107</v>
      </c>
      <c r="D13" s="76"/>
    </row>
    <row r="14" spans="1:4" ht="57">
      <c r="A14" s="2" t="s">
        <v>110</v>
      </c>
      <c r="B14" s="23" t="s">
        <v>111</v>
      </c>
      <c r="C14" s="2" t="s">
        <v>112</v>
      </c>
      <c r="D14" s="76"/>
    </row>
    <row r="15" spans="1:4" ht="14.25">
      <c r="A15" s="2" t="s">
        <v>113</v>
      </c>
      <c r="B15" s="47" t="s">
        <v>114</v>
      </c>
      <c r="C15" s="2" t="s">
        <v>115</v>
      </c>
      <c r="D15" s="76"/>
    </row>
    <row r="16" spans="1:4" ht="14.25">
      <c r="A16" s="2" t="s">
        <v>116</v>
      </c>
      <c r="B16" s="47" t="s">
        <v>117</v>
      </c>
      <c r="C16" s="2" t="s">
        <v>118</v>
      </c>
      <c r="D16" s="76"/>
    </row>
    <row r="17" spans="1:4" ht="14.25">
      <c r="A17" s="2" t="s">
        <v>119</v>
      </c>
      <c r="B17" s="47" t="s">
        <v>120</v>
      </c>
      <c r="C17" s="2" t="s">
        <v>121</v>
      </c>
      <c r="D17" s="76"/>
    </row>
    <row r="18" spans="1:4" ht="14.25">
      <c r="A18" s="2" t="s">
        <v>122</v>
      </c>
      <c r="B18" s="47" t="s">
        <v>123</v>
      </c>
      <c r="C18" s="2" t="s">
        <v>124</v>
      </c>
      <c r="D18" s="76">
        <v>0</v>
      </c>
    </row>
    <row r="19" spans="1:4" ht="14.25">
      <c r="A19" s="2" t="s">
        <v>125</v>
      </c>
      <c r="B19" s="47" t="s">
        <v>126</v>
      </c>
      <c r="C19" s="2" t="s">
        <v>127</v>
      </c>
      <c r="D19" s="76">
        <v>238825</v>
      </c>
    </row>
    <row r="20" spans="1:4" ht="24.75" customHeight="1">
      <c r="A20" s="198" t="s">
        <v>128</v>
      </c>
      <c r="B20" s="198"/>
      <c r="C20" s="2"/>
      <c r="D20" s="113">
        <f>D21+D22+D26</f>
        <v>580950</v>
      </c>
    </row>
    <row r="21" spans="1:4" ht="14.25">
      <c r="A21" s="2" t="s">
        <v>105</v>
      </c>
      <c r="B21" s="47" t="s">
        <v>129</v>
      </c>
      <c r="C21" s="2" t="s">
        <v>130</v>
      </c>
      <c r="D21" s="76">
        <v>338200</v>
      </c>
    </row>
    <row r="22" spans="1:4" ht="14.25">
      <c r="A22" s="2" t="s">
        <v>108</v>
      </c>
      <c r="B22" s="47" t="s">
        <v>131</v>
      </c>
      <c r="C22" s="2" t="s">
        <v>130</v>
      </c>
      <c r="D22" s="76">
        <v>42750</v>
      </c>
    </row>
    <row r="23" spans="1:4" ht="48.75" customHeight="1">
      <c r="A23" s="2" t="s">
        <v>110</v>
      </c>
      <c r="B23" s="23" t="s">
        <v>132</v>
      </c>
      <c r="C23" s="2" t="s">
        <v>133</v>
      </c>
      <c r="D23" s="76"/>
    </row>
    <row r="24" spans="1:4" ht="14.25">
      <c r="A24" s="2" t="s">
        <v>113</v>
      </c>
      <c r="B24" s="47" t="s">
        <v>134</v>
      </c>
      <c r="C24" s="2" t="s">
        <v>135</v>
      </c>
      <c r="D24" s="76"/>
    </row>
    <row r="25" spans="1:4" ht="14.25">
      <c r="A25" s="2" t="s">
        <v>116</v>
      </c>
      <c r="B25" s="47" t="s">
        <v>136</v>
      </c>
      <c r="C25" s="2" t="s">
        <v>137</v>
      </c>
      <c r="D25" s="76"/>
    </row>
    <row r="26" spans="1:4" ht="15.75" customHeight="1">
      <c r="A26" s="2" t="s">
        <v>119</v>
      </c>
      <c r="B26" s="47" t="s">
        <v>138</v>
      </c>
      <c r="C26" s="2" t="s">
        <v>139</v>
      </c>
      <c r="D26" s="76">
        <v>200000</v>
      </c>
    </row>
    <row r="27" spans="1:4" ht="17.25" customHeight="1">
      <c r="A27" s="2" t="s">
        <v>122</v>
      </c>
      <c r="B27" s="47" t="s">
        <v>140</v>
      </c>
      <c r="C27" s="2" t="s">
        <v>141</v>
      </c>
      <c r="D27" s="76"/>
    </row>
  </sheetData>
  <mergeCells count="71">
    <mergeCell ref="IM5:IP5"/>
    <mergeCell ref="HC5:HF5"/>
    <mergeCell ref="HG5:HJ5"/>
    <mergeCell ref="HK5:HN5"/>
    <mergeCell ref="HO5:HR5"/>
    <mergeCell ref="GM5:GP5"/>
    <mergeCell ref="GQ5:GT5"/>
    <mergeCell ref="IQ5:IT5"/>
    <mergeCell ref="HS5:HV5"/>
    <mergeCell ref="HW5:HZ5"/>
    <mergeCell ref="IA5:ID5"/>
    <mergeCell ref="IE5:IH5"/>
    <mergeCell ref="GU5:GX5"/>
    <mergeCell ref="GY5:HB5"/>
    <mergeCell ref="II5:IL5"/>
    <mergeCell ref="FW5:FZ5"/>
    <mergeCell ref="GA5:GD5"/>
    <mergeCell ref="GE5:GH5"/>
    <mergeCell ref="GI5:GL5"/>
    <mergeCell ref="FG5:FJ5"/>
    <mergeCell ref="FK5:FN5"/>
    <mergeCell ref="FO5:FR5"/>
    <mergeCell ref="FS5:FV5"/>
    <mergeCell ref="EQ5:ET5"/>
    <mergeCell ref="EU5:EX5"/>
    <mergeCell ref="EY5:FB5"/>
    <mergeCell ref="FC5:FF5"/>
    <mergeCell ref="EA5:ED5"/>
    <mergeCell ref="EE5:EH5"/>
    <mergeCell ref="EI5:EL5"/>
    <mergeCell ref="EM5:EP5"/>
    <mergeCell ref="DK5:DN5"/>
    <mergeCell ref="DO5:DR5"/>
    <mergeCell ref="DS5:DV5"/>
    <mergeCell ref="DW5:DZ5"/>
    <mergeCell ref="CU5:CX5"/>
    <mergeCell ref="CY5:DB5"/>
    <mergeCell ref="DC5:DF5"/>
    <mergeCell ref="DG5:DJ5"/>
    <mergeCell ref="CE5:CH5"/>
    <mergeCell ref="CI5:CL5"/>
    <mergeCell ref="CM5:CP5"/>
    <mergeCell ref="CQ5:CT5"/>
    <mergeCell ref="BO5:BR5"/>
    <mergeCell ref="BS5:BV5"/>
    <mergeCell ref="BW5:BZ5"/>
    <mergeCell ref="CA5:CD5"/>
    <mergeCell ref="AY5:BB5"/>
    <mergeCell ref="BC5:BF5"/>
    <mergeCell ref="BG5:BJ5"/>
    <mergeCell ref="BK5:BN5"/>
    <mergeCell ref="AI5:AL5"/>
    <mergeCell ref="AM5:AP5"/>
    <mergeCell ref="AQ5:AT5"/>
    <mergeCell ref="AU5:AX5"/>
    <mergeCell ref="S5:V5"/>
    <mergeCell ref="W5:Z5"/>
    <mergeCell ref="AA5:AD5"/>
    <mergeCell ref="AE5:AH5"/>
    <mergeCell ref="E5:F5"/>
    <mergeCell ref="G5:J5"/>
    <mergeCell ref="K5:N5"/>
    <mergeCell ref="O5:R5"/>
    <mergeCell ref="A11:B11"/>
    <mergeCell ref="A20:B20"/>
    <mergeCell ref="B2:D2"/>
    <mergeCell ref="A7:A9"/>
    <mergeCell ref="B7:B9"/>
    <mergeCell ref="C7:C9"/>
    <mergeCell ref="D7:D9"/>
    <mergeCell ref="A5:D5"/>
  </mergeCells>
  <printOptions/>
  <pageMargins left="0.75" right="0.42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K5" sqref="K5"/>
    </sheetView>
  </sheetViews>
  <sheetFormatPr defaultColWidth="9.00390625" defaultRowHeight="12.75"/>
  <cols>
    <col min="1" max="1" width="6.875" style="43" customWidth="1"/>
    <col min="2" max="2" width="8.875" style="43" customWidth="1"/>
    <col min="3" max="3" width="7.375" style="43" customWidth="1"/>
    <col min="4" max="4" width="16.375" style="43" customWidth="1"/>
    <col min="5" max="5" width="14.75390625" style="43" customWidth="1"/>
    <col min="6" max="6" width="15.25390625" style="43" customWidth="1"/>
    <col min="7" max="7" width="16.875" style="0" customWidth="1"/>
    <col min="8" max="8" width="15.00390625" style="0" customWidth="1"/>
    <col min="9" max="9" width="14.75390625" style="0" customWidth="1"/>
    <col min="10" max="10" width="13.125" style="0" customWidth="1"/>
  </cols>
  <sheetData>
    <row r="1" spans="6:10" ht="17.25" customHeight="1">
      <c r="F1" s="127"/>
      <c r="G1" s="169" t="s">
        <v>340</v>
      </c>
      <c r="H1" s="169"/>
      <c r="I1" s="169"/>
      <c r="J1" s="169"/>
    </row>
    <row r="2" spans="6:10" ht="19.5" customHeight="1">
      <c r="F2" s="127"/>
      <c r="G2" s="169" t="s">
        <v>286</v>
      </c>
      <c r="H2" s="169"/>
      <c r="I2" s="169"/>
      <c r="J2" s="169"/>
    </row>
    <row r="3" spans="1:10" ht="38.25" customHeight="1">
      <c r="A3" s="222" t="s">
        <v>355</v>
      </c>
      <c r="B3" s="222"/>
      <c r="C3" s="222"/>
      <c r="D3" s="222"/>
      <c r="E3" s="222"/>
      <c r="F3" s="222"/>
      <c r="G3" s="222"/>
      <c r="H3" s="222"/>
      <c r="I3" s="222"/>
      <c r="J3" s="222"/>
    </row>
    <row r="4" ht="18.75" customHeight="1">
      <c r="J4" s="44" t="s">
        <v>143</v>
      </c>
    </row>
    <row r="5" spans="1:10" s="126" customFormat="1" ht="20.25" customHeight="1">
      <c r="A5" s="223" t="s">
        <v>0</v>
      </c>
      <c r="B5" s="224" t="s">
        <v>2</v>
      </c>
      <c r="C5" s="224" t="s">
        <v>144</v>
      </c>
      <c r="D5" s="227" t="s">
        <v>145</v>
      </c>
      <c r="E5" s="227" t="s">
        <v>323</v>
      </c>
      <c r="F5" s="227" t="s">
        <v>86</v>
      </c>
      <c r="G5" s="227"/>
      <c r="H5" s="227"/>
      <c r="I5" s="227"/>
      <c r="J5" s="227"/>
    </row>
    <row r="6" spans="1:10" s="126" customFormat="1" ht="20.25" customHeight="1">
      <c r="A6" s="223"/>
      <c r="B6" s="225"/>
      <c r="C6" s="225"/>
      <c r="D6" s="223"/>
      <c r="E6" s="227"/>
      <c r="F6" s="227" t="s">
        <v>146</v>
      </c>
      <c r="G6" s="227" t="s">
        <v>88</v>
      </c>
      <c r="H6" s="227"/>
      <c r="I6" s="227"/>
      <c r="J6" s="227" t="s">
        <v>147</v>
      </c>
    </row>
    <row r="7" spans="1:10" s="126" customFormat="1" ht="38.25" customHeight="1">
      <c r="A7" s="223"/>
      <c r="B7" s="226"/>
      <c r="C7" s="226"/>
      <c r="D7" s="223"/>
      <c r="E7" s="227"/>
      <c r="F7" s="227"/>
      <c r="G7" s="42" t="s">
        <v>357</v>
      </c>
      <c r="H7" s="42" t="s">
        <v>324</v>
      </c>
      <c r="I7" s="42" t="s">
        <v>325</v>
      </c>
      <c r="J7" s="227"/>
    </row>
    <row r="8" spans="1:10" s="143" customFormat="1" ht="13.5" customHeight="1">
      <c r="A8" s="142">
        <v>1</v>
      </c>
      <c r="B8" s="142">
        <v>2</v>
      </c>
      <c r="C8" s="142">
        <v>3</v>
      </c>
      <c r="D8" s="142">
        <v>4</v>
      </c>
      <c r="E8" s="142">
        <v>5</v>
      </c>
      <c r="F8" s="142">
        <v>6</v>
      </c>
      <c r="G8" s="142">
        <v>7</v>
      </c>
      <c r="H8" s="142">
        <v>8</v>
      </c>
      <c r="I8" s="142">
        <v>9</v>
      </c>
      <c r="J8" s="142">
        <v>10</v>
      </c>
    </row>
    <row r="9" spans="1:10" ht="19.5" customHeight="1">
      <c r="A9" s="123">
        <v>750</v>
      </c>
      <c r="B9" s="123">
        <v>75011</v>
      </c>
      <c r="C9" s="123">
        <v>2010</v>
      </c>
      <c r="D9" s="136">
        <v>76115</v>
      </c>
      <c r="E9" s="123"/>
      <c r="F9" s="123"/>
      <c r="G9" s="123"/>
      <c r="H9" s="123"/>
      <c r="I9" s="123"/>
      <c r="J9" s="123"/>
    </row>
    <row r="10" spans="1:10" s="24" customFormat="1" ht="22.5" customHeight="1">
      <c r="A10" s="212" t="s">
        <v>360</v>
      </c>
      <c r="B10" s="213"/>
      <c r="C10" s="214"/>
      <c r="D10" s="138">
        <f>SUM(D9)</f>
        <v>76115</v>
      </c>
      <c r="E10" s="137"/>
      <c r="F10" s="137"/>
      <c r="G10" s="137"/>
      <c r="H10" s="137"/>
      <c r="I10" s="137"/>
      <c r="J10" s="137"/>
    </row>
    <row r="11" spans="1:10" ht="19.5" customHeight="1">
      <c r="A11" s="123">
        <v>750</v>
      </c>
      <c r="B11" s="123">
        <v>75011</v>
      </c>
      <c r="C11" s="123">
        <v>4010</v>
      </c>
      <c r="D11" s="123"/>
      <c r="E11" s="136">
        <v>57516</v>
      </c>
      <c r="F11" s="136">
        <v>57516</v>
      </c>
      <c r="G11" s="136">
        <v>57516</v>
      </c>
      <c r="H11" s="136"/>
      <c r="I11" s="136"/>
      <c r="J11" s="136"/>
    </row>
    <row r="12" spans="1:10" ht="19.5" customHeight="1">
      <c r="A12" s="123"/>
      <c r="B12" s="123"/>
      <c r="C12" s="123">
        <v>4040</v>
      </c>
      <c r="D12" s="123"/>
      <c r="E12" s="136">
        <v>4624</v>
      </c>
      <c r="F12" s="136">
        <v>4624</v>
      </c>
      <c r="G12" s="136">
        <v>4624</v>
      </c>
      <c r="H12" s="136"/>
      <c r="I12" s="136"/>
      <c r="J12" s="136"/>
    </row>
    <row r="13" spans="1:10" ht="19.5" customHeight="1">
      <c r="A13" s="123"/>
      <c r="B13" s="123"/>
      <c r="C13" s="123">
        <v>4110</v>
      </c>
      <c r="D13" s="123"/>
      <c r="E13" s="136">
        <v>10797</v>
      </c>
      <c r="F13" s="136">
        <v>10797</v>
      </c>
      <c r="G13" s="136"/>
      <c r="H13" s="136">
        <v>10797</v>
      </c>
      <c r="I13" s="136"/>
      <c r="J13" s="136"/>
    </row>
    <row r="14" spans="1:10" ht="19.5" customHeight="1">
      <c r="A14" s="123"/>
      <c r="B14" s="123"/>
      <c r="C14" s="123">
        <v>4120</v>
      </c>
      <c r="D14" s="123"/>
      <c r="E14" s="136">
        <v>1522</v>
      </c>
      <c r="F14" s="136">
        <v>1522</v>
      </c>
      <c r="G14" s="136"/>
      <c r="H14" s="136">
        <v>1522</v>
      </c>
      <c r="I14" s="136"/>
      <c r="J14" s="136"/>
    </row>
    <row r="15" spans="1:10" ht="19.5" customHeight="1">
      <c r="A15" s="123"/>
      <c r="B15" s="123"/>
      <c r="C15" s="123">
        <v>4210</v>
      </c>
      <c r="D15" s="123"/>
      <c r="E15" s="136">
        <v>47</v>
      </c>
      <c r="F15" s="136">
        <v>47</v>
      </c>
      <c r="G15" s="136"/>
      <c r="H15" s="136"/>
      <c r="I15" s="136"/>
      <c r="J15" s="136"/>
    </row>
    <row r="16" spans="1:10" ht="19.5" customHeight="1">
      <c r="A16" s="123"/>
      <c r="B16" s="123"/>
      <c r="C16" s="123">
        <v>4440</v>
      </c>
      <c r="D16" s="123"/>
      <c r="E16" s="136">
        <v>1609</v>
      </c>
      <c r="F16" s="136">
        <v>1609</v>
      </c>
      <c r="G16" s="136"/>
      <c r="H16" s="136"/>
      <c r="I16" s="136"/>
      <c r="J16" s="136"/>
    </row>
    <row r="17" spans="1:10" s="24" customFormat="1" ht="21.75" customHeight="1">
      <c r="A17" s="212" t="s">
        <v>360</v>
      </c>
      <c r="B17" s="213"/>
      <c r="C17" s="214"/>
      <c r="D17" s="137"/>
      <c r="E17" s="138">
        <f>SUM(E11:E16)</f>
        <v>76115</v>
      </c>
      <c r="F17" s="138">
        <f>SUM(F11:F16)</f>
        <v>76115</v>
      </c>
      <c r="G17" s="138">
        <f>SUM(G11:G16)</f>
        <v>62140</v>
      </c>
      <c r="H17" s="138">
        <f>SUM(H11:H16)</f>
        <v>12319</v>
      </c>
      <c r="I17" s="138"/>
      <c r="J17" s="138"/>
    </row>
    <row r="18" spans="1:10" ht="19.5" customHeight="1">
      <c r="A18" s="123">
        <v>751</v>
      </c>
      <c r="B18" s="123">
        <v>75101</v>
      </c>
      <c r="C18" s="123">
        <v>2010</v>
      </c>
      <c r="D18" s="136">
        <v>1627</v>
      </c>
      <c r="E18" s="136"/>
      <c r="F18" s="136"/>
      <c r="G18" s="136"/>
      <c r="H18" s="136"/>
      <c r="I18" s="136"/>
      <c r="J18" s="136"/>
    </row>
    <row r="19" spans="1:10" s="24" customFormat="1" ht="23.25" customHeight="1">
      <c r="A19" s="212" t="s">
        <v>361</v>
      </c>
      <c r="B19" s="213"/>
      <c r="C19" s="214"/>
      <c r="D19" s="138">
        <f>SUM(D18)</f>
        <v>1627</v>
      </c>
      <c r="E19" s="138"/>
      <c r="F19" s="138"/>
      <c r="G19" s="138"/>
      <c r="H19" s="138"/>
      <c r="I19" s="138"/>
      <c r="J19" s="138"/>
    </row>
    <row r="20" spans="1:10" ht="19.5" customHeight="1">
      <c r="A20" s="123">
        <v>751</v>
      </c>
      <c r="B20" s="123">
        <v>75101</v>
      </c>
      <c r="C20" s="123">
        <v>4210</v>
      </c>
      <c r="D20" s="136"/>
      <c r="E20" s="136">
        <v>274</v>
      </c>
      <c r="F20" s="136">
        <v>274</v>
      </c>
      <c r="G20" s="136"/>
      <c r="H20" s="136"/>
      <c r="I20" s="136"/>
      <c r="J20" s="136"/>
    </row>
    <row r="21" spans="1:10" ht="19.5" customHeight="1">
      <c r="A21" s="123"/>
      <c r="B21" s="123"/>
      <c r="C21" s="123">
        <v>4300</v>
      </c>
      <c r="D21" s="136"/>
      <c r="E21" s="136">
        <v>1353</v>
      </c>
      <c r="F21" s="136">
        <v>1353</v>
      </c>
      <c r="G21" s="136"/>
      <c r="H21" s="136"/>
      <c r="I21" s="136"/>
      <c r="J21" s="136"/>
    </row>
    <row r="22" spans="1:10" s="24" customFormat="1" ht="22.5" customHeight="1">
      <c r="A22" s="212" t="s">
        <v>362</v>
      </c>
      <c r="B22" s="213"/>
      <c r="C22" s="214"/>
      <c r="D22" s="137"/>
      <c r="E22" s="138">
        <f>SUM(E20:E21)</f>
        <v>1627</v>
      </c>
      <c r="F22" s="138">
        <f>SUM(F20:F21)</f>
        <v>1627</v>
      </c>
      <c r="G22" s="138"/>
      <c r="H22" s="138"/>
      <c r="I22" s="138"/>
      <c r="J22" s="138"/>
    </row>
    <row r="23" spans="1:10" ht="19.5" customHeight="1">
      <c r="A23" s="123">
        <v>754</v>
      </c>
      <c r="B23" s="123">
        <v>75414</v>
      </c>
      <c r="C23" s="123">
        <v>2010</v>
      </c>
      <c r="D23" s="123">
        <v>500</v>
      </c>
      <c r="E23" s="123"/>
      <c r="F23" s="136"/>
      <c r="G23" s="136"/>
      <c r="H23" s="136"/>
      <c r="I23" s="136"/>
      <c r="J23" s="136"/>
    </row>
    <row r="24" spans="1:10" s="24" customFormat="1" ht="23.25" customHeight="1">
      <c r="A24" s="212" t="s">
        <v>363</v>
      </c>
      <c r="B24" s="213"/>
      <c r="C24" s="214"/>
      <c r="D24" s="137">
        <f>SUM(D23)</f>
        <v>500</v>
      </c>
      <c r="E24" s="137"/>
      <c r="F24" s="138"/>
      <c r="G24" s="138"/>
      <c r="H24" s="138"/>
      <c r="I24" s="138"/>
      <c r="J24" s="138"/>
    </row>
    <row r="25" spans="1:10" ht="19.5" customHeight="1">
      <c r="A25" s="123">
        <v>754</v>
      </c>
      <c r="B25" s="123">
        <v>75414</v>
      </c>
      <c r="C25" s="123">
        <v>4300</v>
      </c>
      <c r="D25" s="123"/>
      <c r="E25" s="123">
        <v>500</v>
      </c>
      <c r="F25" s="136">
        <v>500</v>
      </c>
      <c r="G25" s="136"/>
      <c r="H25" s="136"/>
      <c r="I25" s="136"/>
      <c r="J25" s="136"/>
    </row>
    <row r="26" spans="1:10" s="24" customFormat="1" ht="25.5" customHeight="1">
      <c r="A26" s="212" t="s">
        <v>358</v>
      </c>
      <c r="B26" s="213"/>
      <c r="C26" s="214"/>
      <c r="D26" s="137"/>
      <c r="E26" s="137">
        <f>SUM(E25)</f>
        <v>500</v>
      </c>
      <c r="F26" s="138">
        <f>SUM(F25)</f>
        <v>500</v>
      </c>
      <c r="G26" s="138"/>
      <c r="H26" s="138"/>
      <c r="I26" s="138"/>
      <c r="J26" s="138"/>
    </row>
    <row r="27" spans="1:10" ht="19.5" customHeight="1">
      <c r="A27" s="123">
        <v>852</v>
      </c>
      <c r="B27" s="123">
        <v>85212</v>
      </c>
      <c r="C27" s="123">
        <v>2010</v>
      </c>
      <c r="D27" s="136">
        <v>2700000</v>
      </c>
      <c r="E27" s="136"/>
      <c r="F27" s="136"/>
      <c r="G27" s="136"/>
      <c r="H27" s="136"/>
      <c r="I27" s="136"/>
      <c r="J27" s="136"/>
    </row>
    <row r="28" spans="1:10" s="24" customFormat="1" ht="22.5" customHeight="1">
      <c r="A28" s="230" t="s">
        <v>291</v>
      </c>
      <c r="B28" s="231"/>
      <c r="C28" s="229"/>
      <c r="D28" s="138">
        <f>SUM(D27)</f>
        <v>2700000</v>
      </c>
      <c r="E28" s="138"/>
      <c r="F28" s="138"/>
      <c r="G28" s="138"/>
      <c r="H28" s="138"/>
      <c r="I28" s="138"/>
      <c r="J28" s="138"/>
    </row>
    <row r="29" spans="1:10" ht="19.5" customHeight="1">
      <c r="A29" s="123"/>
      <c r="B29" s="123"/>
      <c r="C29" s="123">
        <v>3110</v>
      </c>
      <c r="D29" s="136"/>
      <c r="E29" s="136">
        <v>2563664</v>
      </c>
      <c r="F29" s="136">
        <v>2563664</v>
      </c>
      <c r="G29" s="136"/>
      <c r="H29" s="136"/>
      <c r="I29" s="136">
        <v>2563664</v>
      </c>
      <c r="J29" s="136"/>
    </row>
    <row r="30" spans="1:10" ht="19.5" customHeight="1">
      <c r="A30" s="123"/>
      <c r="B30" s="123"/>
      <c r="C30" s="123">
        <v>4010</v>
      </c>
      <c r="D30" s="136"/>
      <c r="E30" s="136">
        <v>55900</v>
      </c>
      <c r="F30" s="136">
        <v>55900</v>
      </c>
      <c r="G30" s="136">
        <v>55900</v>
      </c>
      <c r="H30" s="136"/>
      <c r="I30" s="136"/>
      <c r="J30" s="136"/>
    </row>
    <row r="31" spans="1:10" ht="19.5" customHeight="1">
      <c r="A31" s="123"/>
      <c r="B31" s="123"/>
      <c r="C31" s="123">
        <v>4040</v>
      </c>
      <c r="D31" s="136"/>
      <c r="E31" s="136">
        <v>4394</v>
      </c>
      <c r="F31" s="136">
        <v>4394</v>
      </c>
      <c r="G31" s="136">
        <v>4394</v>
      </c>
      <c r="H31" s="136"/>
      <c r="I31" s="136"/>
      <c r="J31" s="136"/>
    </row>
    <row r="32" spans="1:10" ht="19.5" customHeight="1">
      <c r="A32" s="123"/>
      <c r="B32" s="123"/>
      <c r="C32" s="123">
        <v>4110</v>
      </c>
      <c r="D32" s="136"/>
      <c r="E32" s="136">
        <v>66026</v>
      </c>
      <c r="F32" s="136">
        <v>66026</v>
      </c>
      <c r="G32" s="136"/>
      <c r="H32" s="136">
        <v>66026</v>
      </c>
      <c r="I32" s="136"/>
      <c r="J32" s="136"/>
    </row>
    <row r="33" spans="1:10" ht="19.5" customHeight="1">
      <c r="A33" s="123"/>
      <c r="B33" s="123"/>
      <c r="C33" s="123">
        <v>4120</v>
      </c>
      <c r="D33" s="136"/>
      <c r="E33" s="136">
        <v>1477</v>
      </c>
      <c r="F33" s="136">
        <v>1477</v>
      </c>
      <c r="G33" s="136"/>
      <c r="H33" s="136">
        <v>1477</v>
      </c>
      <c r="I33" s="136"/>
      <c r="J33" s="136"/>
    </row>
    <row r="34" spans="1:10" ht="19.5" customHeight="1">
      <c r="A34" s="123"/>
      <c r="B34" s="123"/>
      <c r="C34" s="123">
        <v>4210</v>
      </c>
      <c r="D34" s="136"/>
      <c r="E34" s="136">
        <v>930</v>
      </c>
      <c r="F34" s="136">
        <v>930</v>
      </c>
      <c r="G34" s="136"/>
      <c r="H34" s="136"/>
      <c r="I34" s="136"/>
      <c r="J34" s="136"/>
    </row>
    <row r="35" spans="1:10" ht="19.5" customHeight="1">
      <c r="A35" s="123"/>
      <c r="B35" s="123"/>
      <c r="C35" s="123">
        <v>4300</v>
      </c>
      <c r="D35" s="136"/>
      <c r="E35" s="136">
        <v>6000</v>
      </c>
      <c r="F35" s="136">
        <v>6000</v>
      </c>
      <c r="G35" s="136"/>
      <c r="H35" s="136"/>
      <c r="I35" s="136"/>
      <c r="J35" s="136"/>
    </row>
    <row r="36" spans="1:10" ht="19.5" customHeight="1">
      <c r="A36" s="123"/>
      <c r="B36" s="123"/>
      <c r="C36" s="123">
        <v>4440</v>
      </c>
      <c r="D36" s="136"/>
      <c r="E36" s="136">
        <v>1609</v>
      </c>
      <c r="F36" s="136">
        <v>1609</v>
      </c>
      <c r="G36" s="136"/>
      <c r="H36" s="136"/>
      <c r="I36" s="136"/>
      <c r="J36" s="136"/>
    </row>
    <row r="37" spans="1:10" s="24" customFormat="1" ht="24.75" customHeight="1">
      <c r="A37" s="216" t="s">
        <v>291</v>
      </c>
      <c r="B37" s="216"/>
      <c r="C37" s="216"/>
      <c r="D37" s="138"/>
      <c r="E37" s="138">
        <f>SUM(E29:E36)</f>
        <v>2700000</v>
      </c>
      <c r="F37" s="138">
        <f>SUM(F29:F36)</f>
        <v>2700000</v>
      </c>
      <c r="G37" s="138">
        <f>SUM(G29:G36)</f>
        <v>60294</v>
      </c>
      <c r="H37" s="138">
        <f>SUM(H29:H36)</f>
        <v>67503</v>
      </c>
      <c r="I37" s="138">
        <f>SUM(I29:I36)</f>
        <v>2563664</v>
      </c>
      <c r="J37" s="138"/>
    </row>
    <row r="38" spans="1:10" ht="19.5" customHeight="1">
      <c r="A38" s="139">
        <v>852</v>
      </c>
      <c r="B38" s="139">
        <v>85213</v>
      </c>
      <c r="C38" s="139">
        <v>2010</v>
      </c>
      <c r="D38" s="136">
        <v>22000</v>
      </c>
      <c r="E38" s="136"/>
      <c r="F38" s="136"/>
      <c r="G38" s="136"/>
      <c r="H38" s="136"/>
      <c r="I38" s="136"/>
      <c r="J38" s="136"/>
    </row>
    <row r="39" spans="1:10" s="24" customFormat="1" ht="19.5" customHeight="1">
      <c r="A39" s="216" t="s">
        <v>292</v>
      </c>
      <c r="B39" s="216"/>
      <c r="C39" s="216"/>
      <c r="D39" s="138">
        <f>SUM(D38)</f>
        <v>22000</v>
      </c>
      <c r="E39" s="138"/>
      <c r="F39" s="138"/>
      <c r="G39" s="138"/>
      <c r="H39" s="138"/>
      <c r="I39" s="138"/>
      <c r="J39" s="138"/>
    </row>
    <row r="40" spans="1:10" ht="19.5" customHeight="1">
      <c r="A40" s="136">
        <v>852</v>
      </c>
      <c r="B40" s="139">
        <v>85213</v>
      </c>
      <c r="C40" s="123">
        <v>4130</v>
      </c>
      <c r="D40" s="136"/>
      <c r="E40" s="136">
        <v>22000</v>
      </c>
      <c r="F40" s="136">
        <v>22000</v>
      </c>
      <c r="G40" s="136"/>
      <c r="H40" s="136"/>
      <c r="I40" s="136"/>
      <c r="J40" s="136"/>
    </row>
    <row r="41" spans="1:10" s="24" customFormat="1" ht="21" customHeight="1">
      <c r="A41" s="216" t="s">
        <v>292</v>
      </c>
      <c r="B41" s="216"/>
      <c r="C41" s="216"/>
      <c r="D41" s="138"/>
      <c r="E41" s="138">
        <f>SUM(E40)</f>
        <v>22000</v>
      </c>
      <c r="F41" s="138">
        <f>SUM(F40)</f>
        <v>22000</v>
      </c>
      <c r="G41" s="138"/>
      <c r="H41" s="138"/>
      <c r="I41" s="138"/>
      <c r="J41" s="138"/>
    </row>
    <row r="42" spans="1:10" ht="19.5" customHeight="1">
      <c r="A42" s="139">
        <v>852</v>
      </c>
      <c r="B42" s="139">
        <v>85214</v>
      </c>
      <c r="C42" s="139">
        <v>2010</v>
      </c>
      <c r="D42" s="136">
        <v>174000</v>
      </c>
      <c r="E42" s="136"/>
      <c r="F42" s="136"/>
      <c r="G42" s="136"/>
      <c r="H42" s="136"/>
      <c r="I42" s="136"/>
      <c r="J42" s="136"/>
    </row>
    <row r="43" spans="1:10" s="24" customFormat="1" ht="23.25" customHeight="1">
      <c r="A43" s="216" t="s">
        <v>359</v>
      </c>
      <c r="B43" s="216"/>
      <c r="C43" s="216"/>
      <c r="D43" s="138">
        <f>SUM(D42)</f>
        <v>174000</v>
      </c>
      <c r="E43" s="138"/>
      <c r="F43" s="138"/>
      <c r="G43" s="138"/>
      <c r="H43" s="138"/>
      <c r="I43" s="138"/>
      <c r="J43" s="138"/>
    </row>
    <row r="44" spans="1:10" ht="19.5" customHeight="1">
      <c r="A44" s="123">
        <v>852</v>
      </c>
      <c r="B44" s="123">
        <v>85214</v>
      </c>
      <c r="C44" s="123">
        <v>3110</v>
      </c>
      <c r="D44" s="136"/>
      <c r="E44" s="136">
        <v>174000</v>
      </c>
      <c r="F44" s="136">
        <v>174000</v>
      </c>
      <c r="G44" s="136"/>
      <c r="H44" s="136"/>
      <c r="I44" s="136">
        <v>174000</v>
      </c>
      <c r="J44" s="136"/>
    </row>
    <row r="45" spans="1:10" s="24" customFormat="1" ht="24" customHeight="1">
      <c r="A45" s="217" t="s">
        <v>359</v>
      </c>
      <c r="B45" s="218"/>
      <c r="C45" s="229"/>
      <c r="D45" s="138"/>
      <c r="E45" s="138">
        <f>SUM(E44)</f>
        <v>174000</v>
      </c>
      <c r="F45" s="138">
        <f>SUM(F44)</f>
        <v>174000</v>
      </c>
      <c r="G45" s="138"/>
      <c r="H45" s="138"/>
      <c r="I45" s="138">
        <f>SUM(I44)</f>
        <v>174000</v>
      </c>
      <c r="J45" s="138"/>
    </row>
    <row r="46" spans="1:10" ht="21.75" customHeight="1">
      <c r="A46" s="123">
        <v>852</v>
      </c>
      <c r="B46" s="123">
        <v>85228</v>
      </c>
      <c r="C46" s="123">
        <v>2010</v>
      </c>
      <c r="D46" s="136">
        <v>66300</v>
      </c>
      <c r="E46" s="136"/>
      <c r="F46" s="136"/>
      <c r="G46" s="136"/>
      <c r="H46" s="136"/>
      <c r="I46" s="136"/>
      <c r="J46" s="136"/>
    </row>
    <row r="47" spans="1:10" s="24" customFormat="1" ht="19.5" customHeight="1">
      <c r="A47" s="217" t="s">
        <v>293</v>
      </c>
      <c r="B47" s="218"/>
      <c r="C47" s="219"/>
      <c r="D47" s="138">
        <f>SUM(D46)</f>
        <v>66300</v>
      </c>
      <c r="E47" s="138"/>
      <c r="F47" s="138"/>
      <c r="G47" s="138"/>
      <c r="H47" s="138"/>
      <c r="I47" s="138"/>
      <c r="J47" s="138"/>
    </row>
    <row r="48" spans="1:10" ht="19.5" customHeight="1">
      <c r="A48" s="123"/>
      <c r="B48" s="123"/>
      <c r="C48" s="123">
        <v>4010</v>
      </c>
      <c r="D48" s="136"/>
      <c r="E48" s="136">
        <v>50000</v>
      </c>
      <c r="F48" s="136">
        <v>50000</v>
      </c>
      <c r="G48" s="136">
        <v>50000</v>
      </c>
      <c r="H48" s="136"/>
      <c r="I48" s="136"/>
      <c r="J48" s="136"/>
    </row>
    <row r="49" spans="1:10" ht="19.5" customHeight="1">
      <c r="A49" s="123"/>
      <c r="B49" s="123"/>
      <c r="C49" s="123">
        <v>4040</v>
      </c>
      <c r="D49" s="136"/>
      <c r="E49" s="136">
        <v>4757</v>
      </c>
      <c r="F49" s="136">
        <v>4757</v>
      </c>
      <c r="G49" s="136">
        <v>4757</v>
      </c>
      <c r="H49" s="136"/>
      <c r="I49" s="136"/>
      <c r="J49" s="136"/>
    </row>
    <row r="50" spans="1:10" ht="19.5" customHeight="1">
      <c r="A50" s="123"/>
      <c r="B50" s="123"/>
      <c r="C50" s="123">
        <v>4110</v>
      </c>
      <c r="D50" s="136"/>
      <c r="E50" s="136">
        <v>10000</v>
      </c>
      <c r="F50" s="136">
        <v>10000</v>
      </c>
      <c r="G50" s="136"/>
      <c r="H50" s="136">
        <v>10000</v>
      </c>
      <c r="I50" s="136"/>
      <c r="J50" s="136"/>
    </row>
    <row r="51" spans="1:10" ht="19.5" customHeight="1">
      <c r="A51" s="123"/>
      <c r="B51" s="123"/>
      <c r="C51" s="123">
        <v>4120</v>
      </c>
      <c r="D51" s="140"/>
      <c r="E51" s="136">
        <v>1543</v>
      </c>
      <c r="F51" s="136">
        <v>1543</v>
      </c>
      <c r="G51" s="136"/>
      <c r="H51" s="136">
        <v>1543</v>
      </c>
      <c r="I51" s="136"/>
      <c r="J51" s="136"/>
    </row>
    <row r="52" spans="1:10" s="24" customFormat="1" ht="21" customHeight="1">
      <c r="A52" s="216" t="s">
        <v>293</v>
      </c>
      <c r="B52" s="216"/>
      <c r="C52" s="216"/>
      <c r="D52" s="137"/>
      <c r="E52" s="138">
        <f>SUM(E48:E51)</f>
        <v>66300</v>
      </c>
      <c r="F52" s="138">
        <f>SUM(F48:F51)</f>
        <v>66300</v>
      </c>
      <c r="G52" s="136">
        <f>SUM(G48:G51)</f>
        <v>54757</v>
      </c>
      <c r="H52" s="136">
        <f>SUM(H48:H51)</f>
        <v>11543</v>
      </c>
      <c r="I52" s="136"/>
      <c r="J52" s="136"/>
    </row>
    <row r="53" spans="1:10" ht="22.5" customHeight="1">
      <c r="A53" s="228" t="s">
        <v>290</v>
      </c>
      <c r="B53" s="228"/>
      <c r="C53" s="228"/>
      <c r="D53" s="136">
        <f>D28+D39+D43+D47</f>
        <v>2962300</v>
      </c>
      <c r="E53" s="136">
        <f>E37+E40+E45+E52</f>
        <v>2962300</v>
      </c>
      <c r="F53" s="136">
        <f>F37+F40+F45+F52</f>
        <v>2962300</v>
      </c>
      <c r="G53" s="136">
        <f>G37+G52</f>
        <v>115051</v>
      </c>
      <c r="H53" s="136">
        <f>H37+H52</f>
        <v>79046</v>
      </c>
      <c r="I53" s="136">
        <f>I37+I45</f>
        <v>2737664</v>
      </c>
      <c r="J53" s="136"/>
    </row>
    <row r="54" spans="1:10" ht="19.5" customHeight="1">
      <c r="A54" s="220" t="s">
        <v>85</v>
      </c>
      <c r="B54" s="221"/>
      <c r="C54" s="221"/>
      <c r="D54" s="141">
        <f>D10+D19+D24+D53</f>
        <v>3040542</v>
      </c>
      <c r="E54" s="144">
        <f aca="true" t="shared" si="0" ref="E54:J54">E17+E22+E26+E53</f>
        <v>3040542</v>
      </c>
      <c r="F54" s="136">
        <f t="shared" si="0"/>
        <v>3040542</v>
      </c>
      <c r="G54" s="136">
        <f t="shared" si="0"/>
        <v>177191</v>
      </c>
      <c r="H54" s="136">
        <f t="shared" si="0"/>
        <v>91365</v>
      </c>
      <c r="I54" s="136">
        <f t="shared" si="0"/>
        <v>2737664</v>
      </c>
      <c r="J54" s="136">
        <f t="shared" si="0"/>
        <v>0</v>
      </c>
    </row>
    <row r="57" spans="1:7" s="22" customFormat="1" ht="21" customHeight="1">
      <c r="A57" s="146"/>
      <c r="B57" s="146"/>
      <c r="C57" s="215" t="s">
        <v>364</v>
      </c>
      <c r="D57" s="215"/>
      <c r="E57" s="215"/>
      <c r="F57" s="215"/>
      <c r="G57" s="215"/>
    </row>
    <row r="58" spans="1:7" s="22" customFormat="1" ht="17.25" customHeight="1">
      <c r="A58" s="146"/>
      <c r="B58" s="146"/>
      <c r="C58" s="147"/>
      <c r="D58" s="147"/>
      <c r="E58" s="147"/>
      <c r="F58" s="147"/>
      <c r="G58" s="147"/>
    </row>
    <row r="59" spans="1:10" ht="18.75" customHeight="1">
      <c r="A59" s="123" t="s">
        <v>0</v>
      </c>
      <c r="B59" s="123" t="s">
        <v>330</v>
      </c>
      <c r="C59" s="123" t="s">
        <v>1</v>
      </c>
      <c r="D59" s="209" t="s">
        <v>3</v>
      </c>
      <c r="E59" s="210"/>
      <c r="F59" s="210"/>
      <c r="G59" s="211"/>
      <c r="H59" s="58" t="s">
        <v>331</v>
      </c>
      <c r="I59" s="22"/>
      <c r="J59" s="22"/>
    </row>
    <row r="60" spans="1:10" ht="19.5" customHeight="1">
      <c r="A60" s="123">
        <v>750</v>
      </c>
      <c r="B60" s="123"/>
      <c r="C60" s="123"/>
      <c r="D60" s="203" t="s">
        <v>25</v>
      </c>
      <c r="E60" s="204"/>
      <c r="F60" s="204"/>
      <c r="G60" s="205"/>
      <c r="H60" s="148">
        <f>H61</f>
        <v>12870</v>
      </c>
      <c r="I60" s="22"/>
      <c r="J60" s="22"/>
    </row>
    <row r="61" spans="1:10" ht="18" customHeight="1">
      <c r="A61" s="123"/>
      <c r="B61" s="123">
        <v>75011</v>
      </c>
      <c r="C61" s="123"/>
      <c r="D61" s="203" t="s">
        <v>26</v>
      </c>
      <c r="E61" s="204"/>
      <c r="F61" s="204"/>
      <c r="G61" s="205"/>
      <c r="H61" s="148">
        <f>H62</f>
        <v>12870</v>
      </c>
      <c r="I61" s="22"/>
      <c r="J61" s="22"/>
    </row>
    <row r="62" spans="1:10" ht="29.25" customHeight="1">
      <c r="A62" s="123"/>
      <c r="B62" s="123"/>
      <c r="C62" s="145"/>
      <c r="D62" s="203" t="s">
        <v>365</v>
      </c>
      <c r="E62" s="204"/>
      <c r="F62" s="204"/>
      <c r="G62" s="205"/>
      <c r="H62" s="148">
        <f>H64+H65</f>
        <v>12870</v>
      </c>
      <c r="I62" s="22"/>
      <c r="J62" s="22"/>
    </row>
    <row r="63" spans="1:10" ht="12.75">
      <c r="A63" s="123"/>
      <c r="B63" s="123"/>
      <c r="C63" s="123"/>
      <c r="D63" s="203" t="s">
        <v>86</v>
      </c>
      <c r="E63" s="204"/>
      <c r="F63" s="204"/>
      <c r="G63" s="205"/>
      <c r="H63" s="34"/>
      <c r="I63" s="22"/>
      <c r="J63" s="22"/>
    </row>
    <row r="64" spans="1:10" ht="21" customHeight="1">
      <c r="A64" s="123"/>
      <c r="B64" s="123"/>
      <c r="C64" s="145" t="s">
        <v>11</v>
      </c>
      <c r="D64" s="203" t="s">
        <v>332</v>
      </c>
      <c r="E64" s="204"/>
      <c r="F64" s="204"/>
      <c r="G64" s="205"/>
      <c r="H64" s="136">
        <v>12226</v>
      </c>
      <c r="I64" s="22"/>
      <c r="J64" s="22"/>
    </row>
    <row r="65" spans="1:10" ht="19.5" customHeight="1">
      <c r="A65" s="123"/>
      <c r="B65" s="123"/>
      <c r="C65" s="133">
        <v>2360</v>
      </c>
      <c r="D65" s="203" t="s">
        <v>333</v>
      </c>
      <c r="E65" s="204"/>
      <c r="F65" s="204"/>
      <c r="G65" s="205"/>
      <c r="H65" s="136">
        <v>644</v>
      </c>
      <c r="I65" s="22"/>
      <c r="J65" s="22"/>
    </row>
    <row r="66" spans="1:10" s="24" customFormat="1" ht="18.75" customHeight="1">
      <c r="A66" s="137"/>
      <c r="B66" s="137"/>
      <c r="C66" s="137"/>
      <c r="D66" s="206" t="s">
        <v>334</v>
      </c>
      <c r="E66" s="207"/>
      <c r="F66" s="207"/>
      <c r="G66" s="208"/>
      <c r="H66" s="149">
        <f>H60</f>
        <v>12870</v>
      </c>
      <c r="I66" s="150"/>
      <c r="J66" s="150"/>
    </row>
    <row r="67" ht="28.5" customHeight="1"/>
  </sheetData>
  <mergeCells count="37">
    <mergeCell ref="G2:J2"/>
    <mergeCell ref="G1:J1"/>
    <mergeCell ref="A52:C52"/>
    <mergeCell ref="A53:C53"/>
    <mergeCell ref="J6:J7"/>
    <mergeCell ref="A37:C37"/>
    <mergeCell ref="A41:C41"/>
    <mergeCell ref="A45:C45"/>
    <mergeCell ref="A26:C26"/>
    <mergeCell ref="A28:C28"/>
    <mergeCell ref="A3:J3"/>
    <mergeCell ref="A5:A7"/>
    <mergeCell ref="B5:B7"/>
    <mergeCell ref="C5:C7"/>
    <mergeCell ref="D5:D7"/>
    <mergeCell ref="E5:E7"/>
    <mergeCell ref="F5:J5"/>
    <mergeCell ref="F6:F7"/>
    <mergeCell ref="G6:I6"/>
    <mergeCell ref="A24:C24"/>
    <mergeCell ref="C57:G57"/>
    <mergeCell ref="A10:C10"/>
    <mergeCell ref="A17:C17"/>
    <mergeCell ref="A19:C19"/>
    <mergeCell ref="A22:C22"/>
    <mergeCell ref="A39:C39"/>
    <mergeCell ref="A43:C43"/>
    <mergeCell ref="A47:C47"/>
    <mergeCell ref="A54:C54"/>
    <mergeCell ref="D64:G64"/>
    <mergeCell ref="D65:G65"/>
    <mergeCell ref="D66:G66"/>
    <mergeCell ref="D59:G59"/>
    <mergeCell ref="D62:G62"/>
    <mergeCell ref="D60:G60"/>
    <mergeCell ref="D61:G61"/>
    <mergeCell ref="D63:G63"/>
  </mergeCells>
  <printOptions/>
  <pageMargins left="0.58" right="0.17" top="0.49" bottom="0.44" header="0.36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L18" sqref="L18"/>
    </sheetView>
  </sheetViews>
  <sheetFormatPr defaultColWidth="9.00390625" defaultRowHeight="12.75"/>
  <cols>
    <col min="1" max="1" width="6.375" style="0" customWidth="1"/>
    <col min="2" max="2" width="7.125" style="0" customWidth="1"/>
    <col min="3" max="3" width="9.75390625" style="0" customWidth="1"/>
    <col min="4" max="4" width="7.875" style="0" customWidth="1"/>
    <col min="5" max="5" width="43.00390625" style="0" customWidth="1"/>
    <col min="6" max="6" width="13.25390625" style="0" customWidth="1"/>
  </cols>
  <sheetData>
    <row r="1" spans="5:6" ht="15" customHeight="1">
      <c r="E1" s="169" t="s">
        <v>335</v>
      </c>
      <c r="F1" s="169"/>
    </row>
    <row r="2" spans="5:6" ht="16.5" customHeight="1">
      <c r="E2" s="169" t="s">
        <v>286</v>
      </c>
      <c r="F2" s="169"/>
    </row>
    <row r="6" spans="1:6" ht="18">
      <c r="A6" s="232" t="s">
        <v>347</v>
      </c>
      <c r="B6" s="232"/>
      <c r="C6" s="232"/>
      <c r="D6" s="232"/>
      <c r="E6" s="232"/>
      <c r="F6" s="232"/>
    </row>
    <row r="7" spans="1:6" ht="18">
      <c r="A7" s="43"/>
      <c r="B7" s="43"/>
      <c r="C7" s="43"/>
      <c r="D7" s="43"/>
      <c r="E7" s="59"/>
      <c r="F7" s="59"/>
    </row>
    <row r="8" spans="1:6" ht="12.75">
      <c r="A8" s="43"/>
      <c r="B8" s="43"/>
      <c r="C8" s="43"/>
      <c r="D8" s="43"/>
      <c r="E8" s="43"/>
      <c r="F8" s="60"/>
    </row>
    <row r="9" spans="1:6" ht="24" customHeight="1">
      <c r="A9" s="46" t="s">
        <v>100</v>
      </c>
      <c r="B9" s="46" t="s">
        <v>0</v>
      </c>
      <c r="C9" s="46" t="s">
        <v>2</v>
      </c>
      <c r="D9" s="46" t="s">
        <v>1</v>
      </c>
      <c r="E9" s="46" t="s">
        <v>226</v>
      </c>
      <c r="F9" s="46" t="s">
        <v>227</v>
      </c>
    </row>
    <row r="10" spans="1:6" s="4" customFormat="1" ht="12.7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</row>
    <row r="11" spans="1:6" ht="31.5" customHeight="1">
      <c r="A11" s="81">
        <v>1</v>
      </c>
      <c r="B11" s="2">
        <v>801</v>
      </c>
      <c r="C11" s="2">
        <v>80104</v>
      </c>
      <c r="D11" s="2">
        <v>2540</v>
      </c>
      <c r="E11" s="9" t="s">
        <v>278</v>
      </c>
      <c r="F11" s="76">
        <v>170000</v>
      </c>
    </row>
    <row r="12" spans="1:6" ht="23.25" customHeight="1">
      <c r="A12" s="82">
        <v>2</v>
      </c>
      <c r="B12" s="2">
        <v>921</v>
      </c>
      <c r="C12" s="2">
        <v>92116</v>
      </c>
      <c r="D12" s="2">
        <v>2480</v>
      </c>
      <c r="E12" s="23" t="s">
        <v>279</v>
      </c>
      <c r="F12" s="76">
        <v>205160</v>
      </c>
    </row>
    <row r="13" spans="1:6" ht="17.25" customHeight="1">
      <c r="A13" s="40"/>
      <c r="B13" s="2"/>
      <c r="C13" s="2"/>
      <c r="D13" s="2"/>
      <c r="E13" s="47"/>
      <c r="F13" s="47"/>
    </row>
    <row r="14" spans="1:6" ht="19.5" customHeight="1">
      <c r="A14" s="41"/>
      <c r="B14" s="2"/>
      <c r="C14" s="2"/>
      <c r="D14" s="2"/>
      <c r="E14" s="47"/>
      <c r="F14" s="47"/>
    </row>
    <row r="15" spans="1:6" ht="23.25" customHeight="1">
      <c r="A15" s="233" t="s">
        <v>85</v>
      </c>
      <c r="B15" s="234"/>
      <c r="C15" s="234"/>
      <c r="D15" s="234"/>
      <c r="E15" s="235"/>
      <c r="F15" s="87">
        <f>SUM(F11:F14)</f>
        <v>375160</v>
      </c>
    </row>
  </sheetData>
  <mergeCells count="4">
    <mergeCell ref="A6:F6"/>
    <mergeCell ref="A15:E15"/>
    <mergeCell ref="E1:F1"/>
    <mergeCell ref="E2:F2"/>
  </mergeCells>
  <printOptions/>
  <pageMargins left="0.75" right="0.24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K12" sqref="K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7.125" style="0" customWidth="1"/>
    <col min="5" max="5" width="41.625" style="0" customWidth="1"/>
    <col min="6" max="6" width="15.375" style="0" customWidth="1"/>
  </cols>
  <sheetData>
    <row r="2" spans="5:6" ht="12.75">
      <c r="E2" s="169" t="s">
        <v>336</v>
      </c>
      <c r="F2" s="169"/>
    </row>
    <row r="3" spans="5:6" ht="12.75">
      <c r="E3" s="169" t="s">
        <v>289</v>
      </c>
      <c r="F3" s="169"/>
    </row>
    <row r="6" spans="1:6" ht="48.75" customHeight="1">
      <c r="A6" s="222" t="s">
        <v>345</v>
      </c>
      <c r="B6" s="222"/>
      <c r="C6" s="222"/>
      <c r="D6" s="222"/>
      <c r="E6" s="222"/>
      <c r="F6" s="222"/>
    </row>
    <row r="7" spans="5:6" ht="19.5" customHeight="1">
      <c r="E7" s="59"/>
      <c r="F7" s="59"/>
    </row>
    <row r="8" spans="5:6" ht="19.5" customHeight="1">
      <c r="E8" s="43"/>
      <c r="F8" s="44" t="s">
        <v>143</v>
      </c>
    </row>
    <row r="9" spans="1:6" s="119" customFormat="1" ht="24" customHeight="1">
      <c r="A9" s="118" t="s">
        <v>100</v>
      </c>
      <c r="B9" s="118" t="s">
        <v>0</v>
      </c>
      <c r="C9" s="118" t="s">
        <v>2</v>
      </c>
      <c r="D9" s="118" t="s">
        <v>1</v>
      </c>
      <c r="E9" s="118" t="s">
        <v>287</v>
      </c>
      <c r="F9" s="118" t="s">
        <v>227</v>
      </c>
    </row>
    <row r="10" spans="1:6" s="4" customFormat="1" ht="14.25" customHeight="1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</row>
    <row r="11" spans="1:6" ht="32.25" customHeight="1">
      <c r="A11" s="81">
        <v>1</v>
      </c>
      <c r="B11" s="81">
        <v>926</v>
      </c>
      <c r="C11" s="81">
        <v>92605</v>
      </c>
      <c r="D11" s="81">
        <v>2820</v>
      </c>
      <c r="E11" s="86" t="s">
        <v>288</v>
      </c>
      <c r="F11" s="83">
        <v>160000</v>
      </c>
    </row>
    <row r="12" spans="1:6" ht="30" customHeight="1">
      <c r="A12" s="84"/>
      <c r="B12" s="84"/>
      <c r="C12" s="84"/>
      <c r="D12" s="236" t="s">
        <v>346</v>
      </c>
      <c r="E12" s="237"/>
      <c r="F12" s="84"/>
    </row>
    <row r="13" spans="1:6" ht="46.5" customHeight="1">
      <c r="A13" s="85"/>
      <c r="B13" s="85"/>
      <c r="C13" s="85"/>
      <c r="D13" s="238"/>
      <c r="E13" s="239"/>
      <c r="F13" s="85"/>
    </row>
    <row r="14" spans="1:6" ht="30" customHeight="1">
      <c r="A14" s="233" t="s">
        <v>85</v>
      </c>
      <c r="B14" s="234"/>
      <c r="C14" s="234"/>
      <c r="D14" s="234"/>
      <c r="E14" s="235"/>
      <c r="F14" s="76">
        <f>SUM(F11:F13)</f>
        <v>160000</v>
      </c>
    </row>
  </sheetData>
  <mergeCells count="5">
    <mergeCell ref="A6:F6"/>
    <mergeCell ref="A14:E14"/>
    <mergeCell ref="E2:F2"/>
    <mergeCell ref="E3:F3"/>
    <mergeCell ref="D12:E13"/>
  </mergeCells>
  <printOptions/>
  <pageMargins left="0.75" right="0.3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7">
      <selection activeCell="F10" sqref="F10"/>
    </sheetView>
  </sheetViews>
  <sheetFormatPr defaultColWidth="9.00390625" defaultRowHeight="12.75"/>
  <cols>
    <col min="1" max="1" width="5.25390625" style="43" bestFit="1" customWidth="1"/>
    <col min="2" max="2" width="63.125" style="43" customWidth="1"/>
    <col min="3" max="3" width="17.75390625" style="43" customWidth="1"/>
    <col min="4" max="16384" width="9.125" style="43" customWidth="1"/>
  </cols>
  <sheetData>
    <row r="1" spans="2:3" ht="18" customHeight="1">
      <c r="B1" s="242" t="s">
        <v>341</v>
      </c>
      <c r="C1" s="242"/>
    </row>
    <row r="2" spans="2:3" ht="18" customHeight="1">
      <c r="B2" s="243" t="s">
        <v>304</v>
      </c>
      <c r="C2" s="243"/>
    </row>
    <row r="5" spans="1:9" ht="19.5" customHeight="1">
      <c r="A5" s="241" t="s">
        <v>295</v>
      </c>
      <c r="B5" s="241"/>
      <c r="C5" s="241"/>
      <c r="D5" s="59"/>
      <c r="E5" s="59"/>
      <c r="F5" s="59"/>
      <c r="G5" s="59"/>
      <c r="H5" s="59"/>
      <c r="I5" s="59"/>
    </row>
    <row r="6" spans="1:6" ht="19.5" customHeight="1">
      <c r="A6" s="241" t="s">
        <v>296</v>
      </c>
      <c r="B6" s="241"/>
      <c r="C6" s="241"/>
      <c r="D6" s="59"/>
      <c r="E6" s="59"/>
      <c r="F6" s="59"/>
    </row>
    <row r="7" spans="2:3" ht="21" customHeight="1">
      <c r="B7" s="240" t="s">
        <v>342</v>
      </c>
      <c r="C7" s="240"/>
    </row>
    <row r="8" ht="12.75">
      <c r="C8" s="157" t="s">
        <v>143</v>
      </c>
    </row>
    <row r="9" spans="1:9" s="117" customFormat="1" ht="21.75" customHeight="1">
      <c r="A9" s="114" t="s">
        <v>100</v>
      </c>
      <c r="B9" s="114" t="s">
        <v>228</v>
      </c>
      <c r="C9" s="114" t="s">
        <v>343</v>
      </c>
      <c r="D9" s="115"/>
      <c r="E9" s="115"/>
      <c r="F9" s="115"/>
      <c r="G9" s="115"/>
      <c r="H9" s="116"/>
      <c r="I9" s="116"/>
    </row>
    <row r="10" spans="1:9" ht="27" customHeight="1">
      <c r="A10" s="93" t="s">
        <v>294</v>
      </c>
      <c r="B10" s="94" t="s">
        <v>297</v>
      </c>
      <c r="C10" s="128">
        <v>8200</v>
      </c>
      <c r="D10" s="91"/>
      <c r="E10" s="91"/>
      <c r="F10" s="91"/>
      <c r="G10" s="91"/>
      <c r="H10" s="92"/>
      <c r="I10" s="92"/>
    </row>
    <row r="11" spans="1:9" ht="21.75" customHeight="1">
      <c r="A11" s="93" t="s">
        <v>298</v>
      </c>
      <c r="B11" s="94" t="s">
        <v>299</v>
      </c>
      <c r="C11" s="129">
        <f>C12</f>
        <v>5000</v>
      </c>
      <c r="D11" s="91"/>
      <c r="E11" s="91"/>
      <c r="F11" s="91"/>
      <c r="G11" s="91"/>
      <c r="H11" s="92"/>
      <c r="I11" s="92"/>
    </row>
    <row r="12" spans="1:9" ht="22.5" customHeight="1">
      <c r="A12" s="95" t="s">
        <v>105</v>
      </c>
      <c r="B12" s="131" t="s">
        <v>308</v>
      </c>
      <c r="C12" s="129">
        <v>5000</v>
      </c>
      <c r="D12" s="91"/>
      <c r="E12" s="91"/>
      <c r="F12" s="91"/>
      <c r="G12" s="91"/>
      <c r="H12" s="92"/>
      <c r="I12" s="92"/>
    </row>
    <row r="13" spans="1:9" ht="19.5" customHeight="1">
      <c r="A13" s="96" t="s">
        <v>108</v>
      </c>
      <c r="B13" s="131"/>
      <c r="C13" s="129"/>
      <c r="D13" s="91"/>
      <c r="E13" s="91"/>
      <c r="F13" s="91"/>
      <c r="G13" s="91"/>
      <c r="H13" s="92"/>
      <c r="I13" s="92"/>
    </row>
    <row r="14" spans="1:9" ht="19.5" customHeight="1">
      <c r="A14" s="97" t="s">
        <v>110</v>
      </c>
      <c r="B14" s="131"/>
      <c r="C14" s="129"/>
      <c r="D14" s="91"/>
      <c r="E14" s="91"/>
      <c r="F14" s="91"/>
      <c r="G14" s="91"/>
      <c r="H14" s="92"/>
      <c r="I14" s="92"/>
    </row>
    <row r="15" spans="1:9" ht="26.25" customHeight="1">
      <c r="A15" s="93" t="s">
        <v>300</v>
      </c>
      <c r="B15" s="94" t="s">
        <v>301</v>
      </c>
      <c r="C15" s="129">
        <f>C16</f>
        <v>12420</v>
      </c>
      <c r="D15" s="91"/>
      <c r="E15" s="91"/>
      <c r="F15" s="91"/>
      <c r="G15" s="91"/>
      <c r="H15" s="92"/>
      <c r="I15" s="92"/>
    </row>
    <row r="16" spans="1:9" ht="26.25" customHeight="1">
      <c r="A16" s="98" t="s">
        <v>105</v>
      </c>
      <c r="B16" s="131" t="s">
        <v>87</v>
      </c>
      <c r="C16" s="129">
        <f>C17+C19+C20+C21</f>
        <v>12420</v>
      </c>
      <c r="D16" s="91"/>
      <c r="E16" s="91"/>
      <c r="F16" s="91"/>
      <c r="G16" s="91"/>
      <c r="H16" s="92"/>
      <c r="I16" s="92"/>
    </row>
    <row r="17" spans="1:9" ht="20.25" customHeight="1">
      <c r="A17" s="95"/>
      <c r="B17" s="131" t="s">
        <v>309</v>
      </c>
      <c r="C17" s="129">
        <v>2000</v>
      </c>
      <c r="D17" s="91"/>
      <c r="E17" s="91"/>
      <c r="F17" s="91"/>
      <c r="G17" s="91"/>
      <c r="H17" s="92"/>
      <c r="I17" s="92"/>
    </row>
    <row r="18" spans="1:9" ht="19.5" customHeight="1">
      <c r="A18" s="95"/>
      <c r="B18" s="131" t="s">
        <v>310</v>
      </c>
      <c r="C18" s="129"/>
      <c r="D18" s="91"/>
      <c r="E18" s="91"/>
      <c r="F18" s="91"/>
      <c r="G18" s="91"/>
      <c r="H18" s="92"/>
      <c r="I18" s="92"/>
    </row>
    <row r="19" spans="1:9" ht="24.75" customHeight="1">
      <c r="A19" s="95"/>
      <c r="B19" s="131" t="s">
        <v>311</v>
      </c>
      <c r="C19" s="129">
        <v>2000</v>
      </c>
      <c r="D19" s="91"/>
      <c r="E19" s="91"/>
      <c r="F19" s="91"/>
      <c r="G19" s="91"/>
      <c r="H19" s="92"/>
      <c r="I19" s="92"/>
    </row>
    <row r="20" spans="1:9" ht="24.75" customHeight="1">
      <c r="A20" s="95"/>
      <c r="B20" s="131" t="s">
        <v>344</v>
      </c>
      <c r="C20" s="129">
        <v>2000</v>
      </c>
      <c r="D20" s="91"/>
      <c r="E20" s="91"/>
      <c r="F20" s="91"/>
      <c r="G20" s="91"/>
      <c r="H20" s="92"/>
      <c r="I20" s="92"/>
    </row>
    <row r="21" spans="1:9" ht="23.25" customHeight="1">
      <c r="A21" s="95"/>
      <c r="B21" s="131" t="s">
        <v>312</v>
      </c>
      <c r="C21" s="129">
        <f>C22+C23+C24+C25</f>
        <v>6420</v>
      </c>
      <c r="D21" s="91"/>
      <c r="E21" s="91"/>
      <c r="F21" s="91"/>
      <c r="G21" s="91"/>
      <c r="H21" s="92"/>
      <c r="I21" s="92"/>
    </row>
    <row r="22" spans="1:9" ht="19.5" customHeight="1">
      <c r="A22" s="95"/>
      <c r="B22" s="131" t="s">
        <v>313</v>
      </c>
      <c r="C22" s="129">
        <v>3500</v>
      </c>
      <c r="D22" s="91"/>
      <c r="E22" s="91"/>
      <c r="F22" s="91"/>
      <c r="G22" s="91"/>
      <c r="H22" s="92"/>
      <c r="I22" s="92"/>
    </row>
    <row r="23" spans="1:9" ht="19.5" customHeight="1">
      <c r="A23" s="95"/>
      <c r="B23" s="131" t="s">
        <v>314</v>
      </c>
      <c r="C23" s="129">
        <v>1500</v>
      </c>
      <c r="D23" s="91"/>
      <c r="E23" s="91"/>
      <c r="F23" s="91"/>
      <c r="G23" s="91"/>
      <c r="H23" s="92"/>
      <c r="I23" s="92"/>
    </row>
    <row r="24" spans="1:9" ht="15" customHeight="1">
      <c r="A24" s="96"/>
      <c r="B24" s="131" t="s">
        <v>315</v>
      </c>
      <c r="C24" s="129">
        <v>1000</v>
      </c>
      <c r="D24" s="91"/>
      <c r="E24" s="91"/>
      <c r="F24" s="91"/>
      <c r="G24" s="91"/>
      <c r="H24" s="92"/>
      <c r="I24" s="92"/>
    </row>
    <row r="25" spans="1:9" ht="15" customHeight="1">
      <c r="A25" s="96"/>
      <c r="B25" s="131" t="s">
        <v>316</v>
      </c>
      <c r="C25" s="129">
        <v>420</v>
      </c>
      <c r="D25" s="91"/>
      <c r="E25" s="91"/>
      <c r="F25" s="91"/>
      <c r="G25" s="91"/>
      <c r="H25" s="92"/>
      <c r="I25" s="92"/>
    </row>
    <row r="26" spans="1:9" ht="19.5" customHeight="1">
      <c r="A26" s="96" t="s">
        <v>108</v>
      </c>
      <c r="B26" s="131" t="s">
        <v>89</v>
      </c>
      <c r="C26" s="129">
        <v>0</v>
      </c>
      <c r="D26" s="91"/>
      <c r="E26" s="91"/>
      <c r="F26" s="91"/>
      <c r="G26" s="91"/>
      <c r="H26" s="92"/>
      <c r="I26" s="92"/>
    </row>
    <row r="27" spans="1:9" ht="15">
      <c r="A27" s="96"/>
      <c r="B27" s="132"/>
      <c r="C27" s="129"/>
      <c r="D27" s="91"/>
      <c r="E27" s="91"/>
      <c r="F27" s="91"/>
      <c r="G27" s="91"/>
      <c r="H27" s="92"/>
      <c r="I27" s="92"/>
    </row>
    <row r="28" spans="1:9" ht="15" customHeight="1">
      <c r="A28" s="97"/>
      <c r="B28" s="130"/>
      <c r="C28" s="129"/>
      <c r="D28" s="91"/>
      <c r="E28" s="91"/>
      <c r="F28" s="91"/>
      <c r="G28" s="91"/>
      <c r="H28" s="92"/>
      <c r="I28" s="92"/>
    </row>
    <row r="29" spans="1:9" ht="23.25" customHeight="1">
      <c r="A29" s="93" t="s">
        <v>302</v>
      </c>
      <c r="B29" s="94" t="s">
        <v>303</v>
      </c>
      <c r="C29" s="129">
        <f>C10+C11-C15</f>
        <v>780</v>
      </c>
      <c r="D29" s="91"/>
      <c r="E29" s="91"/>
      <c r="F29" s="91"/>
      <c r="G29" s="91"/>
      <c r="H29" s="92"/>
      <c r="I29" s="92"/>
    </row>
    <row r="30" spans="1:9" ht="15">
      <c r="A30" s="91"/>
      <c r="B30" s="91"/>
      <c r="C30" s="91"/>
      <c r="D30" s="91"/>
      <c r="E30" s="91"/>
      <c r="F30" s="91"/>
      <c r="G30" s="91"/>
      <c r="H30" s="92"/>
      <c r="I30" s="92"/>
    </row>
    <row r="31" spans="1:9" ht="15">
      <c r="A31" s="91"/>
      <c r="B31" s="91"/>
      <c r="C31" s="91"/>
      <c r="D31" s="91"/>
      <c r="E31" s="91"/>
      <c r="F31" s="91"/>
      <c r="G31" s="91"/>
      <c r="H31" s="92"/>
      <c r="I31" s="92"/>
    </row>
    <row r="32" spans="1:9" ht="15">
      <c r="A32" s="91"/>
      <c r="B32" s="91"/>
      <c r="C32" s="91"/>
      <c r="D32" s="91"/>
      <c r="E32" s="91"/>
      <c r="F32" s="91"/>
      <c r="G32" s="91"/>
      <c r="H32" s="92"/>
      <c r="I32" s="92"/>
    </row>
    <row r="33" spans="1:9" ht="15">
      <c r="A33" s="91"/>
      <c r="B33" s="91"/>
      <c r="C33" s="91"/>
      <c r="D33" s="91"/>
      <c r="E33" s="91"/>
      <c r="F33" s="91"/>
      <c r="G33" s="91"/>
      <c r="H33" s="92"/>
      <c r="I33" s="92"/>
    </row>
    <row r="34" spans="1:9" ht="15">
      <c r="A34" s="91"/>
      <c r="B34" s="91"/>
      <c r="C34" s="91"/>
      <c r="D34" s="91"/>
      <c r="E34" s="91"/>
      <c r="F34" s="91"/>
      <c r="G34" s="91"/>
      <c r="H34" s="92"/>
      <c r="I34" s="92"/>
    </row>
    <row r="35" spans="1:9" ht="15">
      <c r="A35" s="91"/>
      <c r="B35" s="91"/>
      <c r="C35" s="91"/>
      <c r="D35" s="91"/>
      <c r="E35" s="91"/>
      <c r="F35" s="91"/>
      <c r="G35" s="91"/>
      <c r="H35" s="92"/>
      <c r="I35" s="92"/>
    </row>
    <row r="36" spans="1:9" ht="15">
      <c r="A36" s="92"/>
      <c r="B36" s="92"/>
      <c r="C36" s="92"/>
      <c r="D36" s="92"/>
      <c r="E36" s="92"/>
      <c r="F36" s="92"/>
      <c r="G36" s="92"/>
      <c r="H36" s="92"/>
      <c r="I36" s="92"/>
    </row>
    <row r="37" spans="1:9" ht="15">
      <c r="A37" s="92"/>
      <c r="B37" s="92"/>
      <c r="C37" s="92"/>
      <c r="D37" s="92"/>
      <c r="E37" s="92"/>
      <c r="F37" s="92"/>
      <c r="G37" s="92"/>
      <c r="H37" s="92"/>
      <c r="I37" s="92"/>
    </row>
    <row r="38" spans="1:9" ht="15">
      <c r="A38" s="92"/>
      <c r="B38" s="92"/>
      <c r="C38" s="92"/>
      <c r="D38" s="92"/>
      <c r="E38" s="92"/>
      <c r="F38" s="92"/>
      <c r="G38" s="92"/>
      <c r="H38" s="92"/>
      <c r="I38" s="92"/>
    </row>
    <row r="39" spans="1:9" ht="15">
      <c r="A39" s="92"/>
      <c r="B39" s="92"/>
      <c r="C39" s="92"/>
      <c r="D39" s="92"/>
      <c r="E39" s="92"/>
      <c r="F39" s="92"/>
      <c r="G39" s="92"/>
      <c r="H39" s="92"/>
      <c r="I39" s="92"/>
    </row>
  </sheetData>
  <mergeCells count="5">
    <mergeCell ref="B7:C7"/>
    <mergeCell ref="A5:C5"/>
    <mergeCell ref="A6:C6"/>
    <mergeCell ref="B1:C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Brzywczy</dc:creator>
  <cp:keywords/>
  <dc:description/>
  <cp:lastModifiedBy>Jadwiga Florczak</cp:lastModifiedBy>
  <cp:lastPrinted>2007-11-14T08:29:22Z</cp:lastPrinted>
  <dcterms:created xsi:type="dcterms:W3CDTF">2006-11-07T16:43:31Z</dcterms:created>
  <dcterms:modified xsi:type="dcterms:W3CDTF">2007-11-14T08:30:00Z</dcterms:modified>
  <cp:category/>
  <cp:version/>
  <cp:contentType/>
  <cp:contentStatus/>
</cp:coreProperties>
</file>