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Arkusz1" sheetId="1" r:id="rId1"/>
  </sheets>
  <definedNames>
    <definedName name="_xlnm.Print_Area" localSheetId="0">'Arkusz1'!$A$1:$E$465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<sst xmlns="http://schemas.openxmlformats.org/spreadsheetml/2006/main" count="912" uniqueCount="337">
  <si>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</si>
  <si>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</si>
  <si>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</si>
  <si>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</si>
  <si>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</si>
  <si>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</si>
  <si>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</si>
  <si>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</si>
  <si>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</si>
  <si>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</si>
  <si>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</si>
  <si>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</si>
  <si>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</si>
  <si>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</si>
  <si>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</si>
  <si>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</si>
  <si>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</si>
  <si>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</si>
  <si>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</si>
  <si>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</si>
  <si>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</si>
  <si>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</si>
  <si>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</si>
  <si>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</si>
  <si>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</si>
  <si>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</si>
  <si>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</si>
  <si>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</si>
  <si>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</si>
  <si>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</si>
  <si>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</si>
  <si>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</si>
  <si>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</si>
  <si>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</si>
  <si>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</si>
  <si>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</si>
  <si>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</si>
  <si>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</si>
  <si>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</si>
  <si>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</si>
  <si>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</si>
  <si>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</si>
  <si>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</si>
  <si>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</si>
  <si>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</si>
  <si>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</si>
  <si>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</si>
  <si>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</si>
  <si>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</si>
  <si>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</si>
  <si>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</si>
  <si>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</si>
  <si>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Dot.celowe otrzym.z budż.państwa na realiz.zadań bieżących z zakresu admin.rządowej oraz innych zadań zleconych gminie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</si>
  <si>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</si>
  <si>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</si>
  <si>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</si>
  <si>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</si>
  <si>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</si>
  <si>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</si>
  <si>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</si>
  <si>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</si>
  <si>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</si>
  <si>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</si>
  <si>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</si>
  <si>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</si>
  <si>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</si>
  <si>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</si>
  <si>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</si>
  <si>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</si>
  <si>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</si>
  <si>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</si>
  <si>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</si>
  <si>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Oświetlenie ulic, placów i dróg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</si>
  <si>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</si>
  <si>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</si>
  <si>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</si>
  <si>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</si>
  <si>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</si>
  <si>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</si>
  <si>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</si>
  <si>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</si>
  <si>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</si>
  <si>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</si>
  <si>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</si>
  <si>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</si>
  <si>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</si>
  <si>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</si>
  <si>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</si>
  <si>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</si>
  <si>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</si>
  <si>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</si>
  <si>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</si>
  <si>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</si>
  <si>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</si>
  <si>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</si>
  <si>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</si>
  <si>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</si>
  <si>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</si>
  <si>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</si>
  <si>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</si>
  <si>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</si>
  <si>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</si>
  <si>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Wydatki na zakupy inwest.jedn.budżetowych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</si>
  <si>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</si>
  <si>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</si>
  <si>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</si>
  <si>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</si>
  <si>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</si>
  <si>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</si>
  <si>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</si>
  <si>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§3020</t>
  </si>
  <si>
    <t>Nagrody i wyd.osob.nie zaliczane do wynagr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</si>
  <si>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</si>
  <si>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</si>
  <si>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</si>
  <si>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</si>
  <si>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</si>
  <si>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</si>
  <si>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Dział 854</t>
  </si>
  <si>
    <t>Edukacyjna opieka wychowawcza</t>
  </si>
  <si>
    <t>Świetlice szkolne</t>
  </si>
  <si>
    <t>Gospodarka komunalna i ochrona środow.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</si>
  <si>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</si>
  <si>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</si>
  <si>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</si>
  <si>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</si>
  <si>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</si>
  <si>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</si>
  <si>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</si>
  <si>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</si>
  <si>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</si>
  <si>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</si>
  <si>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</si>
  <si>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</si>
  <si>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</si>
  <si>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</si>
  <si>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</si>
  <si>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</si>
  <si>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</si>
  <si>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</si>
  <si>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</si>
  <si>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</si>
  <si>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</si>
  <si>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</si>
  <si>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</si>
  <si>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</si>
  <si>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</si>
  <si>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</si>
  <si>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</si>
  <si>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</si>
  <si>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</si>
  <si>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</si>
  <si>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</si>
  <si>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</si>
  <si>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</si>
  <si>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</si>
  <si>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</si>
  <si>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</si>
  <si>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</si>
  <si>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</si>
  <si>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</si>
  <si>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</si>
  <si>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</si>
  <si>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</si>
  <si>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</si>
  <si>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</si>
  <si>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</si>
  <si>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</si>
  <si>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</si>
  <si>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Dot.celowe otrzym.z budż.państwa na realiz.zadań bież. z zakresu admin.rządowej oraz innych zadań zleconych gminie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</si>
  <si>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</si>
  <si>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</si>
  <si>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</si>
  <si>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</si>
  <si>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</si>
  <si>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</si>
  <si>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</si>
  <si>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</si>
  <si>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</si>
  <si>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</si>
  <si>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</si>
  <si>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</si>
  <si>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</si>
  <si>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</si>
  <si>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</si>
  <si>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</si>
  <si>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</si>
  <si>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</si>
  <si>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</si>
  <si>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</si>
  <si>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</si>
  <si>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</si>
  <si>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</si>
  <si>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</si>
  <si>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</si>
  <si>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</si>
  <si>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</si>
  <si>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</si>
  <si>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</si>
  <si>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</si>
  <si>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</si>
  <si>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</si>
  <si>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</si>
  <si>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</si>
  <si>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</si>
  <si>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</si>
  <si>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</si>
  <si>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</si>
  <si>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</si>
  <si>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</si>
  <si>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</si>
  <si>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</si>
  <si>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</si>
  <si>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</si>
  <si>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</si>
  <si>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</si>
  <si>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</si>
  <si>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</si>
  <si>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</si>
  <si>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</si>
  <si>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</si>
  <si>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</si>
  <si>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</si>
  <si>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</si>
  <si>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</si>
  <si>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Wpływy z różnych opłat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</si>
  <si>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</si>
  <si>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</si>
  <si>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</si>
  <si>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</si>
  <si>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</si>
  <si>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</si>
  <si>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</si>
  <si>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</si>
  <si>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</si>
  <si>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</si>
  <si>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</si>
  <si>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</si>
  <si>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</si>
  <si>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Dotacje celowe otrzymane z budżetu państwa na realiz.zadań bież.z zakresu administracji rządowej oraz innych zadań zleconych gminie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</si>
  <si>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</si>
  <si>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</si>
  <si>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</si>
  <si>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</si>
  <si>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</si>
  <si>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</si>
  <si>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</si>
  <si>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Wydatki na zakupy inwestycyjne jednostek  budżetowych</t>
  </si>
  <si>
    <t>Składki na ubezpieczenie społeczne</t>
  </si>
  <si>
    <t>Zadania w zakresie kultury fizycz. i sportu</t>
  </si>
  <si>
    <t>Odsetki od nieterminowych wpłat z tytułu podatków i opłat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</si>
  <si>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</si>
  <si>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</si>
  <si>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</si>
  <si>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</si>
  <si>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</si>
  <si>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Wpływy z opłaty administracyjnej za czynności urzędowe</t>
  </si>
  <si>
    <t>Wpływy z innych lokalnych opłat pobieranych przez jst na podstawie odrebnych ustaw</t>
  </si>
  <si>
    <t>§ 0690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</si>
  <si>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</si>
  <si>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</si>
  <si>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</si>
  <si>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</si>
  <si>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</si>
  <si>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Wydatki na zakupy inwestycyjne jedn.budżet.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</si>
  <si>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</si>
  <si>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</si>
  <si>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</si>
  <si>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</si>
  <si>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</si>
  <si>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</si>
  <si>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</si>
  <si>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</si>
  <si>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</si>
  <si>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</si>
  <si>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</si>
  <si>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</si>
  <si>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</si>
  <si>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</si>
  <si>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</si>
  <si>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</si>
  <si>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</si>
  <si>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</si>
  <si>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</si>
  <si>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</si>
  <si>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</si>
  <si>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</si>
  <si>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</si>
  <si>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</si>
  <si>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</si>
  <si>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>§0870</t>
  </si>
  <si>
    <t>Wpływy ze sprzedaży składników majątkowych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</si>
  <si>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</si>
  <si>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</si>
  <si>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</si>
  <si>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60013</t>
  </si>
  <si>
    <t>§6300</t>
  </si>
  <si>
    <t>Drogi publiczne wojewódzkie</t>
  </si>
  <si>
    <t xml:space="preserve">Wydatki na pomoc finansową udzielaną między jst na dofinansowanie własnych zadań inwestycyjnych i zakupów inwestycyjnych </t>
  </si>
  <si>
    <t>Rozdz 60014</t>
  </si>
  <si>
    <t>Drogi publiczne powiatowe</t>
  </si>
  <si>
    <t>Rozdz 75495</t>
  </si>
  <si>
    <t>Rozdz 75818</t>
  </si>
  <si>
    <t>Rezerwy ogólne i celowe</t>
  </si>
  <si>
    <t>§4810</t>
  </si>
  <si>
    <t xml:space="preserve">Rezerwy </t>
  </si>
  <si>
    <t>§4580</t>
  </si>
  <si>
    <t>Rozdz 85149</t>
  </si>
  <si>
    <t>Rozdz 85153</t>
  </si>
  <si>
    <t>Programy polityki zdrowotnej</t>
  </si>
  <si>
    <t>Zwalczanie narkomanii</t>
  </si>
  <si>
    <t>§2480</t>
  </si>
  <si>
    <t>Dotacja podmiotowa z budżetu dla samorządowej jednostki kultury</t>
  </si>
  <si>
    <t>Odpisy na zakł. fund. świad. socjalnych</t>
  </si>
  <si>
    <t>§0690</t>
  </si>
  <si>
    <t>Komendy Wojewódzkie policji</t>
  </si>
  <si>
    <t xml:space="preserve"> </t>
  </si>
  <si>
    <t>Dochody jednostek sam.terytorialnego związane z realizacją zadań z zakresu administracji rządowej oraz innych zadań zleconych ustawami</t>
  </si>
  <si>
    <t>za I półrocze  2006r</t>
  </si>
  <si>
    <t>Sprawozdanie z wykonania dotacji celowych</t>
  </si>
  <si>
    <t>%</t>
  </si>
  <si>
    <t>Świadczenia rodzinne oraz składki na ubezpieczenia emerytalne i rentowe z ubezpieczenia społecznego</t>
  </si>
  <si>
    <t>Dotacje celowe otrzymane z budżetu państwa na realiz. zadań bieżących z zakresu administracji rządowej oraz innych zadań zleconych gminie</t>
  </si>
  <si>
    <t>Ogółem  wydatki</t>
  </si>
  <si>
    <t>Dochody</t>
  </si>
  <si>
    <t>Wydatki</t>
  </si>
  <si>
    <t>Rozdz85213</t>
  </si>
  <si>
    <t>Rozdz 8514</t>
  </si>
  <si>
    <t>Rozdz75414</t>
  </si>
  <si>
    <t>Rozdz75404</t>
  </si>
  <si>
    <t>3)</t>
  </si>
  <si>
    <t>Gospodarka komunalna i ochrona środowiska</t>
  </si>
  <si>
    <t xml:space="preserve">Wójt Gminy
</t>
  </si>
  <si>
    <t>Maciej Śliwerski</t>
  </si>
  <si>
    <t>Wójta Gminy Jaktorów</t>
  </si>
  <si>
    <t xml:space="preserve">Zał. Nr 1  do zarządzenia Nr 23/2006 </t>
  </si>
  <si>
    <t xml:space="preserve">                                                                                                  z dnia 25 sierpnia 2006r.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</si>
</sst>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sz val="11"/>
      <name val="Arial CE"/>
      <family val="2"/>
    </font>
    <font>
      <b/>
      <i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/>
    </xf>
    <xf numFmtId="0" fontId="1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zoomScaleSheetLayoutView="100" workbookViewId="0" topLeftCell="A385">
      <selection activeCell="H401" sqref="H401"/>
    </sheetView>
  </sheetViews>
  <sheetFormatPr defaultColWidth="8.796875" defaultRowHeight="15"/>
  <cols>
    <col min="1" max="1" width="11.3984375" style="4" customWidth="1"/>
    <col min="2" max="2" width="43.796875" style="4" customWidth="1"/>
    <col min="3" max="3" width="12" style="4" customWidth="1"/>
    <col min="4" max="4" width="10.796875" style="4" customWidth="1"/>
    <col min="5" max="5" width="6.296875" style="4" customWidth="1"/>
    <col min="6" max="6" width="1.796875" style="3" customWidth="1"/>
    <col min="7" max="16384" width="8.8984375" style="3" customWidth="1"/>
  </cols>
  <sheetData>
    <row r="1" spans="1:5" s="2" customFormat="1" ht="24.75" customHeight="1">
      <c r="A1" s="1"/>
      <c r="B1" s="77" t="s">
        <v>335</v>
      </c>
      <c r="C1" s="77"/>
      <c r="D1" s="77"/>
      <c r="E1" s="77"/>
    </row>
    <row r="2" spans="1:5" s="2" customFormat="1" ht="16.5" customHeight="1">
      <c r="A2" s="1"/>
      <c r="B2" s="73"/>
      <c r="C2" s="76" t="s">
        <v>334</v>
      </c>
      <c r="D2" s="76"/>
      <c r="E2" s="76"/>
    </row>
    <row r="3" spans="1:5" s="2" customFormat="1" ht="21.75" customHeight="1">
      <c r="A3" s="1"/>
      <c r="B3" s="76" t="s">
        <v>336</v>
      </c>
      <c r="C3" s="76"/>
      <c r="D3" s="76"/>
      <c r="E3" s="76"/>
    </row>
    <row r="4" spans="1:7" ht="22.5" customHeight="1">
      <c r="A4" s="79" t="s">
        <v>289</v>
      </c>
      <c r="B4" s="79"/>
      <c r="C4" s="79"/>
      <c r="D4" s="79"/>
      <c r="E4" s="79"/>
      <c r="F4" s="17"/>
      <c r="G4" s="17"/>
    </row>
    <row r="5" spans="1:7" ht="22.5" customHeight="1">
      <c r="A5" s="79" t="s">
        <v>318</v>
      </c>
      <c r="B5" s="79"/>
      <c r="C5" s="79"/>
      <c r="D5" s="79"/>
      <c r="E5" s="79"/>
      <c r="F5" s="17"/>
      <c r="G5" s="17"/>
    </row>
    <row r="6" spans="1:7" ht="19.5" customHeight="1">
      <c r="A6" s="28" t="s">
        <v>23</v>
      </c>
      <c r="B6" s="28"/>
      <c r="C6" s="26"/>
      <c r="D6" s="26"/>
      <c r="E6" s="26"/>
      <c r="F6" s="17"/>
      <c r="G6" s="17"/>
    </row>
    <row r="7" spans="1:5" s="17" customFormat="1" ht="31.5">
      <c r="A7" s="29" t="s">
        <v>0</v>
      </c>
      <c r="B7" s="29" t="s">
        <v>1</v>
      </c>
      <c r="C7" s="29" t="s">
        <v>2</v>
      </c>
      <c r="D7" s="29" t="s">
        <v>3</v>
      </c>
      <c r="E7" s="29" t="s">
        <v>39</v>
      </c>
    </row>
    <row r="8" spans="1:5" s="17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5" s="7" customFormat="1" ht="21" customHeight="1">
      <c r="A9" s="5" t="s">
        <v>40</v>
      </c>
      <c r="B9" s="5" t="s">
        <v>41</v>
      </c>
      <c r="C9" s="43">
        <f>C10</f>
        <v>4350</v>
      </c>
      <c r="D9" s="43">
        <f>D10</f>
        <v>4034.49</v>
      </c>
      <c r="E9" s="16">
        <f>D9/C9*100</f>
        <v>92.74689655172413</v>
      </c>
    </row>
    <row r="10" spans="1:5" s="17" customFormat="1" ht="15.75" customHeight="1">
      <c r="A10" s="15" t="s">
        <v>42</v>
      </c>
      <c r="B10" s="15" t="s">
        <v>4</v>
      </c>
      <c r="C10" s="43">
        <f>C12+C11</f>
        <v>4350</v>
      </c>
      <c r="D10" s="43">
        <f>D12+D11</f>
        <v>4034.49</v>
      </c>
      <c r="E10" s="16">
        <f aca="true" t="shared" si="0" ref="E10:E75">D10/C10*100</f>
        <v>92.74689655172413</v>
      </c>
    </row>
    <row r="11" spans="1:5" s="17" customFormat="1" ht="15.75" customHeight="1">
      <c r="A11" s="14" t="s">
        <v>314</v>
      </c>
      <c r="B11" s="15" t="s">
        <v>225</v>
      </c>
      <c r="C11" s="43">
        <v>3750</v>
      </c>
      <c r="D11" s="43">
        <v>3750</v>
      </c>
      <c r="E11" s="16">
        <f t="shared" si="0"/>
        <v>100</v>
      </c>
    </row>
    <row r="12" spans="1:5" s="17" customFormat="1" ht="18.75" customHeight="1">
      <c r="A12" s="14" t="s">
        <v>172</v>
      </c>
      <c r="B12" s="35" t="s">
        <v>230</v>
      </c>
      <c r="C12" s="43">
        <v>600</v>
      </c>
      <c r="D12" s="43">
        <v>284.49</v>
      </c>
      <c r="E12" s="16">
        <f t="shared" si="0"/>
        <v>47.415</v>
      </c>
    </row>
    <row r="13" spans="1:5" s="7" customFormat="1" ht="30.75" customHeight="1">
      <c r="A13" s="13" t="s">
        <v>43</v>
      </c>
      <c r="B13" s="5" t="s">
        <v>231</v>
      </c>
      <c r="C13" s="43">
        <f>C14</f>
        <v>247800</v>
      </c>
      <c r="D13" s="43">
        <f>D14</f>
        <v>144180.66</v>
      </c>
      <c r="E13" s="6">
        <f t="shared" si="0"/>
        <v>58.18428571428571</v>
      </c>
    </row>
    <row r="14" spans="1:5" s="17" customFormat="1" ht="17.25" customHeight="1">
      <c r="A14" s="14" t="s">
        <v>44</v>
      </c>
      <c r="B14" s="15" t="s">
        <v>45</v>
      </c>
      <c r="C14" s="43">
        <f>C15+C16</f>
        <v>247800</v>
      </c>
      <c r="D14" s="43">
        <f>D15+D16</f>
        <v>144180.66</v>
      </c>
      <c r="E14" s="16">
        <f t="shared" si="0"/>
        <v>58.18428571428571</v>
      </c>
    </row>
    <row r="15" spans="1:5" s="17" customFormat="1" ht="15">
      <c r="A15" s="14" t="s">
        <v>143</v>
      </c>
      <c r="B15" s="15" t="s">
        <v>5</v>
      </c>
      <c r="C15" s="43">
        <v>247000</v>
      </c>
      <c r="D15" s="43">
        <v>143010.54</v>
      </c>
      <c r="E15" s="16">
        <f t="shared" si="0"/>
        <v>57.899004048583</v>
      </c>
    </row>
    <row r="16" spans="1:5" s="17" customFormat="1" ht="15" customHeight="1">
      <c r="A16" s="14" t="s">
        <v>173</v>
      </c>
      <c r="B16" s="15" t="s">
        <v>67</v>
      </c>
      <c r="C16" s="43">
        <v>800</v>
      </c>
      <c r="D16" s="43">
        <v>1170.12</v>
      </c>
      <c r="E16" s="16">
        <f t="shared" si="0"/>
        <v>146.265</v>
      </c>
    </row>
    <row r="17" spans="1:5" s="7" customFormat="1" ht="19.5" customHeight="1">
      <c r="A17" s="5" t="s">
        <v>46</v>
      </c>
      <c r="B17" s="5" t="s">
        <v>47</v>
      </c>
      <c r="C17" s="43">
        <f>C18+C23</f>
        <v>1588571</v>
      </c>
      <c r="D17" s="43">
        <f>D18+D23</f>
        <v>17591.8</v>
      </c>
      <c r="E17" s="6">
        <f t="shared" si="0"/>
        <v>1.1073977807727826</v>
      </c>
    </row>
    <row r="18" spans="1:5" s="17" customFormat="1" ht="18.75" customHeight="1">
      <c r="A18" s="15" t="s">
        <v>146</v>
      </c>
      <c r="B18" s="15" t="s">
        <v>131</v>
      </c>
      <c r="C18" s="43">
        <f>SUM(C19:C22)</f>
        <v>1584403</v>
      </c>
      <c r="D18" s="43">
        <f>SUM(D19,D20,D21,D22)</f>
        <v>15172.95</v>
      </c>
      <c r="E18" s="16">
        <f t="shared" si="0"/>
        <v>0.9576446144068145</v>
      </c>
    </row>
    <row r="19" spans="1:5" s="17" customFormat="1" ht="30">
      <c r="A19" s="14" t="s">
        <v>174</v>
      </c>
      <c r="B19" s="15" t="s">
        <v>238</v>
      </c>
      <c r="C19" s="43">
        <v>6303</v>
      </c>
      <c r="D19" s="43">
        <v>7760.15</v>
      </c>
      <c r="E19" s="16">
        <f t="shared" si="0"/>
        <v>123.11835633825162</v>
      </c>
    </row>
    <row r="20" spans="1:5" s="17" customFormat="1" ht="18" customHeight="1">
      <c r="A20" s="14" t="s">
        <v>172</v>
      </c>
      <c r="B20" s="35" t="s">
        <v>230</v>
      </c>
      <c r="C20" s="43">
        <v>3000</v>
      </c>
      <c r="D20" s="43">
        <v>63</v>
      </c>
      <c r="E20" s="16">
        <f t="shared" si="0"/>
        <v>2.1</v>
      </c>
    </row>
    <row r="21" spans="1:5" s="17" customFormat="1" ht="17.25" customHeight="1">
      <c r="A21" s="14" t="s">
        <v>290</v>
      </c>
      <c r="B21" s="15" t="s">
        <v>291</v>
      </c>
      <c r="C21" s="43">
        <v>1575000</v>
      </c>
      <c r="D21" s="43">
        <v>7339.8</v>
      </c>
      <c r="E21" s="16">
        <f t="shared" si="0"/>
        <v>0.46601904761904767</v>
      </c>
    </row>
    <row r="22" spans="1:5" s="17" customFormat="1" ht="18" customHeight="1">
      <c r="A22" s="14" t="s">
        <v>173</v>
      </c>
      <c r="B22" s="15" t="s">
        <v>67</v>
      </c>
      <c r="C22" s="43">
        <v>100</v>
      </c>
      <c r="D22" s="43">
        <v>10</v>
      </c>
      <c r="E22" s="16">
        <f t="shared" si="0"/>
        <v>10</v>
      </c>
    </row>
    <row r="23" spans="1:5" s="17" customFormat="1" ht="18.75" customHeight="1">
      <c r="A23" s="15" t="s">
        <v>147</v>
      </c>
      <c r="B23" s="15" t="s">
        <v>4</v>
      </c>
      <c r="C23" s="43">
        <v>4168</v>
      </c>
      <c r="D23" s="43">
        <f>D24+D25</f>
        <v>2418.85</v>
      </c>
      <c r="E23" s="16">
        <f t="shared" si="0"/>
        <v>58.033829174664106</v>
      </c>
    </row>
    <row r="24" spans="1:5" s="17" customFormat="1" ht="21.75" customHeight="1">
      <c r="A24" s="14" t="s">
        <v>172</v>
      </c>
      <c r="B24" s="15" t="s">
        <v>230</v>
      </c>
      <c r="C24" s="43">
        <v>4168</v>
      </c>
      <c r="D24" s="43">
        <v>2409.85</v>
      </c>
      <c r="E24" s="16">
        <f t="shared" si="0"/>
        <v>57.81789827255278</v>
      </c>
    </row>
    <row r="25" spans="1:5" s="17" customFormat="1" ht="15.75" customHeight="1">
      <c r="A25" s="14" t="s">
        <v>173</v>
      </c>
      <c r="B25" s="15" t="s">
        <v>67</v>
      </c>
      <c r="C25" s="43">
        <v>0</v>
      </c>
      <c r="D25" s="43">
        <v>9</v>
      </c>
      <c r="E25" s="16"/>
    </row>
    <row r="26" spans="1:5" s="7" customFormat="1" ht="21.75" customHeight="1">
      <c r="A26" s="5" t="s">
        <v>48</v>
      </c>
      <c r="B26" s="5" t="s">
        <v>49</v>
      </c>
      <c r="C26" s="43">
        <f>C27+C30</f>
        <v>92070</v>
      </c>
      <c r="D26" s="43">
        <f>D27+D30</f>
        <v>51883.91</v>
      </c>
      <c r="E26" s="6">
        <f t="shared" si="0"/>
        <v>56.352677310741825</v>
      </c>
    </row>
    <row r="27" spans="1:5" s="17" customFormat="1" ht="18.75" customHeight="1">
      <c r="A27" s="15" t="s">
        <v>50</v>
      </c>
      <c r="B27" s="15" t="s">
        <v>17</v>
      </c>
      <c r="C27" s="43">
        <f>SUM(C28,C29)</f>
        <v>75312</v>
      </c>
      <c r="D27" s="43">
        <f>SUM(D28:D29)</f>
        <v>40819</v>
      </c>
      <c r="E27" s="16">
        <f t="shared" si="0"/>
        <v>54.1998619077969</v>
      </c>
    </row>
    <row r="28" spans="1:5" s="17" customFormat="1" ht="45">
      <c r="A28" s="14" t="s">
        <v>170</v>
      </c>
      <c r="B28" s="15" t="s">
        <v>169</v>
      </c>
      <c r="C28" s="43">
        <v>74181</v>
      </c>
      <c r="D28" s="43">
        <v>39942</v>
      </c>
      <c r="E28" s="16">
        <f t="shared" si="0"/>
        <v>53.84397622032596</v>
      </c>
    </row>
    <row r="29" spans="1:5" s="17" customFormat="1" ht="30">
      <c r="A29" s="14" t="s">
        <v>176</v>
      </c>
      <c r="B29" s="15" t="s">
        <v>148</v>
      </c>
      <c r="C29" s="43">
        <v>1131</v>
      </c>
      <c r="D29" s="43">
        <v>877</v>
      </c>
      <c r="E29" s="16">
        <f t="shared" si="0"/>
        <v>77.54199823165341</v>
      </c>
    </row>
    <row r="30" spans="1:5" s="17" customFormat="1" ht="20.25" customHeight="1">
      <c r="A30" s="14" t="s">
        <v>51</v>
      </c>
      <c r="B30" s="15" t="s">
        <v>37</v>
      </c>
      <c r="C30" s="43">
        <f>SUM(C33,C32)</f>
        <v>16758</v>
      </c>
      <c r="D30" s="43">
        <f>D31+D32+D33</f>
        <v>11064.91</v>
      </c>
      <c r="E30" s="16">
        <f t="shared" si="0"/>
        <v>66.02762859529777</v>
      </c>
    </row>
    <row r="31" spans="1:5" s="17" customFormat="1" ht="18" customHeight="1">
      <c r="A31" s="14" t="s">
        <v>314</v>
      </c>
      <c r="B31" s="31" t="s">
        <v>225</v>
      </c>
      <c r="C31" s="43">
        <v>0</v>
      </c>
      <c r="D31" s="43">
        <v>310</v>
      </c>
      <c r="E31" s="16"/>
    </row>
    <row r="32" spans="1:5" s="17" customFormat="1" ht="17.25" customHeight="1">
      <c r="A32" s="14" t="s">
        <v>172</v>
      </c>
      <c r="B32" s="35" t="s">
        <v>230</v>
      </c>
      <c r="C32" s="43">
        <v>13258</v>
      </c>
      <c r="D32" s="43">
        <v>7101.94</v>
      </c>
      <c r="E32" s="16">
        <f t="shared" si="0"/>
        <v>53.56720470659224</v>
      </c>
    </row>
    <row r="33" spans="1:5" s="17" customFormat="1" ht="15">
      <c r="A33" s="14" t="s">
        <v>143</v>
      </c>
      <c r="B33" s="15" t="s">
        <v>5</v>
      </c>
      <c r="C33" s="43">
        <v>3500</v>
      </c>
      <c r="D33" s="43">
        <v>3652.97</v>
      </c>
      <c r="E33" s="16">
        <f t="shared" si="0"/>
        <v>104.37057142857142</v>
      </c>
    </row>
    <row r="34" spans="1:5" s="7" customFormat="1" ht="30">
      <c r="A34" s="12" t="s">
        <v>53</v>
      </c>
      <c r="B34" s="9" t="s">
        <v>54</v>
      </c>
      <c r="C34" s="43">
        <f>C35</f>
        <v>1560</v>
      </c>
      <c r="D34" s="43">
        <f>D35</f>
        <v>780</v>
      </c>
      <c r="E34" s="10">
        <f t="shared" si="0"/>
        <v>50</v>
      </c>
    </row>
    <row r="35" spans="1:5" s="20" customFormat="1" ht="30">
      <c r="A35" s="30" t="s">
        <v>104</v>
      </c>
      <c r="B35" s="31" t="s">
        <v>127</v>
      </c>
      <c r="C35" s="43">
        <f>C36</f>
        <v>1560</v>
      </c>
      <c r="D35" s="43">
        <f>D36</f>
        <v>780</v>
      </c>
      <c r="E35" s="11">
        <f t="shared" si="0"/>
        <v>50</v>
      </c>
    </row>
    <row r="36" spans="1:5" s="17" customFormat="1" ht="43.5" customHeight="1">
      <c r="A36" s="30" t="s">
        <v>170</v>
      </c>
      <c r="B36" s="31" t="s">
        <v>52</v>
      </c>
      <c r="C36" s="43">
        <v>1560</v>
      </c>
      <c r="D36" s="43">
        <v>780</v>
      </c>
      <c r="E36" s="11">
        <f t="shared" si="0"/>
        <v>50</v>
      </c>
    </row>
    <row r="37" spans="1:5" s="7" customFormat="1" ht="24.75" customHeight="1">
      <c r="A37" s="5" t="s">
        <v>55</v>
      </c>
      <c r="B37" s="5" t="s">
        <v>56</v>
      </c>
      <c r="C37" s="43">
        <f>C38+C40</f>
        <v>500</v>
      </c>
      <c r="D37" s="43">
        <f>D38+D40</f>
        <v>510.62</v>
      </c>
      <c r="E37" s="11">
        <f t="shared" si="0"/>
        <v>102.124</v>
      </c>
    </row>
    <row r="38" spans="1:5" s="19" customFormat="1" ht="20.25" customHeight="1">
      <c r="A38" s="42" t="s">
        <v>329</v>
      </c>
      <c r="B38" s="42" t="s">
        <v>315</v>
      </c>
      <c r="C38" s="43">
        <f>C39</f>
        <v>0</v>
      </c>
      <c r="D38" s="43">
        <f>D39</f>
        <v>10.62</v>
      </c>
      <c r="E38" s="11"/>
    </row>
    <row r="39" spans="1:5" s="19" customFormat="1" ht="17.25" customHeight="1">
      <c r="A39" s="36" t="s">
        <v>175</v>
      </c>
      <c r="B39" s="42" t="s">
        <v>70</v>
      </c>
      <c r="C39" s="43">
        <v>0</v>
      </c>
      <c r="D39" s="43">
        <v>10.62</v>
      </c>
      <c r="E39" s="11"/>
    </row>
    <row r="40" spans="1:5" s="17" customFormat="1" ht="20.25" customHeight="1">
      <c r="A40" s="36" t="s">
        <v>57</v>
      </c>
      <c r="B40" s="72" t="s">
        <v>18</v>
      </c>
      <c r="C40" s="43">
        <f>C41</f>
        <v>500</v>
      </c>
      <c r="D40" s="43">
        <f>D41</f>
        <v>500</v>
      </c>
      <c r="E40" s="11">
        <f t="shared" si="0"/>
        <v>100</v>
      </c>
    </row>
    <row r="41" spans="1:7" s="17" customFormat="1" ht="43.5" customHeight="1">
      <c r="A41" s="36" t="s">
        <v>170</v>
      </c>
      <c r="B41" s="39" t="s">
        <v>292</v>
      </c>
      <c r="C41" s="43">
        <v>500</v>
      </c>
      <c r="D41" s="43">
        <v>500</v>
      </c>
      <c r="E41" s="11">
        <f t="shared" si="0"/>
        <v>100</v>
      </c>
      <c r="G41" s="17" t="s">
        <v>316</v>
      </c>
    </row>
    <row r="42" spans="1:5" s="7" customFormat="1" ht="48.75" customHeight="1">
      <c r="A42" s="5" t="s">
        <v>58</v>
      </c>
      <c r="B42" s="5" t="s">
        <v>251</v>
      </c>
      <c r="C42" s="43">
        <f>SUM(C43,C46,C53,C63,C67)</f>
        <v>6377015</v>
      </c>
      <c r="D42" s="43">
        <f>SUM(D43,D46,D53,D63,D67)</f>
        <v>3223792.79</v>
      </c>
      <c r="E42" s="6">
        <f t="shared" si="0"/>
        <v>50.55331985262698</v>
      </c>
    </row>
    <row r="43" spans="1:5" s="17" customFormat="1" ht="21.75" customHeight="1">
      <c r="A43" s="15" t="s">
        <v>59</v>
      </c>
      <c r="B43" s="15" t="s">
        <v>232</v>
      </c>
      <c r="C43" s="43">
        <f>C44+C45</f>
        <v>62600</v>
      </c>
      <c r="D43" s="43">
        <f>D44+D45</f>
        <v>32912.71</v>
      </c>
      <c r="E43" s="16">
        <f t="shared" si="0"/>
        <v>52.57621405750798</v>
      </c>
    </row>
    <row r="44" spans="1:5" s="17" customFormat="1" ht="18" customHeight="1">
      <c r="A44" s="14" t="s">
        <v>177</v>
      </c>
      <c r="B44" s="15" t="s">
        <v>60</v>
      </c>
      <c r="C44" s="43">
        <v>62000</v>
      </c>
      <c r="D44" s="43">
        <v>31588.58</v>
      </c>
      <c r="E44" s="16">
        <f t="shared" si="0"/>
        <v>50.94932258064516</v>
      </c>
    </row>
    <row r="45" spans="1:5" s="17" customFormat="1" ht="18.75" customHeight="1">
      <c r="A45" s="14" t="s">
        <v>178</v>
      </c>
      <c r="B45" s="15" t="s">
        <v>149</v>
      </c>
      <c r="C45" s="43">
        <v>600</v>
      </c>
      <c r="D45" s="43">
        <v>1324.13</v>
      </c>
      <c r="E45" s="16">
        <f t="shared" si="0"/>
        <v>220.68833333333333</v>
      </c>
    </row>
    <row r="46" spans="1:5" s="17" customFormat="1" ht="45" customHeight="1">
      <c r="A46" s="14" t="s">
        <v>61</v>
      </c>
      <c r="B46" s="15" t="s">
        <v>150</v>
      </c>
      <c r="C46" s="43">
        <f>C47+C48+C49+C50+C51+C52</f>
        <v>693565</v>
      </c>
      <c r="D46" s="43">
        <f>D47+D48+D49+D50+D51+D52</f>
        <v>331018.75</v>
      </c>
      <c r="E46" s="16">
        <f t="shared" si="0"/>
        <v>47.72714165218833</v>
      </c>
    </row>
    <row r="47" spans="1:5" s="17" customFormat="1" ht="16.5" customHeight="1">
      <c r="A47" s="14" t="s">
        <v>179</v>
      </c>
      <c r="B47" s="15" t="s">
        <v>13</v>
      </c>
      <c r="C47" s="43">
        <v>680000</v>
      </c>
      <c r="D47" s="43">
        <v>319707.7</v>
      </c>
      <c r="E47" s="16">
        <f t="shared" si="0"/>
        <v>47.01583823529412</v>
      </c>
    </row>
    <row r="48" spans="1:5" s="17" customFormat="1" ht="15.75" customHeight="1">
      <c r="A48" s="14" t="s">
        <v>180</v>
      </c>
      <c r="B48" s="15" t="s">
        <v>11</v>
      </c>
      <c r="C48" s="43">
        <v>165</v>
      </c>
      <c r="D48" s="43">
        <v>128</v>
      </c>
      <c r="E48" s="16">
        <f t="shared" si="0"/>
        <v>77.57575757575758</v>
      </c>
    </row>
    <row r="49" spans="1:5" s="17" customFormat="1" ht="15.75" customHeight="1">
      <c r="A49" s="14" t="s">
        <v>181</v>
      </c>
      <c r="B49" s="15" t="s">
        <v>12</v>
      </c>
      <c r="C49" s="43">
        <v>1400</v>
      </c>
      <c r="D49" s="43">
        <v>1511</v>
      </c>
      <c r="E49" s="16">
        <f t="shared" si="0"/>
        <v>107.92857142857142</v>
      </c>
    </row>
    <row r="50" spans="1:5" s="17" customFormat="1" ht="15.75" customHeight="1">
      <c r="A50" s="14" t="s">
        <v>182</v>
      </c>
      <c r="B50" s="15" t="s">
        <v>62</v>
      </c>
      <c r="C50" s="43">
        <v>9000</v>
      </c>
      <c r="D50" s="43">
        <v>8648.1</v>
      </c>
      <c r="E50" s="16">
        <f t="shared" si="0"/>
        <v>96.09</v>
      </c>
    </row>
    <row r="51" spans="1:5" s="17" customFormat="1" ht="15">
      <c r="A51" s="14" t="s">
        <v>187</v>
      </c>
      <c r="B51" s="15" t="s">
        <v>63</v>
      </c>
      <c r="C51" s="43">
        <v>0</v>
      </c>
      <c r="D51" s="43">
        <v>304</v>
      </c>
      <c r="E51" s="16"/>
    </row>
    <row r="52" spans="1:5" s="17" customFormat="1" ht="30" customHeight="1">
      <c r="A52" s="14" t="s">
        <v>178</v>
      </c>
      <c r="B52" s="15" t="s">
        <v>250</v>
      </c>
      <c r="C52" s="43">
        <v>3000</v>
      </c>
      <c r="D52" s="43">
        <v>719.95</v>
      </c>
      <c r="E52" s="16">
        <f t="shared" si="0"/>
        <v>23.998333333333335</v>
      </c>
    </row>
    <row r="53" spans="1:5" s="17" customFormat="1" ht="49.5" customHeight="1">
      <c r="A53" s="14" t="s">
        <v>255</v>
      </c>
      <c r="B53" s="15" t="s">
        <v>261</v>
      </c>
      <c r="C53" s="43">
        <f>SUM(C54,C55,C56,C57,C58,C59,C60,C61,C62)</f>
        <v>1498600</v>
      </c>
      <c r="D53" s="43">
        <f>SUM(D54,D55,D56,D57,D58,D59,D60,D61,D62)</f>
        <v>993918.4799999999</v>
      </c>
      <c r="E53" s="16">
        <f t="shared" si="0"/>
        <v>66.32313359135192</v>
      </c>
    </row>
    <row r="54" spans="1:5" s="17" customFormat="1" ht="18.75" customHeight="1">
      <c r="A54" s="14" t="s">
        <v>179</v>
      </c>
      <c r="B54" s="15" t="s">
        <v>13</v>
      </c>
      <c r="C54" s="43">
        <v>1078000</v>
      </c>
      <c r="D54" s="43">
        <v>713651.57</v>
      </c>
      <c r="E54" s="16">
        <f t="shared" si="0"/>
        <v>66.2014443413729</v>
      </c>
    </row>
    <row r="55" spans="1:5" s="17" customFormat="1" ht="17.25" customHeight="1">
      <c r="A55" s="14" t="s">
        <v>180</v>
      </c>
      <c r="B55" s="15" t="s">
        <v>11</v>
      </c>
      <c r="C55" s="43">
        <v>31000</v>
      </c>
      <c r="D55" s="43">
        <v>20405.11</v>
      </c>
      <c r="E55" s="16">
        <f t="shared" si="0"/>
        <v>65.82293548387096</v>
      </c>
    </row>
    <row r="56" spans="1:5" s="17" customFormat="1" ht="17.25" customHeight="1">
      <c r="A56" s="14" t="s">
        <v>181</v>
      </c>
      <c r="B56" s="15" t="s">
        <v>12</v>
      </c>
      <c r="C56" s="43">
        <v>4000</v>
      </c>
      <c r="D56" s="43">
        <v>4151.39</v>
      </c>
      <c r="E56" s="16">
        <f t="shared" si="0"/>
        <v>103.78475</v>
      </c>
    </row>
    <row r="57" spans="1:5" s="17" customFormat="1" ht="16.5" customHeight="1">
      <c r="A57" s="14" t="s">
        <v>182</v>
      </c>
      <c r="B57" s="15" t="s">
        <v>62</v>
      </c>
      <c r="C57" s="43">
        <v>75000</v>
      </c>
      <c r="D57" s="43">
        <v>67088.7</v>
      </c>
      <c r="E57" s="16">
        <f t="shared" si="0"/>
        <v>89.4516</v>
      </c>
    </row>
    <row r="58" spans="1:5" s="17" customFormat="1" ht="16.5" customHeight="1">
      <c r="A58" s="14" t="s">
        <v>183</v>
      </c>
      <c r="B58" s="15" t="s">
        <v>14</v>
      </c>
      <c r="C58" s="43">
        <v>62000</v>
      </c>
      <c r="D58" s="43">
        <v>54586.35</v>
      </c>
      <c r="E58" s="16">
        <f t="shared" si="0"/>
        <v>88.0425</v>
      </c>
    </row>
    <row r="59" spans="1:5" s="17" customFormat="1" ht="16.5" customHeight="1">
      <c r="A59" s="14" t="s">
        <v>184</v>
      </c>
      <c r="B59" s="15" t="s">
        <v>15</v>
      </c>
      <c r="C59" s="43">
        <v>100</v>
      </c>
      <c r="D59" s="43">
        <v>0</v>
      </c>
      <c r="E59" s="16"/>
    </row>
    <row r="60" spans="1:5" s="17" customFormat="1" ht="18" customHeight="1">
      <c r="A60" s="14" t="s">
        <v>185</v>
      </c>
      <c r="B60" s="15" t="s">
        <v>256</v>
      </c>
      <c r="C60" s="43">
        <v>4500</v>
      </c>
      <c r="D60" s="43">
        <v>3700</v>
      </c>
      <c r="E60" s="16">
        <f t="shared" si="0"/>
        <v>82.22222222222221</v>
      </c>
    </row>
    <row r="61" spans="1:5" s="17" customFormat="1" ht="18" customHeight="1">
      <c r="A61" s="14" t="s">
        <v>187</v>
      </c>
      <c r="B61" s="15" t="s">
        <v>63</v>
      </c>
      <c r="C61" s="43">
        <v>230000</v>
      </c>
      <c r="D61" s="43">
        <v>123865.9</v>
      </c>
      <c r="E61" s="16">
        <f t="shared" si="0"/>
        <v>53.85473913043478</v>
      </c>
    </row>
    <row r="62" spans="1:5" s="17" customFormat="1" ht="28.5" customHeight="1">
      <c r="A62" s="14" t="s">
        <v>178</v>
      </c>
      <c r="B62" s="15" t="s">
        <v>250</v>
      </c>
      <c r="C62" s="43">
        <v>14000</v>
      </c>
      <c r="D62" s="43">
        <v>6469.46</v>
      </c>
      <c r="E62" s="16">
        <f t="shared" si="0"/>
        <v>46.21042857142857</v>
      </c>
    </row>
    <row r="63" spans="1:5" s="17" customFormat="1" ht="23.25" customHeight="1">
      <c r="A63" s="14" t="s">
        <v>64</v>
      </c>
      <c r="B63" s="15" t="s">
        <v>233</v>
      </c>
      <c r="C63" s="43">
        <f>C64+C65+C66</f>
        <v>83750</v>
      </c>
      <c r="D63" s="43">
        <f>D64+D65+D66</f>
        <v>73079.81</v>
      </c>
      <c r="E63" s="16">
        <f t="shared" si="0"/>
        <v>87.25947462686567</v>
      </c>
    </row>
    <row r="64" spans="1:5" s="17" customFormat="1" ht="17.25" customHeight="1">
      <c r="A64" s="14" t="s">
        <v>188</v>
      </c>
      <c r="B64" s="15" t="s">
        <v>16</v>
      </c>
      <c r="C64" s="43">
        <v>23000</v>
      </c>
      <c r="D64" s="43">
        <v>14147</v>
      </c>
      <c r="E64" s="16">
        <f t="shared" si="0"/>
        <v>61.50869565217392</v>
      </c>
    </row>
    <row r="65" spans="1:5" s="17" customFormat="1" ht="17.25" customHeight="1">
      <c r="A65" s="14" t="s">
        <v>189</v>
      </c>
      <c r="B65" s="15" t="s">
        <v>138</v>
      </c>
      <c r="C65" s="43">
        <v>50000</v>
      </c>
      <c r="D65" s="43">
        <v>48210.71</v>
      </c>
      <c r="E65" s="16">
        <f t="shared" si="0"/>
        <v>96.42142</v>
      </c>
    </row>
    <row r="66" spans="1:5" s="17" customFormat="1" ht="30">
      <c r="A66" s="14" t="s">
        <v>186</v>
      </c>
      <c r="B66" s="15" t="s">
        <v>257</v>
      </c>
      <c r="C66" s="43">
        <v>10750</v>
      </c>
      <c r="D66" s="43">
        <v>10722.1</v>
      </c>
      <c r="E66" s="16">
        <f t="shared" si="0"/>
        <v>99.74046511627907</v>
      </c>
    </row>
    <row r="67" spans="1:5" s="17" customFormat="1" ht="30">
      <c r="A67" s="15" t="s">
        <v>151</v>
      </c>
      <c r="B67" s="15" t="s">
        <v>234</v>
      </c>
      <c r="C67" s="43">
        <f>C68+C69</f>
        <v>4038500</v>
      </c>
      <c r="D67" s="43">
        <f>D68+D69</f>
        <v>1792863.04</v>
      </c>
      <c r="E67" s="16">
        <f t="shared" si="0"/>
        <v>44.39428104494243</v>
      </c>
    </row>
    <row r="68" spans="1:5" s="17" customFormat="1" ht="18" customHeight="1">
      <c r="A68" s="14" t="s">
        <v>190</v>
      </c>
      <c r="B68" s="15" t="s">
        <v>235</v>
      </c>
      <c r="C68" s="43">
        <v>3998500</v>
      </c>
      <c r="D68" s="43">
        <v>1765566</v>
      </c>
      <c r="E68" s="16">
        <f t="shared" si="0"/>
        <v>44.155708390646495</v>
      </c>
    </row>
    <row r="69" spans="1:5" s="17" customFormat="1" ht="18" customHeight="1">
      <c r="A69" s="14" t="s">
        <v>191</v>
      </c>
      <c r="B69" s="15" t="s">
        <v>236</v>
      </c>
      <c r="C69" s="43">
        <v>40000</v>
      </c>
      <c r="D69" s="43">
        <v>27297.04</v>
      </c>
      <c r="E69" s="16">
        <f t="shared" si="0"/>
        <v>68.2426</v>
      </c>
    </row>
    <row r="70" spans="1:5" s="7" customFormat="1" ht="26.25" customHeight="1">
      <c r="A70" s="5" t="s">
        <v>65</v>
      </c>
      <c r="B70" s="5" t="s">
        <v>66</v>
      </c>
      <c r="C70" s="43">
        <f>C71+C73+C75</f>
        <v>7015875</v>
      </c>
      <c r="D70" s="43">
        <f>D71+D73+D75</f>
        <v>4273158.82</v>
      </c>
      <c r="E70" s="6">
        <f t="shared" si="0"/>
        <v>60.90699763037398</v>
      </c>
    </row>
    <row r="71" spans="1:5" s="17" customFormat="1" ht="19.5" customHeight="1">
      <c r="A71" s="14" t="s">
        <v>152</v>
      </c>
      <c r="B71" s="15" t="s">
        <v>20</v>
      </c>
      <c r="C71" s="43">
        <f>C72</f>
        <v>6499690</v>
      </c>
      <c r="D71" s="43">
        <f>D72</f>
        <v>3999808</v>
      </c>
      <c r="E71" s="16">
        <f t="shared" si="0"/>
        <v>61.5384426026472</v>
      </c>
    </row>
    <row r="72" spans="1:5" s="17" customFormat="1" ht="18" customHeight="1">
      <c r="A72" s="14" t="s">
        <v>192</v>
      </c>
      <c r="B72" s="15" t="s">
        <v>226</v>
      </c>
      <c r="C72" s="43">
        <v>6499690</v>
      </c>
      <c r="D72" s="43">
        <v>3999808</v>
      </c>
      <c r="E72" s="16">
        <f t="shared" si="0"/>
        <v>61.5384426026472</v>
      </c>
    </row>
    <row r="73" spans="1:5" s="17" customFormat="1" ht="21.75" customHeight="1">
      <c r="A73" s="15" t="s">
        <v>153</v>
      </c>
      <c r="B73" s="15" t="s">
        <v>252</v>
      </c>
      <c r="C73" s="43">
        <f>C74</f>
        <v>476185</v>
      </c>
      <c r="D73" s="43">
        <f>D74</f>
        <v>238092</v>
      </c>
      <c r="E73" s="16">
        <f t="shared" si="0"/>
        <v>49.999894998792485</v>
      </c>
    </row>
    <row r="74" spans="1:5" s="17" customFormat="1" ht="18" customHeight="1">
      <c r="A74" s="14" t="s">
        <v>192</v>
      </c>
      <c r="B74" s="15" t="s">
        <v>226</v>
      </c>
      <c r="C74" s="43">
        <v>476185</v>
      </c>
      <c r="D74" s="43">
        <v>238092</v>
      </c>
      <c r="E74" s="16">
        <f t="shared" si="0"/>
        <v>49.999894998792485</v>
      </c>
    </row>
    <row r="75" spans="1:5" s="17" customFormat="1" ht="18.75" customHeight="1">
      <c r="A75" s="15" t="s">
        <v>154</v>
      </c>
      <c r="B75" s="15" t="s">
        <v>21</v>
      </c>
      <c r="C75" s="43">
        <f>C76</f>
        <v>40000</v>
      </c>
      <c r="D75" s="43">
        <f>D76</f>
        <v>35258.82</v>
      </c>
      <c r="E75" s="16">
        <f t="shared" si="0"/>
        <v>88.14705000000001</v>
      </c>
    </row>
    <row r="76" spans="1:5" s="17" customFormat="1" ht="15">
      <c r="A76" s="14" t="s">
        <v>173</v>
      </c>
      <c r="B76" s="15" t="s">
        <v>67</v>
      </c>
      <c r="C76" s="43">
        <v>40000</v>
      </c>
      <c r="D76" s="43">
        <v>35258.82</v>
      </c>
      <c r="E76" s="16">
        <f aca="true" t="shared" si="1" ref="E76:E111">D76/C76*100</f>
        <v>88.14705000000001</v>
      </c>
    </row>
    <row r="77" spans="1:5" s="7" customFormat="1" ht="21.75" customHeight="1">
      <c r="A77" s="9" t="s">
        <v>68</v>
      </c>
      <c r="B77" s="9" t="s">
        <v>6</v>
      </c>
      <c r="C77" s="43">
        <f>C78+C84</f>
        <v>52362</v>
      </c>
      <c r="D77" s="43">
        <f>D78+D84</f>
        <v>38424.81</v>
      </c>
      <c r="E77" s="10">
        <f t="shared" si="1"/>
        <v>73.38300676062794</v>
      </c>
    </row>
    <row r="78" spans="1:5" s="17" customFormat="1" ht="18" customHeight="1">
      <c r="A78" s="31" t="s">
        <v>155</v>
      </c>
      <c r="B78" s="31" t="s">
        <v>27</v>
      </c>
      <c r="C78" s="43">
        <f>SUM(C79:C83)</f>
        <v>49722</v>
      </c>
      <c r="D78" s="43">
        <v>36878</v>
      </c>
      <c r="E78" s="11">
        <f t="shared" si="1"/>
        <v>74.16837617151361</v>
      </c>
    </row>
    <row r="79" spans="1:5" s="17" customFormat="1" ht="18" customHeight="1">
      <c r="A79" s="30" t="s">
        <v>258</v>
      </c>
      <c r="B79" s="31" t="s">
        <v>225</v>
      </c>
      <c r="C79" s="43">
        <v>0</v>
      </c>
      <c r="D79" s="43">
        <v>23.79</v>
      </c>
      <c r="E79" s="11"/>
    </row>
    <row r="80" spans="1:5" s="17" customFormat="1" ht="18.75" customHeight="1">
      <c r="A80" s="30" t="s">
        <v>172</v>
      </c>
      <c r="B80" s="31" t="s">
        <v>230</v>
      </c>
      <c r="C80" s="43">
        <v>11433</v>
      </c>
      <c r="D80" s="43">
        <v>3470.51</v>
      </c>
      <c r="E80" s="11">
        <f t="shared" si="1"/>
        <v>30.35519986005423</v>
      </c>
    </row>
    <row r="81" spans="1:5" s="17" customFormat="1" ht="18.75" customHeight="1">
      <c r="A81" s="30" t="s">
        <v>143</v>
      </c>
      <c r="B81" s="31" t="s">
        <v>5</v>
      </c>
      <c r="C81" s="43">
        <v>38289</v>
      </c>
      <c r="D81" s="43">
        <v>33115.02</v>
      </c>
      <c r="E81" s="11">
        <f t="shared" si="1"/>
        <v>86.48703282927211</v>
      </c>
    </row>
    <row r="82" spans="1:5" s="17" customFormat="1" ht="18" customHeight="1">
      <c r="A82" s="30" t="s">
        <v>173</v>
      </c>
      <c r="B82" s="31" t="s">
        <v>67</v>
      </c>
      <c r="C82" s="43">
        <v>0</v>
      </c>
      <c r="D82" s="43">
        <v>67.94</v>
      </c>
      <c r="E82" s="11"/>
    </row>
    <row r="83" spans="1:5" s="17" customFormat="1" ht="30">
      <c r="A83" s="30" t="s">
        <v>293</v>
      </c>
      <c r="B83" s="31" t="s">
        <v>294</v>
      </c>
      <c r="C83" s="43">
        <v>0</v>
      </c>
      <c r="D83" s="43">
        <v>200</v>
      </c>
      <c r="E83" s="11"/>
    </row>
    <row r="84" spans="1:5" s="17" customFormat="1" ht="21" customHeight="1">
      <c r="A84" s="30" t="s">
        <v>156</v>
      </c>
      <c r="B84" s="31" t="s">
        <v>7</v>
      </c>
      <c r="C84" s="43">
        <f>C85+C86</f>
        <v>2640</v>
      </c>
      <c r="D84" s="43">
        <f>D85+D86</f>
        <v>1546.81</v>
      </c>
      <c r="E84" s="11">
        <f t="shared" si="1"/>
        <v>58.59128787878788</v>
      </c>
    </row>
    <row r="85" spans="1:5" s="17" customFormat="1" ht="17.25" customHeight="1">
      <c r="A85" s="30" t="s">
        <v>172</v>
      </c>
      <c r="B85" s="31" t="s">
        <v>230</v>
      </c>
      <c r="C85" s="43">
        <v>2640</v>
      </c>
      <c r="D85" s="43">
        <v>1546.81</v>
      </c>
      <c r="E85" s="11">
        <f t="shared" si="1"/>
        <v>58.59128787878788</v>
      </c>
    </row>
    <row r="86" spans="1:5" s="17" customFormat="1" ht="16.5" customHeight="1">
      <c r="A86" s="30" t="s">
        <v>173</v>
      </c>
      <c r="B86" s="31" t="s">
        <v>67</v>
      </c>
      <c r="C86" s="43">
        <v>0</v>
      </c>
      <c r="D86" s="43">
        <v>0</v>
      </c>
      <c r="E86" s="11">
        <v>0</v>
      </c>
    </row>
    <row r="87" spans="1:5" s="7" customFormat="1" ht="23.25" customHeight="1">
      <c r="A87" s="5" t="s">
        <v>157</v>
      </c>
      <c r="B87" s="5" t="s">
        <v>158</v>
      </c>
      <c r="C87" s="43">
        <f>SUM(C103,C100,C98,C95,C93,C90,C88)</f>
        <v>3151867</v>
      </c>
      <c r="D87" s="43">
        <f>SUM(D103,D100,D98,D95,D93,D90,D88)</f>
        <v>1614847.95</v>
      </c>
      <c r="E87" s="11">
        <f t="shared" si="1"/>
        <v>51.2346475914117</v>
      </c>
    </row>
    <row r="88" spans="1:5" s="19" customFormat="1" ht="18.75" customHeight="1">
      <c r="A88" s="15" t="s">
        <v>237</v>
      </c>
      <c r="B88" s="15" t="s">
        <v>229</v>
      </c>
      <c r="C88" s="43">
        <f>C89</f>
        <v>10367</v>
      </c>
      <c r="D88" s="43">
        <f>D89</f>
        <v>5634.66</v>
      </c>
      <c r="E88" s="6">
        <f t="shared" si="1"/>
        <v>54.35188579145365</v>
      </c>
    </row>
    <row r="89" spans="1:5" s="19" customFormat="1" ht="16.5" customHeight="1">
      <c r="A89" s="14" t="s">
        <v>175</v>
      </c>
      <c r="B89" s="15" t="s">
        <v>70</v>
      </c>
      <c r="C89" s="43">
        <v>10367</v>
      </c>
      <c r="D89" s="43">
        <v>5634.66</v>
      </c>
      <c r="E89" s="6">
        <f t="shared" si="1"/>
        <v>54.35188579145365</v>
      </c>
    </row>
    <row r="90" spans="1:5" s="20" customFormat="1" ht="31.5" customHeight="1">
      <c r="A90" s="15" t="s">
        <v>159</v>
      </c>
      <c r="B90" s="15" t="s">
        <v>160</v>
      </c>
      <c r="C90" s="43">
        <f>C91</f>
        <v>2707000</v>
      </c>
      <c r="D90" s="43">
        <f>D91+D92</f>
        <v>1358428.81</v>
      </c>
      <c r="E90" s="6">
        <f t="shared" si="1"/>
        <v>50.182076468415225</v>
      </c>
    </row>
    <row r="91" spans="1:5" s="20" customFormat="1" ht="43.5" customHeight="1">
      <c r="A91" s="14" t="s">
        <v>170</v>
      </c>
      <c r="B91" s="15" t="s">
        <v>239</v>
      </c>
      <c r="C91" s="43">
        <v>2707000</v>
      </c>
      <c r="D91" s="43">
        <v>1358048</v>
      </c>
      <c r="E91" s="6">
        <f t="shared" si="1"/>
        <v>50.16800886590321</v>
      </c>
    </row>
    <row r="92" spans="1:5" s="20" customFormat="1" ht="44.25" customHeight="1">
      <c r="A92" s="14" t="s">
        <v>176</v>
      </c>
      <c r="B92" s="15" t="s">
        <v>317</v>
      </c>
      <c r="C92" s="43">
        <v>0</v>
      </c>
      <c r="D92" s="43">
        <v>380.81</v>
      </c>
      <c r="E92" s="6"/>
    </row>
    <row r="93" spans="1:5" s="20" customFormat="1" ht="30.75" customHeight="1">
      <c r="A93" s="15" t="s">
        <v>161</v>
      </c>
      <c r="B93" s="15" t="s">
        <v>136</v>
      </c>
      <c r="C93" s="43">
        <f>C94</f>
        <v>18000</v>
      </c>
      <c r="D93" s="43">
        <f>D94</f>
        <v>8940</v>
      </c>
      <c r="E93" s="16">
        <f t="shared" si="1"/>
        <v>49.666666666666664</v>
      </c>
    </row>
    <row r="94" spans="1:5" s="32" customFormat="1" ht="47.25" customHeight="1">
      <c r="A94" s="14" t="s">
        <v>170</v>
      </c>
      <c r="B94" s="15" t="s">
        <v>239</v>
      </c>
      <c r="C94" s="43">
        <v>18000</v>
      </c>
      <c r="D94" s="43">
        <v>8940</v>
      </c>
      <c r="E94" s="16">
        <f t="shared" si="1"/>
        <v>49.666666666666664</v>
      </c>
    </row>
    <row r="95" spans="1:5" s="17" customFormat="1" ht="30.75" customHeight="1">
      <c r="A95" s="14" t="s">
        <v>162</v>
      </c>
      <c r="B95" s="15" t="s">
        <v>163</v>
      </c>
      <c r="C95" s="43">
        <f>C96+C97</f>
        <v>167000</v>
      </c>
      <c r="D95" s="43">
        <f>D96+D97</f>
        <v>92800</v>
      </c>
      <c r="E95" s="16">
        <f t="shared" si="1"/>
        <v>55.568862275449106</v>
      </c>
    </row>
    <row r="96" spans="1:5" s="17" customFormat="1" ht="45">
      <c r="A96" s="14" t="s">
        <v>170</v>
      </c>
      <c r="B96" s="15" t="s">
        <v>239</v>
      </c>
      <c r="C96" s="43">
        <v>140000</v>
      </c>
      <c r="D96" s="43">
        <v>74600</v>
      </c>
      <c r="E96" s="16">
        <f t="shared" si="1"/>
        <v>53.28571428571428</v>
      </c>
    </row>
    <row r="97" spans="1:5" s="17" customFormat="1" ht="30.75" customHeight="1">
      <c r="A97" s="14" t="s">
        <v>227</v>
      </c>
      <c r="B97" s="15" t="s">
        <v>228</v>
      </c>
      <c r="C97" s="43">
        <v>27000</v>
      </c>
      <c r="D97" s="43">
        <v>18200</v>
      </c>
      <c r="E97" s="16">
        <f t="shared" si="1"/>
        <v>67.4074074074074</v>
      </c>
    </row>
    <row r="98" spans="1:5" s="17" customFormat="1" ht="18.75" customHeight="1">
      <c r="A98" s="14" t="s">
        <v>164</v>
      </c>
      <c r="B98" s="15" t="s">
        <v>69</v>
      </c>
      <c r="C98" s="43">
        <f>C99</f>
        <v>149000</v>
      </c>
      <c r="D98" s="43">
        <f>D99</f>
        <v>79281</v>
      </c>
      <c r="E98" s="16">
        <f t="shared" si="1"/>
        <v>53.20872483221476</v>
      </c>
    </row>
    <row r="99" spans="1:5" s="17" customFormat="1" ht="30" customHeight="1">
      <c r="A99" s="14" t="s">
        <v>227</v>
      </c>
      <c r="B99" s="15" t="s">
        <v>228</v>
      </c>
      <c r="C99" s="43">
        <v>149000</v>
      </c>
      <c r="D99" s="43">
        <v>79281</v>
      </c>
      <c r="E99" s="16">
        <f t="shared" si="1"/>
        <v>53.20872483221476</v>
      </c>
    </row>
    <row r="100" spans="1:5" s="17" customFormat="1" ht="24.75" customHeight="1">
      <c r="A100" s="14" t="s">
        <v>165</v>
      </c>
      <c r="B100" s="15" t="s">
        <v>253</v>
      </c>
      <c r="C100" s="43">
        <f>C101+C102</f>
        <v>58500</v>
      </c>
      <c r="D100" s="43">
        <f>D101+D102</f>
        <v>34763.48</v>
      </c>
      <c r="E100" s="16">
        <f t="shared" si="1"/>
        <v>59.42475213675215</v>
      </c>
    </row>
    <row r="101" spans="1:5" s="17" customFormat="1" ht="19.5" customHeight="1">
      <c r="A101" s="14" t="s">
        <v>143</v>
      </c>
      <c r="B101" s="15" t="s">
        <v>5</v>
      </c>
      <c r="C101" s="43">
        <v>1500</v>
      </c>
      <c r="D101" s="43">
        <v>3677.48</v>
      </c>
      <c r="E101" s="16">
        <f t="shared" si="1"/>
        <v>245.16533333333334</v>
      </c>
    </row>
    <row r="102" spans="1:5" s="17" customFormat="1" ht="45">
      <c r="A102" s="14" t="s">
        <v>170</v>
      </c>
      <c r="B102" s="15" t="s">
        <v>239</v>
      </c>
      <c r="C102" s="43">
        <v>57000</v>
      </c>
      <c r="D102" s="43">
        <v>31086</v>
      </c>
      <c r="E102" s="16">
        <f t="shared" si="1"/>
        <v>54.53684210526316</v>
      </c>
    </row>
    <row r="103" spans="1:5" s="17" customFormat="1" ht="24" customHeight="1">
      <c r="A103" s="14" t="s">
        <v>201</v>
      </c>
      <c r="B103" s="15" t="s">
        <v>4</v>
      </c>
      <c r="C103" s="43">
        <f>C104</f>
        <v>42000</v>
      </c>
      <c r="D103" s="43">
        <f>D104</f>
        <v>35000</v>
      </c>
      <c r="E103" s="16">
        <f t="shared" si="1"/>
        <v>83.33333333333334</v>
      </c>
    </row>
    <row r="104" spans="1:5" s="17" customFormat="1" ht="29.25" customHeight="1">
      <c r="A104" s="14" t="s">
        <v>227</v>
      </c>
      <c r="B104" s="15" t="s">
        <v>262</v>
      </c>
      <c r="C104" s="43">
        <v>42000</v>
      </c>
      <c r="D104" s="43">
        <v>35000</v>
      </c>
      <c r="E104" s="16">
        <f t="shared" si="1"/>
        <v>83.33333333333334</v>
      </c>
    </row>
    <row r="105" spans="1:5" s="8" customFormat="1" ht="25.5" customHeight="1">
      <c r="A105" s="18" t="s">
        <v>118</v>
      </c>
      <c r="B105" s="5" t="s">
        <v>119</v>
      </c>
      <c r="C105" s="43">
        <f>C106</f>
        <v>18078</v>
      </c>
      <c r="D105" s="43">
        <f>D106</f>
        <v>18078</v>
      </c>
      <c r="E105" s="6">
        <f t="shared" si="1"/>
        <v>100</v>
      </c>
    </row>
    <row r="106" spans="1:7" ht="20.25" customHeight="1">
      <c r="A106" s="14" t="s">
        <v>259</v>
      </c>
      <c r="B106" s="15" t="s">
        <v>260</v>
      </c>
      <c r="C106" s="43">
        <f>C107</f>
        <v>18078</v>
      </c>
      <c r="D106" s="43">
        <f>D107</f>
        <v>18078</v>
      </c>
      <c r="E106" s="16">
        <f t="shared" si="1"/>
        <v>100</v>
      </c>
      <c r="F106" s="17"/>
      <c r="G106" s="17"/>
    </row>
    <row r="107" spans="1:7" ht="30.75" customHeight="1">
      <c r="A107" s="14" t="s">
        <v>227</v>
      </c>
      <c r="B107" s="15" t="s">
        <v>228</v>
      </c>
      <c r="C107" s="43">
        <v>18078</v>
      </c>
      <c r="D107" s="43">
        <v>18078</v>
      </c>
      <c r="E107" s="16">
        <f t="shared" si="1"/>
        <v>100</v>
      </c>
      <c r="F107" s="17"/>
      <c r="G107" s="17"/>
    </row>
    <row r="108" spans="1:5" s="7" customFormat="1" ht="23.25" customHeight="1">
      <c r="A108" s="5" t="s">
        <v>71</v>
      </c>
      <c r="B108" s="5" t="s">
        <v>331</v>
      </c>
      <c r="C108" s="43">
        <f>C109</f>
        <v>2044161</v>
      </c>
      <c r="D108" s="43">
        <f>D109</f>
        <v>1155090</v>
      </c>
      <c r="E108" s="6">
        <f t="shared" si="1"/>
        <v>56.50680156797826</v>
      </c>
    </row>
    <row r="109" spans="1:7" s="2" customFormat="1" ht="22.5" customHeight="1">
      <c r="A109" s="15" t="s">
        <v>167</v>
      </c>
      <c r="B109" s="15" t="s">
        <v>168</v>
      </c>
      <c r="C109" s="43">
        <f>C110</f>
        <v>2044161</v>
      </c>
      <c r="D109" s="43">
        <f>D110</f>
        <v>1155090</v>
      </c>
      <c r="E109" s="6">
        <f t="shared" si="1"/>
        <v>56.50680156797826</v>
      </c>
      <c r="F109" s="20"/>
      <c r="G109" s="20"/>
    </row>
    <row r="110" spans="1:7" s="2" customFormat="1" ht="28.5" customHeight="1">
      <c r="A110" s="14" t="s">
        <v>171</v>
      </c>
      <c r="B110" s="35" t="s">
        <v>263</v>
      </c>
      <c r="C110" s="43">
        <v>2044161</v>
      </c>
      <c r="D110" s="43">
        <v>1155090</v>
      </c>
      <c r="E110" s="6">
        <f t="shared" si="1"/>
        <v>56.50680156797826</v>
      </c>
      <c r="F110" s="20"/>
      <c r="G110" s="20"/>
    </row>
    <row r="111" spans="1:7" ht="30.75" customHeight="1">
      <c r="A111" s="80" t="s">
        <v>22</v>
      </c>
      <c r="B111" s="81"/>
      <c r="C111" s="44">
        <f>C9+C13+C17+C26+C34+C37+C42+C70+C77+C87+C105+C108</f>
        <v>20594209</v>
      </c>
      <c r="D111" s="44">
        <v>10542375</v>
      </c>
      <c r="E111" s="24">
        <f t="shared" si="1"/>
        <v>51.19096829599039</v>
      </c>
      <c r="F111" s="17"/>
      <c r="G111" s="17"/>
    </row>
    <row r="112" spans="1:7" ht="15">
      <c r="A112" s="33"/>
      <c r="B112" s="33"/>
      <c r="C112" s="33"/>
      <c r="D112" s="33"/>
      <c r="E112" s="33"/>
      <c r="F112" s="17"/>
      <c r="G112" s="17"/>
    </row>
    <row r="113" spans="1:7" ht="15">
      <c r="A113" s="33"/>
      <c r="B113" s="33"/>
      <c r="C113" s="33"/>
      <c r="D113" s="33"/>
      <c r="E113" s="33"/>
      <c r="F113" s="17"/>
      <c r="G113" s="17"/>
    </row>
    <row r="114" spans="1:7" ht="15">
      <c r="A114" s="33"/>
      <c r="B114" s="33"/>
      <c r="C114" s="33"/>
      <c r="D114" s="33"/>
      <c r="E114" s="33"/>
      <c r="F114" s="17"/>
      <c r="G114" s="17"/>
    </row>
    <row r="115" spans="1:7" ht="15">
      <c r="A115" s="34" t="s">
        <v>24</v>
      </c>
      <c r="B115" s="33"/>
      <c r="C115" s="33"/>
      <c r="D115" s="33"/>
      <c r="E115" s="33"/>
      <c r="F115" s="17"/>
      <c r="G115" s="17"/>
    </row>
    <row r="116" spans="1:7" ht="15">
      <c r="A116" s="33"/>
      <c r="B116" s="33"/>
      <c r="C116" s="33"/>
      <c r="D116" s="33"/>
      <c r="E116" s="33"/>
      <c r="F116" s="17"/>
      <c r="G116" s="17"/>
    </row>
    <row r="117" spans="1:7" ht="31.5">
      <c r="A117" s="29" t="s">
        <v>0</v>
      </c>
      <c r="B117" s="29" t="s">
        <v>1</v>
      </c>
      <c r="C117" s="29" t="s">
        <v>25</v>
      </c>
      <c r="D117" s="29" t="s">
        <v>3</v>
      </c>
      <c r="E117" s="29" t="s">
        <v>39</v>
      </c>
      <c r="F117" s="17"/>
      <c r="G117" s="17"/>
    </row>
    <row r="118" spans="1:7" ht="15">
      <c r="A118" s="14">
        <v>1</v>
      </c>
      <c r="B118" s="14">
        <v>2</v>
      </c>
      <c r="C118" s="14">
        <v>3</v>
      </c>
      <c r="D118" s="14">
        <v>4</v>
      </c>
      <c r="E118" s="14">
        <v>5</v>
      </c>
      <c r="F118" s="17"/>
      <c r="G118" s="17"/>
    </row>
    <row r="119" spans="1:5" s="7" customFormat="1" ht="21" customHeight="1">
      <c r="A119" s="5" t="s">
        <v>126</v>
      </c>
      <c r="B119" s="5" t="s">
        <v>41</v>
      </c>
      <c r="C119" s="43">
        <f>C120+C122</f>
        <v>71201</v>
      </c>
      <c r="D119" s="43">
        <f>D120+D122</f>
        <v>1152.52</v>
      </c>
      <c r="E119" s="6">
        <f>D119/C119*100</f>
        <v>1.6186851308268142</v>
      </c>
    </row>
    <row r="120" spans="1:5" s="17" customFormat="1" ht="18.75" customHeight="1">
      <c r="A120" s="15" t="s">
        <v>144</v>
      </c>
      <c r="B120" s="15" t="s">
        <v>145</v>
      </c>
      <c r="C120" s="43">
        <f>C121</f>
        <v>70000</v>
      </c>
      <c r="D120" s="43">
        <f>D121</f>
        <v>768.02</v>
      </c>
      <c r="E120" s="16">
        <f aca="true" t="shared" si="2" ref="E120:E198">D120/C120*100</f>
        <v>1.0971714285714287</v>
      </c>
    </row>
    <row r="121" spans="1:7" ht="18.75" customHeight="1">
      <c r="A121" s="14" t="s">
        <v>73</v>
      </c>
      <c r="B121" s="15" t="s">
        <v>243</v>
      </c>
      <c r="C121" s="43">
        <v>70000</v>
      </c>
      <c r="D121" s="43">
        <v>768.02</v>
      </c>
      <c r="E121" s="16">
        <f t="shared" si="2"/>
        <v>1.0971714285714287</v>
      </c>
      <c r="F121" s="17"/>
      <c r="G121" s="17"/>
    </row>
    <row r="122" spans="1:5" s="17" customFormat="1" ht="18.75" customHeight="1">
      <c r="A122" s="14" t="s">
        <v>206</v>
      </c>
      <c r="B122" s="15" t="s">
        <v>128</v>
      </c>
      <c r="C122" s="43">
        <f>C123</f>
        <v>1201</v>
      </c>
      <c r="D122" s="43">
        <f>D123</f>
        <v>384.5</v>
      </c>
      <c r="E122" s="16">
        <f t="shared" si="2"/>
        <v>32.01498751040799</v>
      </c>
    </row>
    <row r="123" spans="1:7" ht="18.75" customHeight="1">
      <c r="A123" s="14" t="s">
        <v>129</v>
      </c>
      <c r="B123" s="15" t="s">
        <v>130</v>
      </c>
      <c r="C123" s="43">
        <v>1201</v>
      </c>
      <c r="D123" s="43">
        <v>384.5</v>
      </c>
      <c r="E123" s="16">
        <f t="shared" si="2"/>
        <v>32.01498751040799</v>
      </c>
      <c r="F123" s="17"/>
      <c r="G123" s="17"/>
    </row>
    <row r="124" spans="1:5" s="7" customFormat="1" ht="30.75" customHeight="1">
      <c r="A124" s="5" t="s">
        <v>43</v>
      </c>
      <c r="B124" s="5" t="s">
        <v>75</v>
      </c>
      <c r="C124" s="43">
        <f>C125</f>
        <v>280170</v>
      </c>
      <c r="D124" s="43">
        <f>D125</f>
        <v>94021.73</v>
      </c>
      <c r="E124" s="6">
        <f t="shared" si="2"/>
        <v>33.558814291323124</v>
      </c>
    </row>
    <row r="125" spans="1:5" s="17" customFormat="1" ht="18.75" customHeight="1">
      <c r="A125" s="14" t="s">
        <v>44</v>
      </c>
      <c r="B125" s="15" t="s">
        <v>45</v>
      </c>
      <c r="C125" s="43">
        <f>C126+C127+C128+C129+C130+C131+C132</f>
        <v>280170</v>
      </c>
      <c r="D125" s="43">
        <f>SUM(D126:D132)</f>
        <v>94021.73</v>
      </c>
      <c r="E125" s="16">
        <f t="shared" si="2"/>
        <v>33.558814291323124</v>
      </c>
    </row>
    <row r="126" spans="1:5" s="17" customFormat="1" ht="18.75" customHeight="1">
      <c r="A126" s="14" t="s">
        <v>265</v>
      </c>
      <c r="B126" s="15" t="s">
        <v>266</v>
      </c>
      <c r="C126" s="43">
        <v>10000</v>
      </c>
      <c r="D126" s="43">
        <v>5850</v>
      </c>
      <c r="E126" s="16">
        <f t="shared" si="2"/>
        <v>58.5</v>
      </c>
    </row>
    <row r="127" spans="1:5" s="17" customFormat="1" ht="18.75" customHeight="1">
      <c r="A127" s="14" t="s">
        <v>76</v>
      </c>
      <c r="B127" s="15" t="s">
        <v>77</v>
      </c>
      <c r="C127" s="43">
        <v>6000</v>
      </c>
      <c r="D127" s="43">
        <v>3022</v>
      </c>
      <c r="E127" s="16">
        <f t="shared" si="2"/>
        <v>50.366666666666674</v>
      </c>
    </row>
    <row r="128" spans="1:7" ht="18.75" customHeight="1">
      <c r="A128" s="14" t="s">
        <v>78</v>
      </c>
      <c r="B128" s="15" t="s">
        <v>79</v>
      </c>
      <c r="C128" s="43">
        <v>90520</v>
      </c>
      <c r="D128" s="43">
        <v>19258.93</v>
      </c>
      <c r="E128" s="16">
        <f t="shared" si="2"/>
        <v>21.27588378258948</v>
      </c>
      <c r="F128" s="17"/>
      <c r="G128" s="17"/>
    </row>
    <row r="129" spans="1:7" ht="18.75" customHeight="1">
      <c r="A129" s="14" t="s">
        <v>80</v>
      </c>
      <c r="B129" s="15" t="s">
        <v>81</v>
      </c>
      <c r="C129" s="43">
        <v>111650</v>
      </c>
      <c r="D129" s="43">
        <v>43585.16</v>
      </c>
      <c r="E129" s="16">
        <f t="shared" si="2"/>
        <v>39.0373130317958</v>
      </c>
      <c r="F129" s="17"/>
      <c r="G129" s="17"/>
    </row>
    <row r="130" spans="1:7" ht="18.75" customHeight="1">
      <c r="A130" s="14" t="s">
        <v>82</v>
      </c>
      <c r="B130" s="15" t="s">
        <v>83</v>
      </c>
      <c r="C130" s="43">
        <v>10000</v>
      </c>
      <c r="D130" s="43">
        <v>5146.83</v>
      </c>
      <c r="E130" s="16">
        <f t="shared" si="2"/>
        <v>51.4683</v>
      </c>
      <c r="F130" s="17"/>
      <c r="G130" s="17"/>
    </row>
    <row r="131" spans="1:7" ht="18.75" customHeight="1">
      <c r="A131" s="14" t="s">
        <v>84</v>
      </c>
      <c r="B131" s="15" t="s">
        <v>26</v>
      </c>
      <c r="C131" s="43">
        <v>30000</v>
      </c>
      <c r="D131" s="43">
        <v>4758.81</v>
      </c>
      <c r="E131" s="16">
        <f t="shared" si="2"/>
        <v>15.862700000000002</v>
      </c>
      <c r="F131" s="17"/>
      <c r="G131" s="17"/>
    </row>
    <row r="132" spans="1:7" ht="18.75" customHeight="1">
      <c r="A132" s="14" t="s">
        <v>101</v>
      </c>
      <c r="B132" s="40" t="s">
        <v>264</v>
      </c>
      <c r="C132" s="43">
        <v>22000</v>
      </c>
      <c r="D132" s="43">
        <v>12400</v>
      </c>
      <c r="E132" s="16">
        <f t="shared" si="2"/>
        <v>56.36363636363636</v>
      </c>
      <c r="F132" s="17"/>
      <c r="G132" s="17"/>
    </row>
    <row r="133" spans="1:5" s="7" customFormat="1" ht="21" customHeight="1">
      <c r="A133" s="5" t="s">
        <v>85</v>
      </c>
      <c r="B133" s="5" t="s">
        <v>86</v>
      </c>
      <c r="C133" s="43">
        <f>C134+C136+C138</f>
        <v>2188000</v>
      </c>
      <c r="D133" s="43">
        <v>259863</v>
      </c>
      <c r="E133" s="6">
        <f t="shared" si="2"/>
        <v>11.876736745886655</v>
      </c>
    </row>
    <row r="134" spans="1:5" s="7" customFormat="1" ht="21" customHeight="1">
      <c r="A134" s="5" t="s">
        <v>295</v>
      </c>
      <c r="B134" s="40" t="s">
        <v>297</v>
      </c>
      <c r="C134" s="43">
        <f>C135</f>
        <v>550000</v>
      </c>
      <c r="D134" s="43">
        <f>D135</f>
        <v>0</v>
      </c>
      <c r="E134" s="6">
        <v>0</v>
      </c>
    </row>
    <row r="135" spans="1:5" s="7" customFormat="1" ht="21" customHeight="1">
      <c r="A135" s="14" t="s">
        <v>73</v>
      </c>
      <c r="B135" s="15" t="s">
        <v>243</v>
      </c>
      <c r="C135" s="43">
        <v>550000</v>
      </c>
      <c r="D135" s="43">
        <v>0</v>
      </c>
      <c r="E135" s="6">
        <v>0</v>
      </c>
    </row>
    <row r="136" spans="1:5" s="7" customFormat="1" ht="21" customHeight="1">
      <c r="A136" s="14" t="s">
        <v>299</v>
      </c>
      <c r="B136" s="15" t="s">
        <v>300</v>
      </c>
      <c r="C136" s="43">
        <f>C137</f>
        <v>200000</v>
      </c>
      <c r="D136" s="43">
        <f>D137</f>
        <v>0</v>
      </c>
      <c r="E136" s="6">
        <v>0</v>
      </c>
    </row>
    <row r="137" spans="1:5" s="7" customFormat="1" ht="42.75" customHeight="1">
      <c r="A137" s="14" t="s">
        <v>296</v>
      </c>
      <c r="B137" s="35" t="s">
        <v>298</v>
      </c>
      <c r="C137" s="43">
        <v>200000</v>
      </c>
      <c r="D137" s="43">
        <v>0</v>
      </c>
      <c r="E137" s="6">
        <v>0</v>
      </c>
    </row>
    <row r="138" spans="1:5" s="17" customFormat="1" ht="21" customHeight="1">
      <c r="A138" s="15" t="s">
        <v>207</v>
      </c>
      <c r="B138" s="15" t="s">
        <v>87</v>
      </c>
      <c r="C138" s="43">
        <f>SUM(C139:C144)</f>
        <v>1438000</v>
      </c>
      <c r="D138" s="43">
        <v>259863</v>
      </c>
      <c r="E138" s="16">
        <f t="shared" si="2"/>
        <v>18.071140472878998</v>
      </c>
    </row>
    <row r="139" spans="1:5" s="17" customFormat="1" ht="18.75" customHeight="1">
      <c r="A139" s="14" t="s">
        <v>97</v>
      </c>
      <c r="B139" s="40" t="s">
        <v>246</v>
      </c>
      <c r="C139" s="43">
        <v>745</v>
      </c>
      <c r="D139" s="43">
        <v>745</v>
      </c>
      <c r="E139" s="16">
        <f t="shared" si="2"/>
        <v>100</v>
      </c>
    </row>
    <row r="140" spans="1:5" s="17" customFormat="1" ht="18.75" customHeight="1">
      <c r="A140" s="14" t="s">
        <v>265</v>
      </c>
      <c r="B140" s="40" t="s">
        <v>266</v>
      </c>
      <c r="C140" s="43">
        <v>3000</v>
      </c>
      <c r="D140" s="43">
        <v>2520</v>
      </c>
      <c r="E140" s="16">
        <v>0</v>
      </c>
    </row>
    <row r="141" spans="1:5" s="17" customFormat="1" ht="18.75" customHeight="1">
      <c r="A141" s="14" t="s">
        <v>76</v>
      </c>
      <c r="B141" s="15" t="s">
        <v>77</v>
      </c>
      <c r="C141" s="43">
        <v>8000</v>
      </c>
      <c r="D141" s="43">
        <v>6925.63</v>
      </c>
      <c r="E141" s="16">
        <f t="shared" si="2"/>
        <v>86.570375</v>
      </c>
    </row>
    <row r="142" spans="1:7" ht="18.75" customHeight="1">
      <c r="A142" s="14" t="s">
        <v>80</v>
      </c>
      <c r="B142" s="15" t="s">
        <v>81</v>
      </c>
      <c r="C142" s="43">
        <v>278255</v>
      </c>
      <c r="D142" s="43">
        <v>164089.95</v>
      </c>
      <c r="E142" s="16">
        <v>0</v>
      </c>
      <c r="F142" s="17"/>
      <c r="G142" s="17"/>
    </row>
    <row r="143" spans="1:7" ht="18.75" customHeight="1">
      <c r="A143" s="14" t="s">
        <v>82</v>
      </c>
      <c r="B143" s="15" t="s">
        <v>83</v>
      </c>
      <c r="C143" s="43">
        <v>85000</v>
      </c>
      <c r="D143" s="43">
        <v>79720</v>
      </c>
      <c r="E143" s="16">
        <f t="shared" si="2"/>
        <v>93.78823529411765</v>
      </c>
      <c r="F143" s="17"/>
      <c r="G143" s="17"/>
    </row>
    <row r="144" spans="1:5" s="17" customFormat="1" ht="18.75" customHeight="1">
      <c r="A144" s="14" t="s">
        <v>73</v>
      </c>
      <c r="B144" s="15" t="s">
        <v>243</v>
      </c>
      <c r="C144" s="43">
        <v>1063000</v>
      </c>
      <c r="D144" s="43">
        <v>5861.6</v>
      </c>
      <c r="E144" s="16">
        <v>0</v>
      </c>
    </row>
    <row r="145" spans="1:5" s="7" customFormat="1" ht="24" customHeight="1">
      <c r="A145" s="5" t="s">
        <v>46</v>
      </c>
      <c r="B145" s="5" t="s">
        <v>47</v>
      </c>
      <c r="C145" s="43">
        <f>C146+C152</f>
        <v>629680</v>
      </c>
      <c r="D145" s="43">
        <f>D146+D152</f>
        <v>493565.62</v>
      </c>
      <c r="E145" s="6">
        <f t="shared" si="2"/>
        <v>78.38356307965951</v>
      </c>
    </row>
    <row r="146" spans="1:5" s="17" customFormat="1" ht="18.75" customHeight="1">
      <c r="A146" s="14" t="s">
        <v>146</v>
      </c>
      <c r="B146" s="15" t="s">
        <v>131</v>
      </c>
      <c r="C146" s="43">
        <f>SUM(C147:C151)</f>
        <v>620480</v>
      </c>
      <c r="D146" s="43">
        <f>SUM(D147:D151)</f>
        <v>493468.9</v>
      </c>
      <c r="E146" s="16">
        <f t="shared" si="2"/>
        <v>79.53018630737493</v>
      </c>
    </row>
    <row r="147" spans="1:5" s="17" customFormat="1" ht="18.75" customHeight="1">
      <c r="A147" s="14" t="s">
        <v>265</v>
      </c>
      <c r="B147" s="40" t="s">
        <v>266</v>
      </c>
      <c r="C147" s="43">
        <v>2000</v>
      </c>
      <c r="D147" s="43">
        <v>0</v>
      </c>
      <c r="E147" s="16">
        <f t="shared" si="2"/>
        <v>0</v>
      </c>
    </row>
    <row r="148" spans="1:5" s="17" customFormat="1" ht="18.75" customHeight="1">
      <c r="A148" s="14" t="s">
        <v>78</v>
      </c>
      <c r="B148" s="15" t="s">
        <v>79</v>
      </c>
      <c r="C148" s="43">
        <v>19000</v>
      </c>
      <c r="D148" s="43">
        <v>2648.56</v>
      </c>
      <c r="E148" s="16">
        <f t="shared" si="2"/>
        <v>13.939789473684211</v>
      </c>
    </row>
    <row r="149" spans="1:5" s="17" customFormat="1" ht="18.75" customHeight="1">
      <c r="A149" s="14" t="s">
        <v>82</v>
      </c>
      <c r="B149" s="15" t="s">
        <v>83</v>
      </c>
      <c r="C149" s="43">
        <v>55000</v>
      </c>
      <c r="D149" s="43">
        <v>3590.44</v>
      </c>
      <c r="E149" s="16">
        <f t="shared" si="2"/>
        <v>6.528072727272727</v>
      </c>
    </row>
    <row r="150" spans="1:5" s="17" customFormat="1" ht="18.75" customHeight="1">
      <c r="A150" s="14" t="s">
        <v>84</v>
      </c>
      <c r="B150" s="40" t="s">
        <v>26</v>
      </c>
      <c r="C150" s="43">
        <v>19480</v>
      </c>
      <c r="D150" s="43">
        <v>18979.9</v>
      </c>
      <c r="E150" s="16">
        <f t="shared" si="2"/>
        <v>97.43275154004107</v>
      </c>
    </row>
    <row r="151" spans="1:5" s="17" customFormat="1" ht="18.75" customHeight="1">
      <c r="A151" s="14" t="s">
        <v>101</v>
      </c>
      <c r="B151" s="15" t="s">
        <v>102</v>
      </c>
      <c r="C151" s="43">
        <v>525000</v>
      </c>
      <c r="D151" s="43">
        <v>468250</v>
      </c>
      <c r="E151" s="16">
        <v>0</v>
      </c>
    </row>
    <row r="152" spans="1:5" s="17" customFormat="1" ht="18.75" customHeight="1">
      <c r="A152" s="14" t="s">
        <v>147</v>
      </c>
      <c r="B152" s="40" t="s">
        <v>4</v>
      </c>
      <c r="C152" s="43">
        <f>SUM(C153:C156)</f>
        <v>9200</v>
      </c>
      <c r="D152" s="43">
        <f>SUM(D153:D156)</f>
        <v>96.72</v>
      </c>
      <c r="E152" s="16">
        <v>0</v>
      </c>
    </row>
    <row r="153" spans="1:5" s="17" customFormat="1" ht="18.75" customHeight="1">
      <c r="A153" s="14" t="s">
        <v>76</v>
      </c>
      <c r="B153" s="40" t="s">
        <v>77</v>
      </c>
      <c r="C153" s="43">
        <v>1000</v>
      </c>
      <c r="D153" s="43">
        <v>0</v>
      </c>
      <c r="E153" s="16">
        <v>0</v>
      </c>
    </row>
    <row r="154" spans="1:5" s="17" customFormat="1" ht="18.75" customHeight="1">
      <c r="A154" s="14" t="s">
        <v>78</v>
      </c>
      <c r="B154" s="40" t="s">
        <v>79</v>
      </c>
      <c r="C154" s="43">
        <v>1200</v>
      </c>
      <c r="D154" s="43">
        <v>96.72</v>
      </c>
      <c r="E154" s="16">
        <v>0</v>
      </c>
    </row>
    <row r="155" spans="1:5" s="17" customFormat="1" ht="18.75" customHeight="1">
      <c r="A155" s="14" t="s">
        <v>80</v>
      </c>
      <c r="B155" s="40" t="s">
        <v>81</v>
      </c>
      <c r="C155" s="43">
        <v>2000</v>
      </c>
      <c r="D155" s="43">
        <v>0</v>
      </c>
      <c r="E155" s="16">
        <v>0</v>
      </c>
    </row>
    <row r="156" spans="1:5" s="17" customFormat="1" ht="18.75" customHeight="1">
      <c r="A156" s="14" t="s">
        <v>82</v>
      </c>
      <c r="B156" s="40" t="s">
        <v>83</v>
      </c>
      <c r="C156" s="43">
        <v>5000</v>
      </c>
      <c r="D156" s="43">
        <v>0</v>
      </c>
      <c r="E156" s="16">
        <v>0</v>
      </c>
    </row>
    <row r="157" spans="1:5" s="7" customFormat="1" ht="23.25" customHeight="1">
      <c r="A157" s="5" t="s">
        <v>88</v>
      </c>
      <c r="B157" s="5" t="s">
        <v>89</v>
      </c>
      <c r="C157" s="43">
        <f>C158+C162</f>
        <v>106000</v>
      </c>
      <c r="D157" s="43">
        <f>D158+D162</f>
        <v>29957.7</v>
      </c>
      <c r="E157" s="6">
        <f t="shared" si="2"/>
        <v>28.26198113207547</v>
      </c>
    </row>
    <row r="158" spans="1:5" s="17" customFormat="1" ht="20.25" customHeight="1">
      <c r="A158" s="15" t="s">
        <v>208</v>
      </c>
      <c r="B158" s="15" t="s">
        <v>90</v>
      </c>
      <c r="C158" s="43">
        <f>C159+C161+C160</f>
        <v>96000</v>
      </c>
      <c r="D158" s="43">
        <f>D159+D161</f>
        <v>29907.7</v>
      </c>
      <c r="E158" s="16">
        <f t="shared" si="2"/>
        <v>31.153854166666665</v>
      </c>
    </row>
    <row r="159" spans="1:8" s="17" customFormat="1" ht="31.5" customHeight="1">
      <c r="A159" s="14" t="s">
        <v>132</v>
      </c>
      <c r="B159" s="15" t="s">
        <v>133</v>
      </c>
      <c r="C159" s="43">
        <v>54000</v>
      </c>
      <c r="D159" s="43">
        <v>22493</v>
      </c>
      <c r="E159" s="16">
        <f t="shared" si="2"/>
        <v>41.653703703703705</v>
      </c>
      <c r="H159" s="43"/>
    </row>
    <row r="160" spans="1:5" s="17" customFormat="1" ht="15.75" customHeight="1">
      <c r="A160" s="14" t="s">
        <v>265</v>
      </c>
      <c r="B160" s="40" t="s">
        <v>266</v>
      </c>
      <c r="C160" s="43">
        <v>2000</v>
      </c>
      <c r="D160" s="43">
        <v>0</v>
      </c>
      <c r="E160" s="16">
        <v>0</v>
      </c>
    </row>
    <row r="161" spans="1:5" s="17" customFormat="1" ht="18.75" customHeight="1">
      <c r="A161" s="14" t="s">
        <v>82</v>
      </c>
      <c r="B161" s="15" t="s">
        <v>83</v>
      </c>
      <c r="C161" s="43">
        <v>40000</v>
      </c>
      <c r="D161" s="43">
        <v>7414.7</v>
      </c>
      <c r="E161" s="16">
        <f t="shared" si="2"/>
        <v>18.536749999999998</v>
      </c>
    </row>
    <row r="162" spans="1:5" s="17" customFormat="1" ht="21" customHeight="1">
      <c r="A162" s="15" t="s">
        <v>209</v>
      </c>
      <c r="B162" s="15" t="s">
        <v>4</v>
      </c>
      <c r="C162" s="43">
        <f>C163+C164+C165+C166</f>
        <v>10000</v>
      </c>
      <c r="D162" s="43">
        <f>D163+D164+D165+D166</f>
        <v>50</v>
      </c>
      <c r="E162" s="16">
        <f t="shared" si="2"/>
        <v>0.5</v>
      </c>
    </row>
    <row r="163" spans="1:5" s="17" customFormat="1" ht="18.75" customHeight="1">
      <c r="A163" s="14" t="s">
        <v>265</v>
      </c>
      <c r="B163" s="40" t="s">
        <v>266</v>
      </c>
      <c r="C163" s="43">
        <v>2000</v>
      </c>
      <c r="D163" s="43">
        <v>0</v>
      </c>
      <c r="E163" s="16">
        <f t="shared" si="2"/>
        <v>0</v>
      </c>
    </row>
    <row r="164" spans="1:5" s="17" customFormat="1" ht="18.75" customHeight="1">
      <c r="A164" s="14" t="s">
        <v>76</v>
      </c>
      <c r="B164" s="15" t="s">
        <v>77</v>
      </c>
      <c r="C164" s="43">
        <v>3000</v>
      </c>
      <c r="D164" s="43">
        <v>50</v>
      </c>
      <c r="E164" s="16">
        <f t="shared" si="2"/>
        <v>1.6666666666666667</v>
      </c>
    </row>
    <row r="165" spans="1:5" s="17" customFormat="1" ht="18.75" customHeight="1">
      <c r="A165" s="14" t="s">
        <v>80</v>
      </c>
      <c r="B165" s="15" t="s">
        <v>81</v>
      </c>
      <c r="C165" s="43">
        <v>2000</v>
      </c>
      <c r="D165" s="43">
        <v>0</v>
      </c>
      <c r="E165" s="16">
        <f t="shared" si="2"/>
        <v>0</v>
      </c>
    </row>
    <row r="166" spans="1:5" s="17" customFormat="1" ht="18.75" customHeight="1">
      <c r="A166" s="14" t="s">
        <v>82</v>
      </c>
      <c r="B166" s="15" t="s">
        <v>83</v>
      </c>
      <c r="C166" s="43">
        <v>3000</v>
      </c>
      <c r="D166" s="43">
        <v>0</v>
      </c>
      <c r="E166" s="16">
        <f t="shared" si="2"/>
        <v>0</v>
      </c>
    </row>
    <row r="167" spans="1:5" s="7" customFormat="1" ht="23.25" customHeight="1">
      <c r="A167" s="5" t="s">
        <v>48</v>
      </c>
      <c r="B167" s="5" t="s">
        <v>49</v>
      </c>
      <c r="C167" s="43">
        <f>C168+C175+C179+C195</f>
        <v>2498938</v>
      </c>
      <c r="D167" s="43">
        <v>1225039</v>
      </c>
      <c r="E167" s="6">
        <f t="shared" si="2"/>
        <v>49.022384709024394</v>
      </c>
    </row>
    <row r="168" spans="1:5" s="17" customFormat="1" ht="21.75" customHeight="1">
      <c r="A168" s="14" t="s">
        <v>210</v>
      </c>
      <c r="B168" s="15" t="s">
        <v>17</v>
      </c>
      <c r="C168" s="43">
        <f>C169+C170+C171+C172+C173+C174</f>
        <v>74181</v>
      </c>
      <c r="D168" s="43">
        <f>D169+D170+D171+D172+D173+D174</f>
        <v>37187.37</v>
      </c>
      <c r="E168" s="16">
        <f t="shared" si="2"/>
        <v>50.13058599911029</v>
      </c>
    </row>
    <row r="169" spans="1:5" s="17" customFormat="1" ht="21" customHeight="1">
      <c r="A169" s="14" t="s">
        <v>91</v>
      </c>
      <c r="B169" s="15" t="s">
        <v>92</v>
      </c>
      <c r="C169" s="43">
        <v>54400</v>
      </c>
      <c r="D169" s="43">
        <v>25707.04</v>
      </c>
      <c r="E169" s="16">
        <f t="shared" si="2"/>
        <v>47.25558823529412</v>
      </c>
    </row>
    <row r="170" spans="1:5" s="17" customFormat="1" ht="18.75" customHeight="1">
      <c r="A170" s="14" t="s">
        <v>93</v>
      </c>
      <c r="B170" s="15" t="s">
        <v>244</v>
      </c>
      <c r="C170" s="43">
        <v>4624</v>
      </c>
      <c r="D170" s="43">
        <v>4624</v>
      </c>
      <c r="E170" s="16">
        <f t="shared" si="2"/>
        <v>100</v>
      </c>
    </row>
    <row r="171" spans="1:7" ht="18.75" customHeight="1">
      <c r="A171" s="14" t="s">
        <v>94</v>
      </c>
      <c r="B171" s="15" t="s">
        <v>199</v>
      </c>
      <c r="C171" s="43">
        <v>10170</v>
      </c>
      <c r="D171" s="43">
        <v>4690.4</v>
      </c>
      <c r="E171" s="16">
        <f t="shared" si="2"/>
        <v>46.11996066863323</v>
      </c>
      <c r="F171" s="17"/>
      <c r="G171" s="17"/>
    </row>
    <row r="172" spans="1:7" ht="18.75" customHeight="1">
      <c r="A172" s="14" t="s">
        <v>95</v>
      </c>
      <c r="B172" s="15" t="s">
        <v>29</v>
      </c>
      <c r="C172" s="43">
        <v>1446</v>
      </c>
      <c r="D172" s="43">
        <v>668.63</v>
      </c>
      <c r="E172" s="16">
        <f t="shared" si="2"/>
        <v>46.23997233748271</v>
      </c>
      <c r="F172" s="17"/>
      <c r="G172" s="17"/>
    </row>
    <row r="173" spans="1:7" ht="18.75" customHeight="1">
      <c r="A173" s="14" t="s">
        <v>76</v>
      </c>
      <c r="B173" s="15" t="s">
        <v>77</v>
      </c>
      <c r="C173" s="43">
        <v>2075</v>
      </c>
      <c r="D173" s="43">
        <v>397.3</v>
      </c>
      <c r="E173" s="16">
        <f t="shared" si="2"/>
        <v>19.14698795180723</v>
      </c>
      <c r="F173" s="17"/>
      <c r="G173" s="17"/>
    </row>
    <row r="174" spans="1:7" ht="18.75" customHeight="1">
      <c r="A174" s="14" t="s">
        <v>96</v>
      </c>
      <c r="B174" s="15" t="s">
        <v>245</v>
      </c>
      <c r="C174" s="43">
        <v>1466</v>
      </c>
      <c r="D174" s="43">
        <v>1100</v>
      </c>
      <c r="E174" s="16">
        <f t="shared" si="2"/>
        <v>75.03410641200546</v>
      </c>
      <c r="F174" s="17"/>
      <c r="G174" s="17"/>
    </row>
    <row r="175" spans="1:5" s="17" customFormat="1" ht="20.25" customHeight="1">
      <c r="A175" s="15" t="s">
        <v>211</v>
      </c>
      <c r="B175" s="15" t="s">
        <v>36</v>
      </c>
      <c r="C175" s="43">
        <f>C176+C177+C178</f>
        <v>62500</v>
      </c>
      <c r="D175" s="43">
        <f>D176+D177+D178</f>
        <v>29112.16</v>
      </c>
      <c r="E175" s="16">
        <f t="shared" si="2"/>
        <v>46.579456</v>
      </c>
    </row>
    <row r="176" spans="1:7" ht="18.75" customHeight="1">
      <c r="A176" s="14" t="s">
        <v>97</v>
      </c>
      <c r="B176" s="15" t="s">
        <v>246</v>
      </c>
      <c r="C176" s="43">
        <v>57000</v>
      </c>
      <c r="D176" s="43">
        <v>27435</v>
      </c>
      <c r="E176" s="16">
        <f t="shared" si="2"/>
        <v>48.13157894736842</v>
      </c>
      <c r="F176" s="17"/>
      <c r="G176" s="17"/>
    </row>
    <row r="177" spans="1:7" ht="18.75" customHeight="1">
      <c r="A177" s="14" t="s">
        <v>76</v>
      </c>
      <c r="B177" s="15" t="s">
        <v>77</v>
      </c>
      <c r="C177" s="43">
        <v>5000</v>
      </c>
      <c r="D177" s="43">
        <v>1677.16</v>
      </c>
      <c r="E177" s="16">
        <f t="shared" si="2"/>
        <v>33.5432</v>
      </c>
      <c r="F177" s="17"/>
      <c r="G177" s="17"/>
    </row>
    <row r="178" spans="1:5" s="17" customFormat="1" ht="18.75" customHeight="1">
      <c r="A178" s="14" t="s">
        <v>82</v>
      </c>
      <c r="B178" s="15" t="s">
        <v>83</v>
      </c>
      <c r="C178" s="43">
        <v>500</v>
      </c>
      <c r="D178" s="43">
        <v>0</v>
      </c>
      <c r="E178" s="16">
        <f t="shared" si="2"/>
        <v>0</v>
      </c>
    </row>
    <row r="179" spans="1:5" s="17" customFormat="1" ht="21" customHeight="1">
      <c r="A179" s="14" t="s">
        <v>212</v>
      </c>
      <c r="B179" s="15" t="s">
        <v>37</v>
      </c>
      <c r="C179" s="43">
        <f>SUM(C180:C194)</f>
        <v>2356257</v>
      </c>
      <c r="D179" s="43">
        <v>1156436</v>
      </c>
      <c r="E179" s="16">
        <f t="shared" si="2"/>
        <v>49.07936613026508</v>
      </c>
    </row>
    <row r="180" spans="1:5" s="17" customFormat="1" ht="18.75" customHeight="1">
      <c r="A180" s="14" t="s">
        <v>91</v>
      </c>
      <c r="B180" s="15" t="s">
        <v>92</v>
      </c>
      <c r="C180" s="43">
        <v>1436674</v>
      </c>
      <c r="D180" s="43">
        <v>668534.01</v>
      </c>
      <c r="E180" s="16">
        <f t="shared" si="2"/>
        <v>46.53345226544087</v>
      </c>
    </row>
    <row r="181" spans="1:7" ht="18.75" customHeight="1">
      <c r="A181" s="14" t="s">
        <v>93</v>
      </c>
      <c r="B181" s="15" t="s">
        <v>244</v>
      </c>
      <c r="C181" s="43">
        <v>112068</v>
      </c>
      <c r="D181" s="43">
        <v>107974.56</v>
      </c>
      <c r="E181" s="16">
        <f t="shared" si="2"/>
        <v>96.3473605311061</v>
      </c>
      <c r="F181" s="17"/>
      <c r="G181" s="17"/>
    </row>
    <row r="182" spans="1:7" ht="18.75" customHeight="1">
      <c r="A182" s="14" t="s">
        <v>94</v>
      </c>
      <c r="B182" s="15" t="s">
        <v>199</v>
      </c>
      <c r="C182" s="43">
        <v>266000</v>
      </c>
      <c r="D182" s="43">
        <v>116166.95</v>
      </c>
      <c r="E182" s="16">
        <f t="shared" si="2"/>
        <v>43.67178571428572</v>
      </c>
      <c r="F182" s="17"/>
      <c r="G182" s="17"/>
    </row>
    <row r="183" spans="1:7" ht="18.75" customHeight="1">
      <c r="A183" s="14" t="s">
        <v>95</v>
      </c>
      <c r="B183" s="15" t="s">
        <v>29</v>
      </c>
      <c r="C183" s="43">
        <v>37486</v>
      </c>
      <c r="D183" s="43">
        <v>16541.75</v>
      </c>
      <c r="E183" s="16">
        <f t="shared" si="2"/>
        <v>44.12780771488023</v>
      </c>
      <c r="F183" s="17"/>
      <c r="G183" s="17"/>
    </row>
    <row r="184" spans="1:7" ht="18.75" customHeight="1">
      <c r="A184" s="14" t="s">
        <v>98</v>
      </c>
      <c r="B184" s="15" t="s">
        <v>99</v>
      </c>
      <c r="C184" s="43">
        <v>17000</v>
      </c>
      <c r="D184" s="43">
        <v>10125.8</v>
      </c>
      <c r="E184" s="16">
        <f t="shared" si="2"/>
        <v>59.563529411764705</v>
      </c>
      <c r="F184" s="17"/>
      <c r="G184" s="17"/>
    </row>
    <row r="185" spans="1:7" ht="18.75" customHeight="1">
      <c r="A185" s="14" t="s">
        <v>265</v>
      </c>
      <c r="B185" s="40" t="s">
        <v>266</v>
      </c>
      <c r="C185" s="43">
        <v>17600</v>
      </c>
      <c r="D185" s="43">
        <v>10465.75</v>
      </c>
      <c r="E185" s="16">
        <f t="shared" si="2"/>
        <v>59.46448863636363</v>
      </c>
      <c r="F185" s="17"/>
      <c r="G185" s="17"/>
    </row>
    <row r="186" spans="1:7" ht="18.75" customHeight="1">
      <c r="A186" s="14" t="s">
        <v>76</v>
      </c>
      <c r="B186" s="15" t="s">
        <v>77</v>
      </c>
      <c r="C186" s="43">
        <v>88000</v>
      </c>
      <c r="D186" s="43">
        <v>55068.04</v>
      </c>
      <c r="E186" s="16">
        <f t="shared" si="2"/>
        <v>62.577318181818185</v>
      </c>
      <c r="F186" s="17"/>
      <c r="G186" s="17"/>
    </row>
    <row r="187" spans="1:7" ht="18.75" customHeight="1">
      <c r="A187" s="14" t="s">
        <v>78</v>
      </c>
      <c r="B187" s="15" t="s">
        <v>79</v>
      </c>
      <c r="C187" s="43">
        <v>40000</v>
      </c>
      <c r="D187" s="43">
        <v>21126.38</v>
      </c>
      <c r="E187" s="16">
        <f t="shared" si="2"/>
        <v>52.81595</v>
      </c>
      <c r="F187" s="17"/>
      <c r="G187" s="17"/>
    </row>
    <row r="188" spans="1:7" ht="18.75" customHeight="1">
      <c r="A188" s="14" t="s">
        <v>80</v>
      </c>
      <c r="B188" s="15" t="s">
        <v>81</v>
      </c>
      <c r="C188" s="43">
        <v>50000</v>
      </c>
      <c r="D188" s="43">
        <v>2454.4</v>
      </c>
      <c r="E188" s="16">
        <f t="shared" si="2"/>
        <v>4.9088</v>
      </c>
      <c r="F188" s="17"/>
      <c r="G188" s="17"/>
    </row>
    <row r="189" spans="1:7" ht="18.75" customHeight="1">
      <c r="A189" s="14" t="s">
        <v>82</v>
      </c>
      <c r="B189" s="15" t="s">
        <v>83</v>
      </c>
      <c r="C189" s="43">
        <v>195000</v>
      </c>
      <c r="D189" s="43">
        <v>99186.47</v>
      </c>
      <c r="E189" s="16">
        <f t="shared" si="2"/>
        <v>50.86485641025641</v>
      </c>
      <c r="F189" s="17"/>
      <c r="G189" s="17"/>
    </row>
    <row r="190" spans="1:7" ht="18.75" customHeight="1">
      <c r="A190" s="14" t="s">
        <v>267</v>
      </c>
      <c r="B190" s="40" t="s">
        <v>268</v>
      </c>
      <c r="C190" s="43">
        <v>2800</v>
      </c>
      <c r="D190" s="43">
        <v>846.7</v>
      </c>
      <c r="E190" s="16">
        <f t="shared" si="2"/>
        <v>30.239285714285717</v>
      </c>
      <c r="F190" s="17"/>
      <c r="G190" s="17"/>
    </row>
    <row r="191" spans="1:7" ht="18.75" customHeight="1">
      <c r="A191" s="14" t="s">
        <v>100</v>
      </c>
      <c r="B191" s="15" t="s">
        <v>28</v>
      </c>
      <c r="C191" s="43">
        <v>30000</v>
      </c>
      <c r="D191" s="43">
        <v>14206.85</v>
      </c>
      <c r="E191" s="16">
        <f t="shared" si="2"/>
        <v>47.35616666666667</v>
      </c>
      <c r="F191" s="17"/>
      <c r="G191" s="17"/>
    </row>
    <row r="192" spans="1:7" ht="18.75" customHeight="1">
      <c r="A192" s="14" t="s">
        <v>84</v>
      </c>
      <c r="B192" s="15" t="s">
        <v>26</v>
      </c>
      <c r="C192" s="43">
        <v>6500</v>
      </c>
      <c r="D192" s="43">
        <v>3064</v>
      </c>
      <c r="E192" s="16">
        <f t="shared" si="2"/>
        <v>47.13846153846154</v>
      </c>
      <c r="F192" s="17"/>
      <c r="G192" s="17"/>
    </row>
    <row r="193" spans="1:7" ht="18.75" customHeight="1">
      <c r="A193" s="14" t="s">
        <v>96</v>
      </c>
      <c r="B193" s="15" t="s">
        <v>245</v>
      </c>
      <c r="C193" s="43">
        <v>31529</v>
      </c>
      <c r="D193" s="43">
        <v>23650.8</v>
      </c>
      <c r="E193" s="16">
        <f t="shared" si="2"/>
        <v>75.01284531700973</v>
      </c>
      <c r="F193" s="17"/>
      <c r="G193" s="17"/>
    </row>
    <row r="194" spans="1:5" s="17" customFormat="1" ht="18" customHeight="1">
      <c r="A194" s="14" t="s">
        <v>101</v>
      </c>
      <c r="B194" s="15" t="s">
        <v>247</v>
      </c>
      <c r="C194" s="43">
        <v>25600</v>
      </c>
      <c r="D194" s="43">
        <v>7022.58</v>
      </c>
      <c r="E194" s="16">
        <f t="shared" si="2"/>
        <v>27.431953124999996</v>
      </c>
    </row>
    <row r="195" spans="1:5" s="17" customFormat="1" ht="22.5" customHeight="1">
      <c r="A195" s="14" t="s">
        <v>213</v>
      </c>
      <c r="B195" s="15" t="s">
        <v>4</v>
      </c>
      <c r="C195" s="43">
        <f>C196</f>
        <v>6000</v>
      </c>
      <c r="D195" s="43">
        <f>D196</f>
        <v>2304.42</v>
      </c>
      <c r="E195" s="16">
        <v>0</v>
      </c>
    </row>
    <row r="196" spans="1:5" s="17" customFormat="1" ht="18.75" customHeight="1">
      <c r="A196" s="14" t="s">
        <v>84</v>
      </c>
      <c r="B196" s="15" t="s">
        <v>26</v>
      </c>
      <c r="C196" s="43">
        <v>6000</v>
      </c>
      <c r="D196" s="43">
        <v>2304.42</v>
      </c>
      <c r="E196" s="16">
        <v>0</v>
      </c>
    </row>
    <row r="197" spans="1:5" s="7" customFormat="1" ht="34.5" customHeight="1">
      <c r="A197" s="5" t="s">
        <v>53</v>
      </c>
      <c r="B197" s="5" t="s">
        <v>141</v>
      </c>
      <c r="C197" s="43">
        <f>C198</f>
        <v>1560</v>
      </c>
      <c r="D197" s="43">
        <f>D198</f>
        <v>548.45</v>
      </c>
      <c r="E197" s="6">
        <f t="shared" si="2"/>
        <v>35.157051282051285</v>
      </c>
    </row>
    <row r="198" spans="1:5" s="17" customFormat="1" ht="30.75" customHeight="1">
      <c r="A198" s="14" t="s">
        <v>214</v>
      </c>
      <c r="B198" s="15" t="s">
        <v>142</v>
      </c>
      <c r="C198" s="43">
        <f>C199+C200</f>
        <v>1560</v>
      </c>
      <c r="D198" s="43">
        <f>D199+D200</f>
        <v>548.45</v>
      </c>
      <c r="E198" s="16">
        <f t="shared" si="2"/>
        <v>35.157051282051285</v>
      </c>
    </row>
    <row r="199" spans="1:5" s="17" customFormat="1" ht="18.75" customHeight="1">
      <c r="A199" s="14" t="s">
        <v>76</v>
      </c>
      <c r="B199" s="40" t="s">
        <v>77</v>
      </c>
      <c r="C199" s="43">
        <v>560</v>
      </c>
      <c r="D199" s="43">
        <v>0</v>
      </c>
      <c r="E199" s="16">
        <v>0</v>
      </c>
    </row>
    <row r="200" spans="1:5" s="17" customFormat="1" ht="18.75" customHeight="1">
      <c r="A200" s="14" t="s">
        <v>82</v>
      </c>
      <c r="B200" s="40" t="s">
        <v>83</v>
      </c>
      <c r="C200" s="43">
        <v>1000</v>
      </c>
      <c r="D200" s="43">
        <v>548.45</v>
      </c>
      <c r="E200" s="16">
        <f aca="true" t="shared" si="3" ref="E200:E274">D200/C200*100</f>
        <v>54.845</v>
      </c>
    </row>
    <row r="201" spans="1:5" s="27" customFormat="1" ht="30.75" customHeight="1">
      <c r="A201" s="9" t="s">
        <v>55</v>
      </c>
      <c r="B201" s="9" t="s">
        <v>105</v>
      </c>
      <c r="C201" s="43">
        <f>C202+C204+C212+C214</f>
        <v>127000</v>
      </c>
      <c r="D201" s="43">
        <f>D202+D204+D212</f>
        <v>27500.91</v>
      </c>
      <c r="E201" s="10">
        <f t="shared" si="3"/>
        <v>21.654259842519686</v>
      </c>
    </row>
    <row r="202" spans="1:5" s="17" customFormat="1" ht="23.25" customHeight="1">
      <c r="A202" s="36" t="s">
        <v>269</v>
      </c>
      <c r="B202" s="37" t="s">
        <v>106</v>
      </c>
      <c r="C202" s="43">
        <f>SUM(C203:C203)</f>
        <v>14500</v>
      </c>
      <c r="D202" s="43">
        <f>SUM(D203:D203)</f>
        <v>978.91</v>
      </c>
      <c r="E202" s="41">
        <f t="shared" si="3"/>
        <v>6.751103448275862</v>
      </c>
    </row>
    <row r="203" spans="1:5" s="17" customFormat="1" ht="18.75" customHeight="1">
      <c r="A203" s="36" t="s">
        <v>270</v>
      </c>
      <c r="B203" s="38" t="s">
        <v>271</v>
      </c>
      <c r="C203" s="43">
        <v>14500</v>
      </c>
      <c r="D203" s="43">
        <v>978.91</v>
      </c>
      <c r="E203" s="41">
        <f t="shared" si="3"/>
        <v>6.751103448275862</v>
      </c>
    </row>
    <row r="204" spans="1:5" s="17" customFormat="1" ht="19.5" customHeight="1">
      <c r="A204" s="36" t="s">
        <v>215</v>
      </c>
      <c r="B204" s="37" t="s">
        <v>9</v>
      </c>
      <c r="C204" s="43">
        <f>SUM(C205:C211)</f>
        <v>92000</v>
      </c>
      <c r="D204" s="43">
        <v>26522</v>
      </c>
      <c r="E204" s="41">
        <f t="shared" si="3"/>
        <v>28.82826086956522</v>
      </c>
    </row>
    <row r="205" spans="1:5" s="17" customFormat="1" ht="29.25" customHeight="1">
      <c r="A205" s="36" t="s">
        <v>110</v>
      </c>
      <c r="B205" s="37" t="s">
        <v>134</v>
      </c>
      <c r="C205" s="43">
        <v>14000</v>
      </c>
      <c r="D205" s="43">
        <v>0</v>
      </c>
      <c r="E205" s="41">
        <v>0</v>
      </c>
    </row>
    <row r="206" spans="1:7" ht="18.75" customHeight="1">
      <c r="A206" s="36" t="s">
        <v>265</v>
      </c>
      <c r="B206" s="38" t="s">
        <v>266</v>
      </c>
      <c r="C206" s="43">
        <v>9450</v>
      </c>
      <c r="D206" s="43">
        <v>4203</v>
      </c>
      <c r="E206" s="41">
        <f t="shared" si="3"/>
        <v>44.476190476190474</v>
      </c>
      <c r="F206" s="17"/>
      <c r="G206" s="17"/>
    </row>
    <row r="207" spans="1:7" ht="18.75" customHeight="1">
      <c r="A207" s="36" t="s">
        <v>76</v>
      </c>
      <c r="B207" s="37" t="s">
        <v>77</v>
      </c>
      <c r="C207" s="43">
        <v>40000</v>
      </c>
      <c r="D207" s="43">
        <v>15711.17</v>
      </c>
      <c r="E207" s="41">
        <f t="shared" si="3"/>
        <v>39.277925</v>
      </c>
      <c r="F207" s="17"/>
      <c r="G207" s="17"/>
    </row>
    <row r="208" spans="1:7" ht="18.75" customHeight="1">
      <c r="A208" s="36" t="s">
        <v>78</v>
      </c>
      <c r="B208" s="37" t="s">
        <v>79</v>
      </c>
      <c r="C208" s="43">
        <v>7600</v>
      </c>
      <c r="D208" s="43">
        <v>2273</v>
      </c>
      <c r="E208" s="41">
        <f t="shared" si="3"/>
        <v>29.907894736842106</v>
      </c>
      <c r="F208" s="17"/>
      <c r="G208" s="17"/>
    </row>
    <row r="209" spans="1:7" ht="18.75" customHeight="1">
      <c r="A209" s="36" t="s">
        <v>80</v>
      </c>
      <c r="B209" s="37" t="s">
        <v>81</v>
      </c>
      <c r="C209" s="43">
        <v>6650</v>
      </c>
      <c r="D209" s="43">
        <v>1596.05</v>
      </c>
      <c r="E209" s="41">
        <f t="shared" si="3"/>
        <v>24.000751879699248</v>
      </c>
      <c r="F209" s="17"/>
      <c r="G209" s="17"/>
    </row>
    <row r="210" spans="1:7" ht="18.75" customHeight="1">
      <c r="A210" s="36" t="s">
        <v>82</v>
      </c>
      <c r="B210" s="37" t="s">
        <v>83</v>
      </c>
      <c r="C210" s="43">
        <v>9300</v>
      </c>
      <c r="D210" s="43">
        <v>1631.31</v>
      </c>
      <c r="E210" s="41">
        <f t="shared" si="3"/>
        <v>17.540967741935486</v>
      </c>
      <c r="F210" s="17"/>
      <c r="G210" s="17"/>
    </row>
    <row r="211" spans="1:5" s="17" customFormat="1" ht="18.75" customHeight="1">
      <c r="A211" s="36" t="s">
        <v>84</v>
      </c>
      <c r="B211" s="37" t="s">
        <v>26</v>
      </c>
      <c r="C211" s="43">
        <v>5000</v>
      </c>
      <c r="D211" s="43">
        <v>1108</v>
      </c>
      <c r="E211" s="41">
        <f t="shared" si="3"/>
        <v>22.16</v>
      </c>
    </row>
    <row r="212" spans="1:5" s="17" customFormat="1" ht="18.75" customHeight="1">
      <c r="A212" s="36" t="s">
        <v>57</v>
      </c>
      <c r="B212" s="37" t="s">
        <v>18</v>
      </c>
      <c r="C212" s="43">
        <f>SUM(C213:C213)</f>
        <v>500</v>
      </c>
      <c r="D212" s="43">
        <f>SUM(D213:D213)</f>
        <v>0</v>
      </c>
      <c r="E212" s="41">
        <v>0</v>
      </c>
    </row>
    <row r="213" spans="1:5" s="17" customFormat="1" ht="18.75" customHeight="1">
      <c r="A213" s="36" t="s">
        <v>82</v>
      </c>
      <c r="B213" s="37" t="s">
        <v>83</v>
      </c>
      <c r="C213" s="43">
        <v>500</v>
      </c>
      <c r="D213" s="43">
        <v>0</v>
      </c>
      <c r="E213" s="41">
        <v>0</v>
      </c>
    </row>
    <row r="214" spans="1:5" s="17" customFormat="1" ht="18.75" customHeight="1">
      <c r="A214" s="36" t="s">
        <v>301</v>
      </c>
      <c r="B214" s="38" t="s">
        <v>4</v>
      </c>
      <c r="C214" s="43">
        <f>SUM(C215:C216)</f>
        <v>20000</v>
      </c>
      <c r="D214" s="43">
        <f>SUM(D215:D216)</f>
        <v>0</v>
      </c>
      <c r="E214" s="41">
        <v>0</v>
      </c>
    </row>
    <row r="215" spans="1:5" s="17" customFormat="1" ht="18.75" customHeight="1">
      <c r="A215" s="36" t="s">
        <v>76</v>
      </c>
      <c r="B215" s="38" t="s">
        <v>77</v>
      </c>
      <c r="C215" s="43">
        <v>5000</v>
      </c>
      <c r="D215" s="43">
        <v>0</v>
      </c>
      <c r="E215" s="41">
        <v>0</v>
      </c>
    </row>
    <row r="216" spans="1:5" s="17" customFormat="1" ht="18.75" customHeight="1">
      <c r="A216" s="36" t="s">
        <v>82</v>
      </c>
      <c r="B216" s="38" t="s">
        <v>83</v>
      </c>
      <c r="C216" s="43">
        <v>15000</v>
      </c>
      <c r="D216" s="43">
        <v>0</v>
      </c>
      <c r="E216" s="41">
        <v>0</v>
      </c>
    </row>
    <row r="217" spans="1:5" s="7" customFormat="1" ht="51.75" customHeight="1">
      <c r="A217" s="18" t="s">
        <v>58</v>
      </c>
      <c r="B217" s="5" t="s">
        <v>254</v>
      </c>
      <c r="C217" s="43">
        <f>C218</f>
        <v>83000</v>
      </c>
      <c r="D217" s="43">
        <f>D218</f>
        <v>28147.99</v>
      </c>
      <c r="E217" s="16">
        <f t="shared" si="3"/>
        <v>33.91324096385542</v>
      </c>
    </row>
    <row r="218" spans="1:5" s="17" customFormat="1" ht="30" customHeight="1">
      <c r="A218" s="14" t="s">
        <v>193</v>
      </c>
      <c r="B218" s="15" t="s">
        <v>194</v>
      </c>
      <c r="C218" s="43">
        <f>C219+C220+C221+C222</f>
        <v>83000</v>
      </c>
      <c r="D218" s="43">
        <f>D219+D220+D221+D222</f>
        <v>28147.99</v>
      </c>
      <c r="E218" s="16">
        <f t="shared" si="3"/>
        <v>33.91324096385542</v>
      </c>
    </row>
    <row r="219" spans="1:5" s="17" customFormat="1" ht="18.75" customHeight="1">
      <c r="A219" s="14" t="s">
        <v>103</v>
      </c>
      <c r="B219" s="15" t="s">
        <v>195</v>
      </c>
      <c r="C219" s="43">
        <v>53000</v>
      </c>
      <c r="D219" s="43">
        <v>19462</v>
      </c>
      <c r="E219" s="16">
        <f t="shared" si="3"/>
        <v>36.72075471698113</v>
      </c>
    </row>
    <row r="220" spans="1:5" s="17" customFormat="1" ht="18.75" customHeight="1">
      <c r="A220" s="14" t="s">
        <v>76</v>
      </c>
      <c r="B220" s="15" t="s">
        <v>77</v>
      </c>
      <c r="C220" s="43">
        <v>6000</v>
      </c>
      <c r="D220" s="43">
        <v>889.4</v>
      </c>
      <c r="E220" s="16">
        <f t="shared" si="3"/>
        <v>14.823333333333332</v>
      </c>
    </row>
    <row r="221" spans="1:5" s="17" customFormat="1" ht="18.75" customHeight="1">
      <c r="A221" s="14" t="s">
        <v>82</v>
      </c>
      <c r="B221" s="15" t="s">
        <v>83</v>
      </c>
      <c r="C221" s="43">
        <v>20000</v>
      </c>
      <c r="D221" s="43">
        <v>7789.79</v>
      </c>
      <c r="E221" s="16">
        <f t="shared" si="3"/>
        <v>38.948949999999996</v>
      </c>
    </row>
    <row r="222" spans="1:5" s="17" customFormat="1" ht="18.75" customHeight="1">
      <c r="A222" s="14" t="s">
        <v>84</v>
      </c>
      <c r="B222" s="15" t="s">
        <v>26</v>
      </c>
      <c r="C222" s="43">
        <v>4000</v>
      </c>
      <c r="D222" s="43">
        <v>6.8</v>
      </c>
      <c r="E222" s="16">
        <f t="shared" si="3"/>
        <v>0.16999999999999998</v>
      </c>
    </row>
    <row r="223" spans="1:5" s="7" customFormat="1" ht="24" customHeight="1">
      <c r="A223" s="5" t="s">
        <v>107</v>
      </c>
      <c r="B223" s="5" t="s">
        <v>108</v>
      </c>
      <c r="C223" s="43">
        <f>C224</f>
        <v>140000</v>
      </c>
      <c r="D223" s="43">
        <f>D224</f>
        <v>50280.76</v>
      </c>
      <c r="E223" s="6">
        <f t="shared" si="3"/>
        <v>35.91482857142857</v>
      </c>
    </row>
    <row r="224" spans="1:5" s="17" customFormat="1" ht="29.25" customHeight="1">
      <c r="A224" s="15" t="s">
        <v>216</v>
      </c>
      <c r="B224" s="15" t="s">
        <v>109</v>
      </c>
      <c r="C224" s="43">
        <f>C225</f>
        <v>140000</v>
      </c>
      <c r="D224" s="43">
        <f>D225</f>
        <v>50280.76</v>
      </c>
      <c r="E224" s="16">
        <f t="shared" si="3"/>
        <v>35.91482857142857</v>
      </c>
    </row>
    <row r="225" spans="1:5" s="17" customFormat="1" ht="27.75" customHeight="1">
      <c r="A225" s="14" t="s">
        <v>196</v>
      </c>
      <c r="B225" s="15" t="s">
        <v>197</v>
      </c>
      <c r="C225" s="43">
        <v>140000</v>
      </c>
      <c r="D225" s="43">
        <v>50280.76</v>
      </c>
      <c r="E225" s="16">
        <f t="shared" si="3"/>
        <v>35.91482857142857</v>
      </c>
    </row>
    <row r="226" spans="1:5" s="7" customFormat="1" ht="24" customHeight="1">
      <c r="A226" s="5" t="s">
        <v>65</v>
      </c>
      <c r="B226" s="5" t="s">
        <v>19</v>
      </c>
      <c r="C226" s="43">
        <f>C229+C227</f>
        <v>61262</v>
      </c>
      <c r="D226" s="43">
        <f>D229+D227</f>
        <v>10322.27</v>
      </c>
      <c r="E226" s="6">
        <f t="shared" si="3"/>
        <v>16.849384610362055</v>
      </c>
    </row>
    <row r="227" spans="1:5" s="17" customFormat="1" ht="18.75" customHeight="1">
      <c r="A227" s="14" t="s">
        <v>154</v>
      </c>
      <c r="B227" s="15" t="s">
        <v>21</v>
      </c>
      <c r="C227" s="43">
        <f>C228</f>
        <v>18000</v>
      </c>
      <c r="D227" s="43">
        <f>D228</f>
        <v>10322.27</v>
      </c>
      <c r="E227" s="16">
        <f t="shared" si="3"/>
        <v>57.345944444444456</v>
      </c>
    </row>
    <row r="228" spans="1:5" s="17" customFormat="1" ht="18.75" customHeight="1">
      <c r="A228" s="14" t="s">
        <v>82</v>
      </c>
      <c r="B228" s="15" t="s">
        <v>83</v>
      </c>
      <c r="C228" s="43">
        <v>18000</v>
      </c>
      <c r="D228" s="43">
        <v>10322.27</v>
      </c>
      <c r="E228" s="16">
        <f t="shared" si="3"/>
        <v>57.345944444444456</v>
      </c>
    </row>
    <row r="229" spans="1:5" s="17" customFormat="1" ht="18.75" customHeight="1">
      <c r="A229" s="14" t="s">
        <v>302</v>
      </c>
      <c r="B229" s="40" t="s">
        <v>303</v>
      </c>
      <c r="C229" s="43">
        <f>C230</f>
        <v>43262</v>
      </c>
      <c r="D229" s="43">
        <f>D230</f>
        <v>0</v>
      </c>
      <c r="E229" s="16">
        <v>0</v>
      </c>
    </row>
    <row r="230" spans="1:5" s="17" customFormat="1" ht="18.75" customHeight="1">
      <c r="A230" s="14" t="s">
        <v>304</v>
      </c>
      <c r="B230" s="40" t="s">
        <v>305</v>
      </c>
      <c r="C230" s="43">
        <v>43262</v>
      </c>
      <c r="D230" s="43">
        <v>0</v>
      </c>
      <c r="E230" s="16">
        <v>0</v>
      </c>
    </row>
    <row r="231" spans="1:5" s="7" customFormat="1" ht="24" customHeight="1">
      <c r="A231" s="5" t="s">
        <v>68</v>
      </c>
      <c r="B231" s="5" t="s">
        <v>6</v>
      </c>
      <c r="C231" s="43">
        <f>SUM(C232,C249,C258,C262,C278,C288,C292)</f>
        <v>10768485</v>
      </c>
      <c r="D231" s="43">
        <v>3645797</v>
      </c>
      <c r="E231" s="6">
        <f t="shared" si="3"/>
        <v>33.85617382575172</v>
      </c>
    </row>
    <row r="232" spans="1:5" s="17" customFormat="1" ht="20.25" customHeight="1">
      <c r="A232" s="14" t="s">
        <v>155</v>
      </c>
      <c r="B232" s="15" t="s">
        <v>27</v>
      </c>
      <c r="C232" s="43">
        <f>SUM(C233:C248)</f>
        <v>6768117</v>
      </c>
      <c r="D232" s="43">
        <v>1850314</v>
      </c>
      <c r="E232" s="16">
        <f t="shared" si="3"/>
        <v>27.33868223613747</v>
      </c>
    </row>
    <row r="233" spans="1:5" s="17" customFormat="1" ht="18.75" customHeight="1">
      <c r="A233" s="14" t="s">
        <v>110</v>
      </c>
      <c r="B233" s="15" t="s">
        <v>137</v>
      </c>
      <c r="C233" s="43">
        <v>156086</v>
      </c>
      <c r="D233" s="43">
        <v>85017.46</v>
      </c>
      <c r="E233" s="16">
        <f t="shared" si="3"/>
        <v>54.46834437425522</v>
      </c>
    </row>
    <row r="234" spans="1:5" s="17" customFormat="1" ht="18.75" customHeight="1">
      <c r="A234" s="14" t="s">
        <v>91</v>
      </c>
      <c r="B234" s="15" t="s">
        <v>92</v>
      </c>
      <c r="C234" s="43">
        <v>2351402</v>
      </c>
      <c r="D234" s="43">
        <v>996402.27</v>
      </c>
      <c r="E234" s="16">
        <f t="shared" si="3"/>
        <v>42.37481596086079</v>
      </c>
    </row>
    <row r="235" spans="1:5" s="17" customFormat="1" ht="18.75" customHeight="1">
      <c r="A235" s="14" t="s">
        <v>93</v>
      </c>
      <c r="B235" s="15" t="s">
        <v>244</v>
      </c>
      <c r="C235" s="43">
        <v>176701</v>
      </c>
      <c r="D235" s="43">
        <v>175907.75</v>
      </c>
      <c r="E235" s="16">
        <f t="shared" si="3"/>
        <v>99.55107780940685</v>
      </c>
    </row>
    <row r="236" spans="1:5" s="17" customFormat="1" ht="18.75" customHeight="1">
      <c r="A236" s="14" t="s">
        <v>94</v>
      </c>
      <c r="B236" s="15" t="s">
        <v>199</v>
      </c>
      <c r="C236" s="43">
        <v>422169</v>
      </c>
      <c r="D236" s="43">
        <v>197968</v>
      </c>
      <c r="E236" s="16">
        <f t="shared" si="3"/>
        <v>46.89306888947317</v>
      </c>
    </row>
    <row r="237" spans="1:5" s="17" customFormat="1" ht="18.75" customHeight="1">
      <c r="A237" s="14" t="s">
        <v>95</v>
      </c>
      <c r="B237" s="15" t="s">
        <v>29</v>
      </c>
      <c r="C237" s="43">
        <v>58290</v>
      </c>
      <c r="D237" s="43">
        <v>26694.11</v>
      </c>
      <c r="E237" s="16">
        <f t="shared" si="3"/>
        <v>45.795350832046665</v>
      </c>
    </row>
    <row r="238" spans="1:5" s="17" customFormat="1" ht="18.75" customHeight="1">
      <c r="A238" s="14" t="s">
        <v>265</v>
      </c>
      <c r="B238" s="40" t="s">
        <v>266</v>
      </c>
      <c r="C238" s="43">
        <v>6827</v>
      </c>
      <c r="D238" s="43">
        <v>4517</v>
      </c>
      <c r="E238" s="16">
        <f t="shared" si="3"/>
        <v>66.1637615350813</v>
      </c>
    </row>
    <row r="239" spans="1:5" s="17" customFormat="1" ht="18.75" customHeight="1">
      <c r="A239" s="14" t="s">
        <v>76</v>
      </c>
      <c r="B239" s="15" t="s">
        <v>77</v>
      </c>
      <c r="C239" s="43">
        <v>108136</v>
      </c>
      <c r="D239" s="43">
        <v>55816.21</v>
      </c>
      <c r="E239" s="16">
        <f t="shared" si="3"/>
        <v>51.616677147295995</v>
      </c>
    </row>
    <row r="240" spans="1:5" s="17" customFormat="1" ht="18.75" customHeight="1">
      <c r="A240" s="14" t="s">
        <v>112</v>
      </c>
      <c r="B240" s="15" t="s">
        <v>113</v>
      </c>
      <c r="C240" s="43">
        <v>10000</v>
      </c>
      <c r="D240" s="43">
        <v>2542.87</v>
      </c>
      <c r="E240" s="16">
        <f t="shared" si="3"/>
        <v>25.4287</v>
      </c>
    </row>
    <row r="241" spans="1:5" s="17" customFormat="1" ht="18.75" customHeight="1">
      <c r="A241" s="14" t="s">
        <v>78</v>
      </c>
      <c r="B241" s="15" t="s">
        <v>79</v>
      </c>
      <c r="C241" s="43">
        <v>160000</v>
      </c>
      <c r="D241" s="43">
        <v>109831.42</v>
      </c>
      <c r="E241" s="16">
        <f t="shared" si="3"/>
        <v>68.64463749999999</v>
      </c>
    </row>
    <row r="242" spans="1:5" s="17" customFormat="1" ht="18.75" customHeight="1">
      <c r="A242" s="14" t="s">
        <v>80</v>
      </c>
      <c r="B242" s="15" t="s">
        <v>81</v>
      </c>
      <c r="C242" s="43">
        <v>38000</v>
      </c>
      <c r="D242" s="43">
        <v>2305.8</v>
      </c>
      <c r="E242" s="16">
        <f t="shared" si="3"/>
        <v>6.0678947368421055</v>
      </c>
    </row>
    <row r="243" spans="1:5" s="17" customFormat="1" ht="18.75" customHeight="1">
      <c r="A243" s="14" t="s">
        <v>82</v>
      </c>
      <c r="B243" s="15" t="s">
        <v>83</v>
      </c>
      <c r="C243" s="43">
        <v>69758</v>
      </c>
      <c r="D243" s="43">
        <v>52192.92</v>
      </c>
      <c r="E243" s="16">
        <f t="shared" si="3"/>
        <v>74.81997763697353</v>
      </c>
    </row>
    <row r="244" spans="1:5" s="17" customFormat="1" ht="18.75" customHeight="1">
      <c r="A244" s="14" t="s">
        <v>100</v>
      </c>
      <c r="B244" s="15" t="s">
        <v>28</v>
      </c>
      <c r="C244" s="43">
        <v>4066</v>
      </c>
      <c r="D244" s="43">
        <v>2008</v>
      </c>
      <c r="E244" s="16">
        <f t="shared" si="3"/>
        <v>49.38514510575504</v>
      </c>
    </row>
    <row r="245" spans="1:5" s="17" customFormat="1" ht="18.75" customHeight="1">
      <c r="A245" s="14" t="s">
        <v>84</v>
      </c>
      <c r="B245" s="15" t="s">
        <v>26</v>
      </c>
      <c r="C245" s="43">
        <v>8600</v>
      </c>
      <c r="D245" s="43">
        <v>1668</v>
      </c>
      <c r="E245" s="16">
        <f t="shared" si="3"/>
        <v>19.395348837209305</v>
      </c>
    </row>
    <row r="246" spans="1:5" s="17" customFormat="1" ht="18.75" customHeight="1">
      <c r="A246" s="14" t="s">
        <v>96</v>
      </c>
      <c r="B246" s="15" t="s">
        <v>245</v>
      </c>
      <c r="C246" s="43">
        <v>146186</v>
      </c>
      <c r="D246" s="43">
        <v>109640</v>
      </c>
      <c r="E246" s="16">
        <f t="shared" si="3"/>
        <v>75.00034203001655</v>
      </c>
    </row>
    <row r="247" spans="1:5" s="17" customFormat="1" ht="18.75" customHeight="1">
      <c r="A247" s="14" t="s">
        <v>306</v>
      </c>
      <c r="B247" s="15" t="s">
        <v>67</v>
      </c>
      <c r="C247" s="43">
        <v>890</v>
      </c>
      <c r="D247" s="43">
        <v>877.52</v>
      </c>
      <c r="E247" s="16">
        <f t="shared" si="3"/>
        <v>98.59775280898876</v>
      </c>
    </row>
    <row r="248" spans="1:5" s="17" customFormat="1" ht="18.75" customHeight="1">
      <c r="A248" s="14" t="s">
        <v>73</v>
      </c>
      <c r="B248" s="15" t="s">
        <v>243</v>
      </c>
      <c r="C248" s="43">
        <v>3051006</v>
      </c>
      <c r="D248" s="43">
        <v>26925.1</v>
      </c>
      <c r="E248" s="16">
        <f t="shared" si="3"/>
        <v>0.8824990839087172</v>
      </c>
    </row>
    <row r="249" spans="1:5" s="17" customFormat="1" ht="26.25" customHeight="1">
      <c r="A249" s="14" t="s">
        <v>274</v>
      </c>
      <c r="B249" s="15" t="s">
        <v>275</v>
      </c>
      <c r="C249" s="43">
        <f>SUM(C250:C257)</f>
        <v>277418</v>
      </c>
      <c r="D249" s="43">
        <v>141253</v>
      </c>
      <c r="E249" s="16">
        <f t="shared" si="3"/>
        <v>50.91702773432149</v>
      </c>
    </row>
    <row r="250" spans="1:5" s="17" customFormat="1" ht="18.75" customHeight="1">
      <c r="A250" s="14" t="s">
        <v>110</v>
      </c>
      <c r="B250" s="35" t="s">
        <v>276</v>
      </c>
      <c r="C250" s="43">
        <v>17764</v>
      </c>
      <c r="D250" s="43">
        <v>8523.98</v>
      </c>
      <c r="E250" s="16">
        <f t="shared" si="3"/>
        <v>47.984575546048184</v>
      </c>
    </row>
    <row r="251" spans="1:5" s="17" customFormat="1" ht="18.75" customHeight="1">
      <c r="A251" s="14" t="s">
        <v>91</v>
      </c>
      <c r="B251" s="40" t="s">
        <v>92</v>
      </c>
      <c r="C251" s="43">
        <v>178965</v>
      </c>
      <c r="D251" s="43">
        <v>88476.23</v>
      </c>
      <c r="E251" s="16">
        <f t="shared" si="3"/>
        <v>49.437728047383565</v>
      </c>
    </row>
    <row r="252" spans="1:5" s="17" customFormat="1" ht="18.75" customHeight="1">
      <c r="A252" s="14" t="s">
        <v>93</v>
      </c>
      <c r="B252" s="40" t="s">
        <v>277</v>
      </c>
      <c r="C252" s="43">
        <v>13564</v>
      </c>
      <c r="D252" s="43">
        <v>13483.1</v>
      </c>
      <c r="E252" s="16">
        <f t="shared" si="3"/>
        <v>99.40356826894721</v>
      </c>
    </row>
    <row r="253" spans="1:5" s="17" customFormat="1" ht="18.75" customHeight="1">
      <c r="A253" s="14" t="s">
        <v>94</v>
      </c>
      <c r="B253" s="40" t="s">
        <v>199</v>
      </c>
      <c r="C253" s="43">
        <v>37599</v>
      </c>
      <c r="D253" s="43">
        <v>17156</v>
      </c>
      <c r="E253" s="16">
        <f t="shared" si="3"/>
        <v>45.62887310832735</v>
      </c>
    </row>
    <row r="254" spans="1:5" s="17" customFormat="1" ht="18.75" customHeight="1">
      <c r="A254" s="14" t="s">
        <v>95</v>
      </c>
      <c r="B254" s="40" t="s">
        <v>29</v>
      </c>
      <c r="C254" s="43">
        <v>5169</v>
      </c>
      <c r="D254" s="43">
        <v>2356.21</v>
      </c>
      <c r="E254" s="16">
        <f t="shared" si="3"/>
        <v>45.58347842909654</v>
      </c>
    </row>
    <row r="255" spans="1:5" s="17" customFormat="1" ht="18.75" customHeight="1">
      <c r="A255" s="14" t="s">
        <v>76</v>
      </c>
      <c r="B255" s="40" t="s">
        <v>77</v>
      </c>
      <c r="C255" s="43">
        <v>7000</v>
      </c>
      <c r="D255" s="43">
        <v>490</v>
      </c>
      <c r="E255" s="16">
        <f t="shared" si="3"/>
        <v>7.000000000000001</v>
      </c>
    </row>
    <row r="256" spans="1:5" s="17" customFormat="1" ht="18.75" customHeight="1">
      <c r="A256" s="14" t="s">
        <v>112</v>
      </c>
      <c r="B256" s="40" t="s">
        <v>283</v>
      </c>
      <c r="C256" s="43">
        <v>3000</v>
      </c>
      <c r="D256" s="43">
        <v>0</v>
      </c>
      <c r="E256" s="16">
        <v>0</v>
      </c>
    </row>
    <row r="257" spans="1:5" s="17" customFormat="1" ht="18.75" customHeight="1">
      <c r="A257" s="14" t="s">
        <v>96</v>
      </c>
      <c r="B257" s="40" t="s">
        <v>313</v>
      </c>
      <c r="C257" s="43">
        <v>14357</v>
      </c>
      <c r="D257" s="43">
        <v>10768</v>
      </c>
      <c r="E257" s="16">
        <v>0</v>
      </c>
    </row>
    <row r="258" spans="1:5" s="17" customFormat="1" ht="21.75" customHeight="1">
      <c r="A258" s="14" t="s">
        <v>217</v>
      </c>
      <c r="B258" s="15" t="s">
        <v>114</v>
      </c>
      <c r="C258" s="43">
        <f>SUM(C259:C261)</f>
        <v>536500</v>
      </c>
      <c r="D258" s="43">
        <f>SUM(D259:D261)</f>
        <v>97149.86</v>
      </c>
      <c r="E258" s="16">
        <f t="shared" si="3"/>
        <v>18.10808201304753</v>
      </c>
    </row>
    <row r="259" spans="1:5" s="17" customFormat="1" ht="30" customHeight="1">
      <c r="A259" s="14" t="s">
        <v>132</v>
      </c>
      <c r="B259" s="15" t="s">
        <v>133</v>
      </c>
      <c r="C259" s="43">
        <v>16500</v>
      </c>
      <c r="D259" s="43">
        <v>885</v>
      </c>
      <c r="E259" s="16">
        <v>0</v>
      </c>
    </row>
    <row r="260" spans="1:5" s="17" customFormat="1" ht="31.5" customHeight="1">
      <c r="A260" s="14" t="s">
        <v>278</v>
      </c>
      <c r="B260" s="35" t="s">
        <v>279</v>
      </c>
      <c r="C260" s="43">
        <v>120000</v>
      </c>
      <c r="D260" s="43">
        <v>64125</v>
      </c>
      <c r="E260" s="16">
        <f t="shared" si="3"/>
        <v>53.43750000000001</v>
      </c>
    </row>
    <row r="261" spans="1:5" s="17" customFormat="1" ht="18.75" customHeight="1">
      <c r="A261" s="14" t="s">
        <v>73</v>
      </c>
      <c r="B261" s="35" t="s">
        <v>243</v>
      </c>
      <c r="C261" s="43">
        <v>400000</v>
      </c>
      <c r="D261" s="43">
        <v>32139.86</v>
      </c>
      <c r="E261" s="16">
        <f t="shared" si="3"/>
        <v>8.034965</v>
      </c>
    </row>
    <row r="262" spans="1:5" s="17" customFormat="1" ht="21.75" customHeight="1">
      <c r="A262" s="14" t="s">
        <v>156</v>
      </c>
      <c r="B262" s="15" t="s">
        <v>7</v>
      </c>
      <c r="C262" s="43">
        <f>SUM(C263:C277)</f>
        <v>2922423</v>
      </c>
      <c r="D262" s="43">
        <f>SUM(D263:D277)</f>
        <v>1412577.2</v>
      </c>
      <c r="E262" s="16">
        <f t="shared" si="3"/>
        <v>48.33582270602168</v>
      </c>
    </row>
    <row r="263" spans="1:5" s="17" customFormat="1" ht="19.5" customHeight="1">
      <c r="A263" s="14" t="s">
        <v>110</v>
      </c>
      <c r="B263" s="15" t="s">
        <v>137</v>
      </c>
      <c r="C263" s="43">
        <v>155520</v>
      </c>
      <c r="D263" s="43">
        <v>75587.45</v>
      </c>
      <c r="E263" s="16">
        <f t="shared" si="3"/>
        <v>48.60304140946502</v>
      </c>
    </row>
    <row r="264" spans="1:5" s="17" customFormat="1" ht="18.75" customHeight="1">
      <c r="A264" s="14" t="s">
        <v>91</v>
      </c>
      <c r="B264" s="15" t="s">
        <v>92</v>
      </c>
      <c r="C264" s="43">
        <v>1783812</v>
      </c>
      <c r="D264" s="43">
        <v>825756.59</v>
      </c>
      <c r="E264" s="16">
        <f t="shared" si="3"/>
        <v>46.29168264368666</v>
      </c>
    </row>
    <row r="265" spans="1:5" s="17" customFormat="1" ht="18.75" customHeight="1">
      <c r="A265" s="14" t="s">
        <v>93</v>
      </c>
      <c r="B265" s="15" t="s">
        <v>244</v>
      </c>
      <c r="C265" s="43">
        <v>133532</v>
      </c>
      <c r="D265" s="43">
        <v>133531.05</v>
      </c>
      <c r="E265" s="16">
        <f t="shared" si="3"/>
        <v>99.99928856004551</v>
      </c>
    </row>
    <row r="266" spans="1:5" s="17" customFormat="1" ht="18.75" customHeight="1">
      <c r="A266" s="14" t="s">
        <v>94</v>
      </c>
      <c r="B266" s="15" t="s">
        <v>248</v>
      </c>
      <c r="C266" s="43">
        <v>345361</v>
      </c>
      <c r="D266" s="43">
        <v>161916.59</v>
      </c>
      <c r="E266" s="16">
        <f t="shared" si="3"/>
        <v>46.8832873428094</v>
      </c>
    </row>
    <row r="267" spans="1:5" s="17" customFormat="1" ht="18.75" customHeight="1">
      <c r="A267" s="14" t="s">
        <v>95</v>
      </c>
      <c r="B267" s="15" t="s">
        <v>29</v>
      </c>
      <c r="C267" s="43">
        <v>47801</v>
      </c>
      <c r="D267" s="43">
        <v>22256.04</v>
      </c>
      <c r="E267" s="16">
        <f t="shared" si="3"/>
        <v>46.559779084119576</v>
      </c>
    </row>
    <row r="268" spans="1:5" s="17" customFormat="1" ht="17.25" customHeight="1">
      <c r="A268" s="14" t="s">
        <v>265</v>
      </c>
      <c r="B268" s="40" t="s">
        <v>266</v>
      </c>
      <c r="C268" s="43">
        <v>840</v>
      </c>
      <c r="D268" s="43">
        <v>0</v>
      </c>
      <c r="E268" s="16">
        <v>0</v>
      </c>
    </row>
    <row r="269" spans="1:5" s="17" customFormat="1" ht="18.75" customHeight="1">
      <c r="A269" s="14" t="s">
        <v>76</v>
      </c>
      <c r="B269" s="15" t="s">
        <v>77</v>
      </c>
      <c r="C269" s="43">
        <v>75640</v>
      </c>
      <c r="D269" s="43">
        <v>32458.09</v>
      </c>
      <c r="E269" s="16">
        <f t="shared" si="3"/>
        <v>42.9112771020624</v>
      </c>
    </row>
    <row r="270" spans="1:5" s="17" customFormat="1" ht="18.75" customHeight="1">
      <c r="A270" s="14" t="s">
        <v>112</v>
      </c>
      <c r="B270" s="15" t="s">
        <v>113</v>
      </c>
      <c r="C270" s="43">
        <v>10000</v>
      </c>
      <c r="D270" s="43">
        <v>2103.29</v>
      </c>
      <c r="E270" s="16">
        <f t="shared" si="3"/>
        <v>21.032899999999998</v>
      </c>
    </row>
    <row r="271" spans="1:5" s="17" customFormat="1" ht="18.75" customHeight="1">
      <c r="A271" s="14" t="s">
        <v>78</v>
      </c>
      <c r="B271" s="15" t="s">
        <v>79</v>
      </c>
      <c r="C271" s="43">
        <v>90000</v>
      </c>
      <c r="D271" s="43">
        <v>38596.49</v>
      </c>
      <c r="E271" s="16">
        <f t="shared" si="3"/>
        <v>42.884988888888884</v>
      </c>
    </row>
    <row r="272" spans="1:5" s="17" customFormat="1" ht="18.75" customHeight="1">
      <c r="A272" s="14" t="s">
        <v>80</v>
      </c>
      <c r="B272" s="40" t="s">
        <v>81</v>
      </c>
      <c r="C272" s="43">
        <v>11000</v>
      </c>
      <c r="D272" s="43">
        <v>707.6</v>
      </c>
      <c r="E272" s="16">
        <f t="shared" si="3"/>
        <v>6.4327272727272735</v>
      </c>
    </row>
    <row r="273" spans="1:5" s="17" customFormat="1" ht="18.75" customHeight="1">
      <c r="A273" s="14" t="s">
        <v>82</v>
      </c>
      <c r="B273" s="40" t="s">
        <v>83</v>
      </c>
      <c r="C273" s="43">
        <v>63220</v>
      </c>
      <c r="D273" s="43">
        <v>36042.16</v>
      </c>
      <c r="E273" s="16">
        <f t="shared" si="3"/>
        <v>57.01069281872826</v>
      </c>
    </row>
    <row r="274" spans="1:5" s="17" customFormat="1" ht="18.75" customHeight="1">
      <c r="A274" s="14" t="s">
        <v>100</v>
      </c>
      <c r="B274" s="15" t="s">
        <v>28</v>
      </c>
      <c r="C274" s="43">
        <v>1000</v>
      </c>
      <c r="D274" s="43">
        <v>131.72</v>
      </c>
      <c r="E274" s="16">
        <f t="shared" si="3"/>
        <v>13.172</v>
      </c>
    </row>
    <row r="275" spans="1:5" s="17" customFormat="1" ht="18.75" customHeight="1">
      <c r="A275" s="14" t="s">
        <v>84</v>
      </c>
      <c r="B275" s="15" t="s">
        <v>26</v>
      </c>
      <c r="C275" s="43">
        <v>8600</v>
      </c>
      <c r="D275" s="43">
        <v>1667.13</v>
      </c>
      <c r="E275" s="16">
        <f aca="true" t="shared" si="4" ref="E275:E357">D275/C275*100</f>
        <v>19.38523255813954</v>
      </c>
    </row>
    <row r="276" spans="1:5" s="17" customFormat="1" ht="18.75" customHeight="1">
      <c r="A276" s="14" t="s">
        <v>96</v>
      </c>
      <c r="B276" s="15" t="s">
        <v>30</v>
      </c>
      <c r="C276" s="43">
        <v>109097</v>
      </c>
      <c r="D276" s="43">
        <v>81823</v>
      </c>
      <c r="E276" s="16">
        <v>0</v>
      </c>
    </row>
    <row r="277" spans="1:5" s="17" customFormat="1" ht="18.75" customHeight="1">
      <c r="A277" s="14" t="s">
        <v>73</v>
      </c>
      <c r="B277" s="15" t="s">
        <v>74</v>
      </c>
      <c r="C277" s="43">
        <v>87000</v>
      </c>
      <c r="D277" s="43">
        <v>0</v>
      </c>
      <c r="E277" s="16">
        <v>0</v>
      </c>
    </row>
    <row r="278" spans="1:5" s="17" customFormat="1" ht="21.75" customHeight="1">
      <c r="A278" s="14" t="s">
        <v>218</v>
      </c>
      <c r="B278" s="15" t="s">
        <v>8</v>
      </c>
      <c r="C278" s="43">
        <f>SUM(C279:C287)</f>
        <v>211765</v>
      </c>
      <c r="D278" s="43">
        <f>SUM(D279:D287)</f>
        <v>111959.91</v>
      </c>
      <c r="E278" s="16">
        <f t="shared" si="4"/>
        <v>52.869884069605455</v>
      </c>
    </row>
    <row r="279" spans="1:5" s="17" customFormat="1" ht="18.75" customHeight="1">
      <c r="A279" s="14" t="s">
        <v>91</v>
      </c>
      <c r="B279" s="15" t="s">
        <v>92</v>
      </c>
      <c r="C279" s="43">
        <v>88000</v>
      </c>
      <c r="D279" s="43">
        <v>41484.81</v>
      </c>
      <c r="E279" s="16">
        <f t="shared" si="4"/>
        <v>47.14182954545454</v>
      </c>
    </row>
    <row r="280" spans="1:5" s="17" customFormat="1" ht="18.75" customHeight="1">
      <c r="A280" s="14" t="s">
        <v>93</v>
      </c>
      <c r="B280" s="15" t="s">
        <v>244</v>
      </c>
      <c r="C280" s="43">
        <v>7905</v>
      </c>
      <c r="D280" s="43">
        <v>6544.83</v>
      </c>
      <c r="E280" s="16">
        <f t="shared" si="4"/>
        <v>82.79354838709678</v>
      </c>
    </row>
    <row r="281" spans="1:5" s="17" customFormat="1" ht="18.75" customHeight="1">
      <c r="A281" s="14" t="s">
        <v>94</v>
      </c>
      <c r="B281" s="15" t="s">
        <v>248</v>
      </c>
      <c r="C281" s="43">
        <v>16525</v>
      </c>
      <c r="D281" s="43">
        <v>7483.01</v>
      </c>
      <c r="E281" s="16">
        <f t="shared" si="4"/>
        <v>45.28296520423601</v>
      </c>
    </row>
    <row r="282" spans="1:5" s="17" customFormat="1" ht="18.75" customHeight="1">
      <c r="A282" s="14" t="s">
        <v>95</v>
      </c>
      <c r="B282" s="15" t="s">
        <v>29</v>
      </c>
      <c r="C282" s="43">
        <v>2350</v>
      </c>
      <c r="D282" s="43">
        <v>1060.83</v>
      </c>
      <c r="E282" s="16">
        <f t="shared" si="4"/>
        <v>45.14170212765957</v>
      </c>
    </row>
    <row r="283" spans="1:5" s="17" customFormat="1" ht="18.75" customHeight="1">
      <c r="A283" s="14" t="s">
        <v>76</v>
      </c>
      <c r="B283" s="15" t="s">
        <v>77</v>
      </c>
      <c r="C283" s="43">
        <v>30000</v>
      </c>
      <c r="D283" s="43">
        <v>23819.43</v>
      </c>
      <c r="E283" s="16">
        <f t="shared" si="4"/>
        <v>79.3981</v>
      </c>
    </row>
    <row r="284" spans="1:5" s="17" customFormat="1" ht="18.75" customHeight="1">
      <c r="A284" s="14" t="s">
        <v>80</v>
      </c>
      <c r="B284" s="40" t="s">
        <v>81</v>
      </c>
      <c r="C284" s="43">
        <v>1000</v>
      </c>
      <c r="D284" s="43">
        <v>172</v>
      </c>
      <c r="E284" s="16">
        <f t="shared" si="4"/>
        <v>17.2</v>
      </c>
    </row>
    <row r="285" spans="1:5" s="17" customFormat="1" ht="18.75" customHeight="1">
      <c r="A285" s="14" t="s">
        <v>82</v>
      </c>
      <c r="B285" s="15" t="s">
        <v>83</v>
      </c>
      <c r="C285" s="43">
        <v>62485</v>
      </c>
      <c r="D285" s="43">
        <v>29745</v>
      </c>
      <c r="E285" s="16">
        <f t="shared" si="4"/>
        <v>47.60342482195727</v>
      </c>
    </row>
    <row r="286" spans="1:5" s="17" customFormat="1" ht="18.75" customHeight="1">
      <c r="A286" s="14" t="s">
        <v>84</v>
      </c>
      <c r="B286" s="15" t="s">
        <v>26</v>
      </c>
      <c r="C286" s="43">
        <v>1300</v>
      </c>
      <c r="D286" s="43">
        <v>0</v>
      </c>
      <c r="E286" s="16">
        <f t="shared" si="4"/>
        <v>0</v>
      </c>
    </row>
    <row r="287" spans="1:5" s="17" customFormat="1" ht="18.75" customHeight="1">
      <c r="A287" s="14" t="s">
        <v>96</v>
      </c>
      <c r="B287" s="15" t="s">
        <v>245</v>
      </c>
      <c r="C287" s="43">
        <v>2200</v>
      </c>
      <c r="D287" s="43">
        <v>1650</v>
      </c>
      <c r="E287" s="16">
        <f t="shared" si="4"/>
        <v>75</v>
      </c>
    </row>
    <row r="288" spans="1:5" s="17" customFormat="1" ht="18.75" customHeight="1">
      <c r="A288" s="14" t="s">
        <v>219</v>
      </c>
      <c r="B288" s="15" t="s">
        <v>140</v>
      </c>
      <c r="C288" s="43">
        <f>C289+C291+C290</f>
        <v>19258</v>
      </c>
      <c r="D288" s="43">
        <f>D289+D291+D290</f>
        <v>7790.37</v>
      </c>
      <c r="E288" s="16">
        <f t="shared" si="4"/>
        <v>40.45264305743068</v>
      </c>
    </row>
    <row r="289" spans="1:5" s="17" customFormat="1" ht="18.75" customHeight="1">
      <c r="A289" s="14" t="s">
        <v>76</v>
      </c>
      <c r="B289" s="40" t="s">
        <v>77</v>
      </c>
      <c r="C289" s="43">
        <v>3000</v>
      </c>
      <c r="D289" s="43">
        <v>0</v>
      </c>
      <c r="E289" s="16">
        <v>0</v>
      </c>
    </row>
    <row r="290" spans="1:5" s="17" customFormat="1" ht="18.75" customHeight="1">
      <c r="A290" s="14" t="s">
        <v>82</v>
      </c>
      <c r="B290" s="15" t="s">
        <v>83</v>
      </c>
      <c r="C290" s="43">
        <v>12500</v>
      </c>
      <c r="D290" s="43">
        <v>4600</v>
      </c>
      <c r="E290" s="16">
        <f t="shared" si="4"/>
        <v>36.8</v>
      </c>
    </row>
    <row r="291" spans="1:5" s="17" customFormat="1" ht="18.75" customHeight="1">
      <c r="A291" s="14" t="s">
        <v>100</v>
      </c>
      <c r="B291" s="15" t="s">
        <v>28</v>
      </c>
      <c r="C291" s="43">
        <v>3758</v>
      </c>
      <c r="D291" s="43">
        <v>3190.37</v>
      </c>
      <c r="E291" s="16">
        <f t="shared" si="4"/>
        <v>84.89542309739223</v>
      </c>
    </row>
    <row r="292" spans="1:5" s="17" customFormat="1" ht="18.75" customHeight="1">
      <c r="A292" s="14" t="s">
        <v>220</v>
      </c>
      <c r="B292" s="15" t="s">
        <v>4</v>
      </c>
      <c r="C292" s="43">
        <f>C293</f>
        <v>33004</v>
      </c>
      <c r="D292" s="43">
        <f>D293</f>
        <v>24753</v>
      </c>
      <c r="E292" s="16">
        <f t="shared" si="4"/>
        <v>75</v>
      </c>
    </row>
    <row r="293" spans="1:5" s="17" customFormat="1" ht="18.75" customHeight="1">
      <c r="A293" s="14" t="s">
        <v>96</v>
      </c>
      <c r="B293" s="15" t="s">
        <v>245</v>
      </c>
      <c r="C293" s="43">
        <v>33004</v>
      </c>
      <c r="D293" s="43">
        <v>24753</v>
      </c>
      <c r="E293" s="16">
        <f t="shared" si="4"/>
        <v>75</v>
      </c>
    </row>
    <row r="294" spans="1:5" s="7" customFormat="1" ht="25.5" customHeight="1">
      <c r="A294" s="5" t="s">
        <v>115</v>
      </c>
      <c r="B294" s="5" t="s">
        <v>33</v>
      </c>
      <c r="C294" s="43">
        <f>C295+C300+C297</f>
        <v>69990</v>
      </c>
      <c r="D294" s="43">
        <f>D295+D300+D297</f>
        <v>38398.57</v>
      </c>
      <c r="E294" s="6">
        <f t="shared" si="4"/>
        <v>54.86293756250893</v>
      </c>
    </row>
    <row r="295" spans="1:5" s="7" customFormat="1" ht="21" customHeight="1">
      <c r="A295" s="5" t="s">
        <v>307</v>
      </c>
      <c r="B295" s="15" t="s">
        <v>309</v>
      </c>
      <c r="C295" s="43">
        <f>C296</f>
        <v>4675</v>
      </c>
      <c r="D295" s="43">
        <v>0</v>
      </c>
      <c r="E295" s="6">
        <v>0</v>
      </c>
    </row>
    <row r="296" spans="1:5" s="7" customFormat="1" ht="19.5" customHeight="1">
      <c r="A296" s="14" t="s">
        <v>82</v>
      </c>
      <c r="B296" s="40" t="s">
        <v>83</v>
      </c>
      <c r="C296" s="43">
        <v>4675</v>
      </c>
      <c r="D296" s="43">
        <v>0</v>
      </c>
      <c r="E296" s="6">
        <v>0</v>
      </c>
    </row>
    <row r="297" spans="1:5" s="8" customFormat="1" ht="22.5" customHeight="1">
      <c r="A297" s="18" t="s">
        <v>308</v>
      </c>
      <c r="B297" s="15" t="s">
        <v>310</v>
      </c>
      <c r="C297" s="43">
        <f>C298+C299</f>
        <v>5000</v>
      </c>
      <c r="D297" s="43">
        <f>D298+D299</f>
        <v>1800</v>
      </c>
      <c r="E297" s="6">
        <v>0</v>
      </c>
    </row>
    <row r="298" spans="1:5" s="7" customFormat="1" ht="21" customHeight="1">
      <c r="A298" s="14" t="s">
        <v>76</v>
      </c>
      <c r="B298" s="15" t="s">
        <v>77</v>
      </c>
      <c r="C298" s="43">
        <v>1500</v>
      </c>
      <c r="D298" s="43">
        <v>0</v>
      </c>
      <c r="E298" s="6">
        <v>0</v>
      </c>
    </row>
    <row r="299" spans="1:5" s="7" customFormat="1" ht="21" customHeight="1">
      <c r="A299" s="14" t="s">
        <v>82</v>
      </c>
      <c r="B299" s="40" t="s">
        <v>83</v>
      </c>
      <c r="C299" s="43">
        <v>3500</v>
      </c>
      <c r="D299" s="43">
        <v>1800</v>
      </c>
      <c r="E299" s="6">
        <v>0</v>
      </c>
    </row>
    <row r="300" spans="1:5" s="17" customFormat="1" ht="18.75" customHeight="1">
      <c r="A300" s="14" t="s">
        <v>221</v>
      </c>
      <c r="B300" s="15" t="s">
        <v>34</v>
      </c>
      <c r="C300" s="43">
        <f>SUM(C301:C305)</f>
        <v>60315</v>
      </c>
      <c r="D300" s="43">
        <f>SUM(D301:D305)</f>
        <v>36598.57</v>
      </c>
      <c r="E300" s="16">
        <f t="shared" si="4"/>
        <v>60.67905164552765</v>
      </c>
    </row>
    <row r="301" spans="1:5" s="17" customFormat="1" ht="18.75" customHeight="1">
      <c r="A301" s="14" t="s">
        <v>116</v>
      </c>
      <c r="B301" s="15" t="s">
        <v>31</v>
      </c>
      <c r="C301" s="43">
        <v>25000</v>
      </c>
      <c r="D301" s="43">
        <v>20569.14</v>
      </c>
      <c r="E301" s="16">
        <f t="shared" si="4"/>
        <v>82.27656</v>
      </c>
    </row>
    <row r="302" spans="1:5" s="17" customFormat="1" ht="18.75" customHeight="1">
      <c r="A302" s="14" t="s">
        <v>265</v>
      </c>
      <c r="B302" s="40" t="s">
        <v>266</v>
      </c>
      <c r="C302" s="43">
        <v>7800</v>
      </c>
      <c r="D302" s="43">
        <v>3768.24</v>
      </c>
      <c r="E302" s="16">
        <f t="shared" si="4"/>
        <v>48.31076923076923</v>
      </c>
    </row>
    <row r="303" spans="1:5" s="17" customFormat="1" ht="18.75" customHeight="1">
      <c r="A303" s="14" t="s">
        <v>76</v>
      </c>
      <c r="B303" s="15" t="s">
        <v>77</v>
      </c>
      <c r="C303" s="43">
        <v>10000</v>
      </c>
      <c r="D303" s="43">
        <v>3736.55</v>
      </c>
      <c r="E303" s="16">
        <f t="shared" si="4"/>
        <v>37.365500000000004</v>
      </c>
    </row>
    <row r="304" spans="1:5" s="17" customFormat="1" ht="18.75" customHeight="1">
      <c r="A304" s="14" t="s">
        <v>82</v>
      </c>
      <c r="B304" s="15" t="s">
        <v>83</v>
      </c>
      <c r="C304" s="43">
        <v>17115</v>
      </c>
      <c r="D304" s="43">
        <v>8459.04</v>
      </c>
      <c r="E304" s="16">
        <f t="shared" si="4"/>
        <v>49.42471516213848</v>
      </c>
    </row>
    <row r="305" spans="1:5" s="17" customFormat="1" ht="18.75" customHeight="1">
      <c r="A305" s="14" t="s">
        <v>100</v>
      </c>
      <c r="B305" s="15" t="s">
        <v>28</v>
      </c>
      <c r="C305" s="43">
        <v>400</v>
      </c>
      <c r="D305" s="43">
        <v>65.6</v>
      </c>
      <c r="E305" s="16">
        <f t="shared" si="4"/>
        <v>16.4</v>
      </c>
    </row>
    <row r="306" spans="1:5" s="7" customFormat="1" ht="24" customHeight="1">
      <c r="A306" s="5" t="s">
        <v>157</v>
      </c>
      <c r="B306" s="5" t="s">
        <v>198</v>
      </c>
      <c r="C306" s="43">
        <f>C307+C309+C320+C322+C324+C339+C347</f>
        <v>3810803</v>
      </c>
      <c r="D306" s="43">
        <v>1706462</v>
      </c>
      <c r="E306" s="6">
        <f t="shared" si="4"/>
        <v>44.779591073062555</v>
      </c>
    </row>
    <row r="307" spans="1:5" s="19" customFormat="1" ht="20.25" customHeight="1">
      <c r="A307" s="15" t="s">
        <v>237</v>
      </c>
      <c r="B307" s="15" t="s">
        <v>229</v>
      </c>
      <c r="C307" s="43">
        <f>C308</f>
        <v>50000</v>
      </c>
      <c r="D307" s="43">
        <f>D308</f>
        <v>24582.85</v>
      </c>
      <c r="E307" s="16">
        <f t="shared" si="4"/>
        <v>49.165699999999994</v>
      </c>
    </row>
    <row r="308" spans="1:5" s="19" customFormat="1" ht="18" customHeight="1">
      <c r="A308" s="14" t="s">
        <v>280</v>
      </c>
      <c r="B308" s="40" t="s">
        <v>26</v>
      </c>
      <c r="C308" s="43">
        <v>50000</v>
      </c>
      <c r="D308" s="43">
        <v>24582.85</v>
      </c>
      <c r="E308" s="16">
        <f t="shared" si="4"/>
        <v>49.165699999999994</v>
      </c>
    </row>
    <row r="309" spans="1:5" s="20" customFormat="1" ht="31.5" customHeight="1">
      <c r="A309" s="15" t="s">
        <v>159</v>
      </c>
      <c r="B309" s="15" t="s">
        <v>160</v>
      </c>
      <c r="C309" s="43">
        <f>SUM(C310:C319)</f>
        <v>2707000</v>
      </c>
      <c r="D309" s="43">
        <v>1130434</v>
      </c>
      <c r="E309" s="16">
        <f t="shared" si="4"/>
        <v>41.7596601403768</v>
      </c>
    </row>
    <row r="310" spans="1:5" s="20" customFormat="1" ht="18.75" customHeight="1">
      <c r="A310" s="14" t="s">
        <v>116</v>
      </c>
      <c r="B310" s="15" t="s">
        <v>139</v>
      </c>
      <c r="C310" s="43">
        <v>2554282</v>
      </c>
      <c r="D310" s="43">
        <v>1069029.48</v>
      </c>
      <c r="E310" s="16">
        <f t="shared" si="4"/>
        <v>41.85244542301907</v>
      </c>
    </row>
    <row r="311" spans="1:5" s="20" customFormat="1" ht="18.75" customHeight="1">
      <c r="A311" s="14" t="s">
        <v>91</v>
      </c>
      <c r="B311" s="15" t="s">
        <v>92</v>
      </c>
      <c r="C311" s="43">
        <v>51456</v>
      </c>
      <c r="D311" s="43">
        <v>22187.53</v>
      </c>
      <c r="E311" s="16">
        <f t="shared" si="4"/>
        <v>43.119422419154226</v>
      </c>
    </row>
    <row r="312" spans="1:5" s="20" customFormat="1" ht="18.75" customHeight="1">
      <c r="A312" s="14" t="s">
        <v>93</v>
      </c>
      <c r="B312" s="15" t="s">
        <v>200</v>
      </c>
      <c r="C312" s="43">
        <v>2376</v>
      </c>
      <c r="D312" s="43">
        <v>1696.93</v>
      </c>
      <c r="E312" s="16">
        <f t="shared" si="4"/>
        <v>71.4196127946128</v>
      </c>
    </row>
    <row r="313" spans="1:5" s="20" customFormat="1" ht="18.75" customHeight="1">
      <c r="A313" s="14" t="s">
        <v>94</v>
      </c>
      <c r="B313" s="15" t="s">
        <v>199</v>
      </c>
      <c r="C313" s="43">
        <v>81300</v>
      </c>
      <c r="D313" s="43">
        <v>25755.95</v>
      </c>
      <c r="E313" s="16">
        <f t="shared" si="4"/>
        <v>31.680135301353012</v>
      </c>
    </row>
    <row r="314" spans="1:5" s="20" customFormat="1" ht="18.75" customHeight="1">
      <c r="A314" s="14" t="s">
        <v>95</v>
      </c>
      <c r="B314" s="15" t="s">
        <v>29</v>
      </c>
      <c r="C314" s="43">
        <v>1319</v>
      </c>
      <c r="D314" s="43">
        <v>523.09</v>
      </c>
      <c r="E314" s="16">
        <f t="shared" si="4"/>
        <v>39.65807429871115</v>
      </c>
    </row>
    <row r="315" spans="1:5" s="20" customFormat="1" ht="18.75" customHeight="1">
      <c r="A315" s="14" t="s">
        <v>265</v>
      </c>
      <c r="B315" s="15" t="s">
        <v>281</v>
      </c>
      <c r="C315" s="43">
        <v>2320</v>
      </c>
      <c r="D315" s="43">
        <v>1816</v>
      </c>
      <c r="E315" s="16">
        <f t="shared" si="4"/>
        <v>78.27586206896552</v>
      </c>
    </row>
    <row r="316" spans="1:5" s="20" customFormat="1" ht="18.75" customHeight="1">
      <c r="A316" s="14" t="s">
        <v>76</v>
      </c>
      <c r="B316" s="15" t="s">
        <v>77</v>
      </c>
      <c r="C316" s="43">
        <v>5925</v>
      </c>
      <c r="D316" s="43">
        <v>2685.41</v>
      </c>
      <c r="E316" s="16">
        <f t="shared" si="4"/>
        <v>45.32337552742616</v>
      </c>
    </row>
    <row r="317" spans="1:5" s="20" customFormat="1" ht="18.75" customHeight="1">
      <c r="A317" s="14" t="s">
        <v>82</v>
      </c>
      <c r="B317" s="15" t="s">
        <v>83</v>
      </c>
      <c r="C317" s="43">
        <v>6000</v>
      </c>
      <c r="D317" s="43">
        <v>5129.38</v>
      </c>
      <c r="E317" s="16">
        <f t="shared" si="4"/>
        <v>85.48966666666666</v>
      </c>
    </row>
    <row r="318" spans="1:5" s="20" customFormat="1" ht="18.75" customHeight="1">
      <c r="A318" s="14" t="s">
        <v>100</v>
      </c>
      <c r="B318" s="15" t="s">
        <v>28</v>
      </c>
      <c r="C318" s="43">
        <v>556</v>
      </c>
      <c r="D318" s="43">
        <v>510.8</v>
      </c>
      <c r="E318" s="16">
        <f t="shared" si="4"/>
        <v>91.8705035971223</v>
      </c>
    </row>
    <row r="319" spans="1:5" s="20" customFormat="1" ht="18.75" customHeight="1">
      <c r="A319" s="14" t="s">
        <v>96</v>
      </c>
      <c r="B319" s="40" t="s">
        <v>282</v>
      </c>
      <c r="C319" s="43">
        <v>1466</v>
      </c>
      <c r="D319" s="43">
        <v>1100</v>
      </c>
      <c r="E319" s="16">
        <f t="shared" si="4"/>
        <v>75.03410641200546</v>
      </c>
    </row>
    <row r="320" spans="1:5" s="20" customFormat="1" ht="29.25" customHeight="1">
      <c r="A320" s="15" t="s">
        <v>161</v>
      </c>
      <c r="B320" s="15" t="s">
        <v>136</v>
      </c>
      <c r="C320" s="43">
        <f>C321</f>
        <v>18000</v>
      </c>
      <c r="D320" s="43">
        <f>D321</f>
        <v>7357.77</v>
      </c>
      <c r="E320" s="6">
        <f t="shared" si="4"/>
        <v>40.87650000000001</v>
      </c>
    </row>
    <row r="321" spans="1:5" s="20" customFormat="1" ht="18.75" customHeight="1">
      <c r="A321" s="14" t="s">
        <v>117</v>
      </c>
      <c r="B321" s="15" t="s">
        <v>135</v>
      </c>
      <c r="C321" s="43">
        <v>18000</v>
      </c>
      <c r="D321" s="43">
        <v>7357.77</v>
      </c>
      <c r="E321" s="6">
        <f t="shared" si="4"/>
        <v>40.87650000000001</v>
      </c>
    </row>
    <row r="322" spans="1:5" s="17" customFormat="1" ht="22.5" customHeight="1">
      <c r="A322" s="14" t="s">
        <v>162</v>
      </c>
      <c r="B322" s="15" t="s">
        <v>10</v>
      </c>
      <c r="C322" s="43">
        <f>C323</f>
        <v>405000</v>
      </c>
      <c r="D322" s="43">
        <f>D323</f>
        <v>219881.62</v>
      </c>
      <c r="E322" s="6">
        <f t="shared" si="4"/>
        <v>54.29175802469136</v>
      </c>
    </row>
    <row r="323" spans="1:5" s="17" customFormat="1" ht="18.75" customHeight="1">
      <c r="A323" s="14" t="s">
        <v>116</v>
      </c>
      <c r="B323" s="15" t="s">
        <v>139</v>
      </c>
      <c r="C323" s="43">
        <v>405000</v>
      </c>
      <c r="D323" s="43">
        <v>219881.62</v>
      </c>
      <c r="E323" s="16">
        <f t="shared" si="4"/>
        <v>54.29175802469136</v>
      </c>
    </row>
    <row r="324" spans="1:5" s="17" customFormat="1" ht="21.75" customHeight="1">
      <c r="A324" s="15" t="s">
        <v>164</v>
      </c>
      <c r="B324" s="15" t="s">
        <v>69</v>
      </c>
      <c r="C324" s="43">
        <f>SUM(C325:C338)</f>
        <v>395576</v>
      </c>
      <c r="D324" s="43">
        <v>198075</v>
      </c>
      <c r="E324" s="16">
        <f t="shared" si="4"/>
        <v>50.072552429874406</v>
      </c>
    </row>
    <row r="325" spans="1:5" s="17" customFormat="1" ht="18.75" customHeight="1">
      <c r="A325" s="14" t="s">
        <v>91</v>
      </c>
      <c r="B325" s="15" t="s">
        <v>92</v>
      </c>
      <c r="C325" s="43">
        <v>257421</v>
      </c>
      <c r="D325" s="43">
        <v>121720.18</v>
      </c>
      <c r="E325" s="16">
        <f t="shared" si="4"/>
        <v>47.28447951021867</v>
      </c>
    </row>
    <row r="326" spans="1:5" s="17" customFormat="1" ht="18.75" customHeight="1">
      <c r="A326" s="14" t="s">
        <v>93</v>
      </c>
      <c r="B326" s="15" t="s">
        <v>200</v>
      </c>
      <c r="C326" s="43">
        <v>19244</v>
      </c>
      <c r="D326" s="43">
        <v>13864.83</v>
      </c>
      <c r="E326" s="16">
        <f t="shared" si="4"/>
        <v>72.04754728746622</v>
      </c>
    </row>
    <row r="327" spans="1:5" s="17" customFormat="1" ht="18.75" customHeight="1">
      <c r="A327" s="14" t="s">
        <v>94</v>
      </c>
      <c r="B327" s="15" t="s">
        <v>248</v>
      </c>
      <c r="C327" s="43">
        <v>48448</v>
      </c>
      <c r="D327" s="43">
        <v>21547</v>
      </c>
      <c r="E327" s="16">
        <f t="shared" si="4"/>
        <v>44.47448811096433</v>
      </c>
    </row>
    <row r="328" spans="1:5" s="17" customFormat="1" ht="18.75" customHeight="1">
      <c r="A328" s="14" t="s">
        <v>95</v>
      </c>
      <c r="B328" s="15" t="s">
        <v>29</v>
      </c>
      <c r="C328" s="43">
        <v>6526</v>
      </c>
      <c r="D328" s="43">
        <v>2832.03</v>
      </c>
      <c r="E328" s="16">
        <f t="shared" si="4"/>
        <v>43.396107876187564</v>
      </c>
    </row>
    <row r="329" spans="1:5" s="17" customFormat="1" ht="18.75" customHeight="1">
      <c r="A329" s="14" t="s">
        <v>265</v>
      </c>
      <c r="B329" s="15" t="s">
        <v>266</v>
      </c>
      <c r="C329" s="43">
        <v>1920</v>
      </c>
      <c r="D329" s="43">
        <v>454</v>
      </c>
      <c r="E329" s="16">
        <f t="shared" si="4"/>
        <v>23.645833333333332</v>
      </c>
    </row>
    <row r="330" spans="1:5" s="17" customFormat="1" ht="18.75" customHeight="1">
      <c r="A330" s="14" t="s">
        <v>76</v>
      </c>
      <c r="B330" s="15" t="s">
        <v>77</v>
      </c>
      <c r="C330" s="43">
        <v>16000</v>
      </c>
      <c r="D330" s="43">
        <v>9063.22</v>
      </c>
      <c r="E330" s="16">
        <f t="shared" si="4"/>
        <v>56.64512499999999</v>
      </c>
    </row>
    <row r="331" spans="1:5" s="17" customFormat="1" ht="18.75" customHeight="1">
      <c r="A331" s="14" t="s">
        <v>78</v>
      </c>
      <c r="B331" s="15" t="s">
        <v>79</v>
      </c>
      <c r="C331" s="43">
        <v>3000</v>
      </c>
      <c r="D331" s="43">
        <v>1910.84</v>
      </c>
      <c r="E331" s="16">
        <f t="shared" si="4"/>
        <v>63.69466666666666</v>
      </c>
    </row>
    <row r="332" spans="1:5" s="17" customFormat="1" ht="18.75" customHeight="1">
      <c r="A332" s="14" t="s">
        <v>80</v>
      </c>
      <c r="B332" s="15" t="s">
        <v>81</v>
      </c>
      <c r="C332" s="43">
        <v>5000</v>
      </c>
      <c r="D332" s="43">
        <v>518.06</v>
      </c>
      <c r="E332" s="16">
        <f t="shared" si="4"/>
        <v>10.3612</v>
      </c>
    </row>
    <row r="333" spans="1:5" s="17" customFormat="1" ht="18.75" customHeight="1">
      <c r="A333" s="14" t="s">
        <v>82</v>
      </c>
      <c r="B333" s="15" t="s">
        <v>83</v>
      </c>
      <c r="C333" s="43">
        <v>17851</v>
      </c>
      <c r="D333" s="43">
        <v>11554.49</v>
      </c>
      <c r="E333" s="16">
        <f t="shared" si="4"/>
        <v>64.72741022911882</v>
      </c>
    </row>
    <row r="334" spans="1:5" s="17" customFormat="1" ht="18.75" customHeight="1">
      <c r="A334" s="14" t="s">
        <v>267</v>
      </c>
      <c r="B334" s="15" t="s">
        <v>268</v>
      </c>
      <c r="C334" s="43">
        <v>600</v>
      </c>
      <c r="D334" s="43">
        <v>50</v>
      </c>
      <c r="E334" s="16">
        <f t="shared" si="4"/>
        <v>8.333333333333332</v>
      </c>
    </row>
    <row r="335" spans="1:5" s="17" customFormat="1" ht="18.75" customHeight="1">
      <c r="A335" s="14" t="s">
        <v>100</v>
      </c>
      <c r="B335" s="15" t="s">
        <v>28</v>
      </c>
      <c r="C335" s="43">
        <v>1500</v>
      </c>
      <c r="D335" s="43">
        <v>1056.72</v>
      </c>
      <c r="E335" s="16">
        <f t="shared" si="4"/>
        <v>70.448</v>
      </c>
    </row>
    <row r="336" spans="1:5" s="17" customFormat="1" ht="18.75" customHeight="1">
      <c r="A336" s="14" t="s">
        <v>84</v>
      </c>
      <c r="B336" s="15" t="s">
        <v>26</v>
      </c>
      <c r="C336" s="43">
        <v>2200</v>
      </c>
      <c r="D336" s="43">
        <v>2105</v>
      </c>
      <c r="E336" s="16">
        <f t="shared" si="4"/>
        <v>95.68181818181817</v>
      </c>
    </row>
    <row r="337" spans="1:5" s="17" customFormat="1" ht="18.75" customHeight="1">
      <c r="A337" s="14" t="s">
        <v>96</v>
      </c>
      <c r="B337" s="15" t="s">
        <v>245</v>
      </c>
      <c r="C337" s="43">
        <v>5866</v>
      </c>
      <c r="D337" s="43">
        <v>4400</v>
      </c>
      <c r="E337" s="16">
        <f t="shared" si="4"/>
        <v>75.00852369587453</v>
      </c>
    </row>
    <row r="338" spans="1:5" s="17" customFormat="1" ht="18.75" customHeight="1">
      <c r="A338" s="14" t="s">
        <v>101</v>
      </c>
      <c r="B338" s="35" t="s">
        <v>242</v>
      </c>
      <c r="C338" s="43">
        <v>10000</v>
      </c>
      <c r="D338" s="43">
        <v>6999.14</v>
      </c>
      <c r="E338" s="16">
        <f t="shared" si="4"/>
        <v>69.9914</v>
      </c>
    </row>
    <row r="339" spans="1:5" s="17" customFormat="1" ht="22.5" customHeight="1">
      <c r="A339" s="14" t="s">
        <v>165</v>
      </c>
      <c r="B339" s="15" t="s">
        <v>253</v>
      </c>
      <c r="C339" s="43">
        <f>SUM(C340:C346)</f>
        <v>146227</v>
      </c>
      <c r="D339" s="43">
        <f>SUM(D340:D346)</f>
        <v>70322.51</v>
      </c>
      <c r="E339" s="16">
        <f t="shared" si="4"/>
        <v>48.091330602419525</v>
      </c>
    </row>
    <row r="340" spans="1:5" s="17" customFormat="1" ht="18.75" customHeight="1">
      <c r="A340" s="14" t="s">
        <v>91</v>
      </c>
      <c r="B340" s="15" t="s">
        <v>92</v>
      </c>
      <c r="C340" s="43">
        <v>76883</v>
      </c>
      <c r="D340" s="43">
        <v>37114.95</v>
      </c>
      <c r="E340" s="16">
        <f t="shared" si="4"/>
        <v>48.27458605933691</v>
      </c>
    </row>
    <row r="341" spans="1:5" s="17" customFormat="1" ht="18.75" customHeight="1">
      <c r="A341" s="14" t="s">
        <v>93</v>
      </c>
      <c r="B341" s="15" t="s">
        <v>200</v>
      </c>
      <c r="C341" s="43">
        <v>5891</v>
      </c>
      <c r="D341" s="43">
        <v>5100.87</v>
      </c>
      <c r="E341" s="16">
        <f t="shared" si="4"/>
        <v>86.58750636564251</v>
      </c>
    </row>
    <row r="342" spans="1:5" s="17" customFormat="1" ht="18.75" customHeight="1">
      <c r="A342" s="14" t="s">
        <v>94</v>
      </c>
      <c r="B342" s="15" t="s">
        <v>248</v>
      </c>
      <c r="C342" s="43">
        <v>21423</v>
      </c>
      <c r="D342" s="43">
        <v>8943.1</v>
      </c>
      <c r="E342" s="16">
        <f t="shared" si="4"/>
        <v>41.745320449983666</v>
      </c>
    </row>
    <row r="343" spans="1:5" s="17" customFormat="1" ht="18.75" customHeight="1">
      <c r="A343" s="14" t="s">
        <v>95</v>
      </c>
      <c r="B343" s="15" t="s">
        <v>29</v>
      </c>
      <c r="C343" s="43">
        <v>2030</v>
      </c>
      <c r="D343" s="43">
        <v>930.54</v>
      </c>
      <c r="E343" s="16">
        <f t="shared" si="4"/>
        <v>45.83940886699507</v>
      </c>
    </row>
    <row r="344" spans="1:5" s="17" customFormat="1" ht="18.75" customHeight="1">
      <c r="A344" s="14" t="s">
        <v>265</v>
      </c>
      <c r="B344" s="15" t="s">
        <v>266</v>
      </c>
      <c r="C344" s="43">
        <v>35000</v>
      </c>
      <c r="D344" s="43">
        <v>16334.57</v>
      </c>
      <c r="E344" s="16">
        <f t="shared" si="4"/>
        <v>46.6702</v>
      </c>
    </row>
    <row r="345" spans="1:5" s="17" customFormat="1" ht="18.75" customHeight="1">
      <c r="A345" s="14" t="s">
        <v>76</v>
      </c>
      <c r="B345" s="15" t="s">
        <v>77</v>
      </c>
      <c r="C345" s="43">
        <v>2800</v>
      </c>
      <c r="D345" s="43">
        <v>248.48</v>
      </c>
      <c r="E345" s="16">
        <f t="shared" si="4"/>
        <v>8.874285714285714</v>
      </c>
    </row>
    <row r="346" spans="1:5" s="17" customFormat="1" ht="18.75" customHeight="1">
      <c r="A346" s="14" t="s">
        <v>96</v>
      </c>
      <c r="B346" s="15" t="s">
        <v>245</v>
      </c>
      <c r="C346" s="43">
        <v>2200</v>
      </c>
      <c r="D346" s="43">
        <v>1650</v>
      </c>
      <c r="E346" s="16">
        <f t="shared" si="4"/>
        <v>75</v>
      </c>
    </row>
    <row r="347" spans="1:5" s="17" customFormat="1" ht="21.75" customHeight="1">
      <c r="A347" s="14" t="s">
        <v>201</v>
      </c>
      <c r="B347" s="15" t="s">
        <v>4</v>
      </c>
      <c r="C347" s="43">
        <f>C348+C349+C350</f>
        <v>89000</v>
      </c>
      <c r="D347" s="43">
        <f>D348+D349+D350</f>
        <v>55807.31</v>
      </c>
      <c r="E347" s="16">
        <f t="shared" si="4"/>
        <v>62.704842696629214</v>
      </c>
    </row>
    <row r="348" spans="1:5" s="17" customFormat="1" ht="18.75" customHeight="1">
      <c r="A348" s="14" t="s">
        <v>116</v>
      </c>
      <c r="B348" s="15" t="s">
        <v>139</v>
      </c>
      <c r="C348" s="43">
        <v>84000</v>
      </c>
      <c r="D348" s="43">
        <v>55327.28</v>
      </c>
      <c r="E348" s="16">
        <f t="shared" si="4"/>
        <v>65.86580952380953</v>
      </c>
    </row>
    <row r="349" spans="1:5" s="17" customFormat="1" ht="18.75" customHeight="1">
      <c r="A349" s="14" t="s">
        <v>76</v>
      </c>
      <c r="B349" s="15" t="s">
        <v>77</v>
      </c>
      <c r="C349" s="43">
        <v>4000</v>
      </c>
      <c r="D349" s="43">
        <v>480.03</v>
      </c>
      <c r="E349" s="16">
        <f t="shared" si="4"/>
        <v>12.000749999999998</v>
      </c>
    </row>
    <row r="350" spans="1:5" s="17" customFormat="1" ht="18.75" customHeight="1">
      <c r="A350" s="14" t="s">
        <v>82</v>
      </c>
      <c r="B350" s="15" t="s">
        <v>83</v>
      </c>
      <c r="C350" s="43">
        <v>1000</v>
      </c>
      <c r="D350" s="43">
        <v>0</v>
      </c>
      <c r="E350" s="16">
        <f t="shared" si="4"/>
        <v>0</v>
      </c>
    </row>
    <row r="351" spans="1:5" s="7" customFormat="1" ht="25.5" customHeight="1">
      <c r="A351" s="5" t="s">
        <v>118</v>
      </c>
      <c r="B351" s="5" t="s">
        <v>119</v>
      </c>
      <c r="C351" s="43">
        <f>SUM(C352,C367,C364,C361)</f>
        <v>192551</v>
      </c>
      <c r="D351" s="43">
        <f>SUM(D352,D367,D364,D361)</f>
        <v>87253.67</v>
      </c>
      <c r="E351" s="6">
        <f t="shared" si="4"/>
        <v>45.31457639794132</v>
      </c>
    </row>
    <row r="352" spans="1:5" s="17" customFormat="1" ht="21.75" customHeight="1">
      <c r="A352" s="14" t="s">
        <v>203</v>
      </c>
      <c r="B352" s="15" t="s">
        <v>120</v>
      </c>
      <c r="C352" s="43">
        <f>SUM(C353:C360)</f>
        <v>152567</v>
      </c>
      <c r="D352" s="43">
        <f>SUM(D353:D360)</f>
        <v>72353.67</v>
      </c>
      <c r="E352" s="16">
        <f t="shared" si="4"/>
        <v>47.424193960686125</v>
      </c>
    </row>
    <row r="353" spans="1:5" s="17" customFormat="1" ht="18.75" customHeight="1">
      <c r="A353" s="14" t="s">
        <v>110</v>
      </c>
      <c r="B353" s="15" t="s">
        <v>111</v>
      </c>
      <c r="C353" s="43">
        <v>13148</v>
      </c>
      <c r="D353" s="43">
        <v>6193.04</v>
      </c>
      <c r="E353" s="16">
        <f t="shared" si="4"/>
        <v>47.10252509887435</v>
      </c>
    </row>
    <row r="354" spans="1:5" s="17" customFormat="1" ht="18.75" customHeight="1">
      <c r="A354" s="14" t="s">
        <v>91</v>
      </c>
      <c r="B354" s="15" t="s">
        <v>92</v>
      </c>
      <c r="C354" s="43">
        <v>91526</v>
      </c>
      <c r="D354" s="43">
        <v>41752.68</v>
      </c>
      <c r="E354" s="16">
        <f t="shared" si="4"/>
        <v>45.61838166204139</v>
      </c>
    </row>
    <row r="355" spans="1:5" s="17" customFormat="1" ht="18.75" customHeight="1">
      <c r="A355" s="14" t="s">
        <v>93</v>
      </c>
      <c r="B355" s="15" t="s">
        <v>200</v>
      </c>
      <c r="C355" s="43">
        <v>6708</v>
      </c>
      <c r="D355" s="43">
        <v>6664.57</v>
      </c>
      <c r="E355" s="16">
        <f t="shared" si="4"/>
        <v>99.3525641025641</v>
      </c>
    </row>
    <row r="356" spans="1:5" s="17" customFormat="1" ht="18.75" customHeight="1">
      <c r="A356" s="14" t="s">
        <v>94</v>
      </c>
      <c r="B356" s="15" t="s">
        <v>248</v>
      </c>
      <c r="C356" s="43">
        <v>19760</v>
      </c>
      <c r="D356" s="43">
        <v>8532.3</v>
      </c>
      <c r="E356" s="16">
        <f t="shared" si="4"/>
        <v>43.17965587044534</v>
      </c>
    </row>
    <row r="357" spans="1:5" s="17" customFormat="1" ht="18.75" customHeight="1">
      <c r="A357" s="14" t="s">
        <v>95</v>
      </c>
      <c r="B357" s="15" t="s">
        <v>29</v>
      </c>
      <c r="C357" s="43">
        <v>2720</v>
      </c>
      <c r="D357" s="43">
        <v>1182.08</v>
      </c>
      <c r="E357" s="16">
        <f t="shared" si="4"/>
        <v>43.45882352941176</v>
      </c>
    </row>
    <row r="358" spans="1:5" s="17" customFormat="1" ht="18.75" customHeight="1">
      <c r="A358" s="14" t="s">
        <v>76</v>
      </c>
      <c r="B358" s="40" t="s">
        <v>77</v>
      </c>
      <c r="C358" s="43">
        <v>5000</v>
      </c>
      <c r="D358" s="43">
        <v>0</v>
      </c>
      <c r="E358" s="16">
        <v>0</v>
      </c>
    </row>
    <row r="359" spans="1:5" s="17" customFormat="1" ht="18.75" customHeight="1">
      <c r="A359" s="14" t="s">
        <v>112</v>
      </c>
      <c r="B359" s="40" t="s">
        <v>283</v>
      </c>
      <c r="C359" s="43">
        <v>3000</v>
      </c>
      <c r="D359" s="43">
        <v>0</v>
      </c>
      <c r="E359" s="16">
        <v>0</v>
      </c>
    </row>
    <row r="360" spans="1:5" s="17" customFormat="1" ht="18.75" customHeight="1">
      <c r="A360" s="14" t="s">
        <v>96</v>
      </c>
      <c r="B360" s="15" t="s">
        <v>245</v>
      </c>
      <c r="C360" s="43">
        <v>10705</v>
      </c>
      <c r="D360" s="43">
        <v>8029</v>
      </c>
      <c r="E360" s="16">
        <v>0</v>
      </c>
    </row>
    <row r="361" spans="1:5" s="17" customFormat="1" ht="22.5" customHeight="1">
      <c r="A361" s="14" t="s">
        <v>259</v>
      </c>
      <c r="B361" s="40" t="s">
        <v>284</v>
      </c>
      <c r="C361" s="43">
        <f>C362+C363</f>
        <v>38078</v>
      </c>
      <c r="D361" s="43">
        <f>D362+D363</f>
        <v>13800</v>
      </c>
      <c r="E361" s="16">
        <v>0</v>
      </c>
    </row>
    <row r="362" spans="1:5" s="17" customFormat="1" ht="18.75" customHeight="1">
      <c r="A362" s="14" t="s">
        <v>240</v>
      </c>
      <c r="B362" s="40" t="s">
        <v>241</v>
      </c>
      <c r="C362" s="43">
        <v>37078</v>
      </c>
      <c r="D362" s="43">
        <v>13800</v>
      </c>
      <c r="E362" s="16">
        <v>0</v>
      </c>
    </row>
    <row r="363" spans="1:5" s="17" customFormat="1" ht="18.75" customHeight="1">
      <c r="A363" s="14" t="s">
        <v>272</v>
      </c>
      <c r="B363" s="40" t="s">
        <v>273</v>
      </c>
      <c r="C363" s="43">
        <v>1000</v>
      </c>
      <c r="D363" s="43">
        <v>0</v>
      </c>
      <c r="E363" s="16">
        <v>0</v>
      </c>
    </row>
    <row r="364" spans="1:5" s="17" customFormat="1" ht="21" customHeight="1">
      <c r="A364" s="14" t="s">
        <v>202</v>
      </c>
      <c r="B364" s="15" t="s">
        <v>140</v>
      </c>
      <c r="C364" s="43">
        <f>C365+C366</f>
        <v>439</v>
      </c>
      <c r="D364" s="43">
        <f>D365+D366</f>
        <v>0</v>
      </c>
      <c r="E364" s="16">
        <v>0</v>
      </c>
    </row>
    <row r="365" spans="1:5" s="17" customFormat="1" ht="18.75" customHeight="1">
      <c r="A365" s="14" t="s">
        <v>82</v>
      </c>
      <c r="B365" s="15" t="s">
        <v>83</v>
      </c>
      <c r="C365" s="43">
        <v>325</v>
      </c>
      <c r="D365" s="43">
        <v>0</v>
      </c>
      <c r="E365" s="16">
        <v>0</v>
      </c>
    </row>
    <row r="366" spans="1:5" s="17" customFormat="1" ht="18.75" customHeight="1">
      <c r="A366" s="14" t="s">
        <v>100</v>
      </c>
      <c r="B366" s="40" t="s">
        <v>28</v>
      </c>
      <c r="C366" s="43">
        <v>114</v>
      </c>
      <c r="D366" s="43">
        <v>0</v>
      </c>
      <c r="E366" s="16">
        <v>0</v>
      </c>
    </row>
    <row r="367" spans="1:5" s="17" customFormat="1" ht="21.75" customHeight="1">
      <c r="A367" s="14" t="s">
        <v>204</v>
      </c>
      <c r="B367" s="15" t="s">
        <v>4</v>
      </c>
      <c r="C367" s="43">
        <f>C368</f>
        <v>1467</v>
      </c>
      <c r="D367" s="43">
        <f>D368</f>
        <v>1100</v>
      </c>
      <c r="E367" s="16">
        <v>0</v>
      </c>
    </row>
    <row r="368" spans="1:5" s="17" customFormat="1" ht="18.75" customHeight="1">
      <c r="A368" s="14" t="s">
        <v>96</v>
      </c>
      <c r="B368" s="15" t="s">
        <v>245</v>
      </c>
      <c r="C368" s="43">
        <v>1467</v>
      </c>
      <c r="D368" s="43">
        <v>1100</v>
      </c>
      <c r="E368" s="16">
        <v>0</v>
      </c>
    </row>
    <row r="369" spans="1:5" s="7" customFormat="1" ht="24" customHeight="1">
      <c r="A369" s="5" t="s">
        <v>71</v>
      </c>
      <c r="B369" s="5" t="s">
        <v>121</v>
      </c>
      <c r="C369" s="43">
        <f>C370+C373+C379</f>
        <v>3250090</v>
      </c>
      <c r="D369" s="43">
        <v>371532</v>
      </c>
      <c r="E369" s="6">
        <f aca="true" t="shared" si="5" ref="E369:E400">D369/C369*100</f>
        <v>11.431437283275232</v>
      </c>
    </row>
    <row r="370" spans="1:5" s="20" customFormat="1" ht="22.5" customHeight="1">
      <c r="A370" s="15" t="s">
        <v>167</v>
      </c>
      <c r="B370" s="15" t="s">
        <v>168</v>
      </c>
      <c r="C370" s="43">
        <f>C371+C372</f>
        <v>2761634</v>
      </c>
      <c r="D370" s="43">
        <f>D371+D372</f>
        <v>177339.69</v>
      </c>
      <c r="E370" s="6">
        <f t="shared" si="5"/>
        <v>6.421549343613238</v>
      </c>
    </row>
    <row r="371" spans="1:5" s="20" customFormat="1" ht="30" customHeight="1">
      <c r="A371" s="14" t="s">
        <v>285</v>
      </c>
      <c r="B371" s="35" t="s">
        <v>286</v>
      </c>
      <c r="C371" s="43">
        <v>1768000</v>
      </c>
      <c r="D371" s="43">
        <v>0</v>
      </c>
      <c r="E371" s="6">
        <v>0</v>
      </c>
    </row>
    <row r="372" spans="1:5" s="20" customFormat="1" ht="18.75" customHeight="1">
      <c r="A372" s="14" t="s">
        <v>73</v>
      </c>
      <c r="B372" s="40" t="s">
        <v>243</v>
      </c>
      <c r="C372" s="43">
        <v>993634</v>
      </c>
      <c r="D372" s="43">
        <v>177339.69</v>
      </c>
      <c r="E372" s="6">
        <f t="shared" si="5"/>
        <v>17.847586737168815</v>
      </c>
    </row>
    <row r="373" spans="1:5" s="17" customFormat="1" ht="22.5" customHeight="1">
      <c r="A373" s="15" t="s">
        <v>205</v>
      </c>
      <c r="B373" s="15" t="s">
        <v>122</v>
      </c>
      <c r="C373" s="43">
        <f>SUM(C374:C378)</f>
        <v>86956</v>
      </c>
      <c r="D373" s="43">
        <f>SUM(D374:D378)</f>
        <v>27648.510000000002</v>
      </c>
      <c r="E373" s="16">
        <f t="shared" si="5"/>
        <v>31.795977275863656</v>
      </c>
    </row>
    <row r="374" spans="1:5" s="17" customFormat="1" ht="18.75" customHeight="1">
      <c r="A374" s="14" t="s">
        <v>265</v>
      </c>
      <c r="B374" s="40" t="s">
        <v>266</v>
      </c>
      <c r="C374" s="43">
        <v>16800</v>
      </c>
      <c r="D374" s="43">
        <v>7982.77</v>
      </c>
      <c r="E374" s="16">
        <f t="shared" si="5"/>
        <v>47.516488095238095</v>
      </c>
    </row>
    <row r="375" spans="1:5" s="17" customFormat="1" ht="18.75" customHeight="1">
      <c r="A375" s="14" t="s">
        <v>76</v>
      </c>
      <c r="B375" s="15" t="s">
        <v>77</v>
      </c>
      <c r="C375" s="43">
        <v>16756</v>
      </c>
      <c r="D375" s="43">
        <v>8989.74</v>
      </c>
      <c r="E375" s="16">
        <f t="shared" si="5"/>
        <v>53.65087132967295</v>
      </c>
    </row>
    <row r="376" spans="1:5" s="17" customFormat="1" ht="18.75" customHeight="1">
      <c r="A376" s="14" t="s">
        <v>80</v>
      </c>
      <c r="B376" s="15" t="s">
        <v>81</v>
      </c>
      <c r="C376" s="43">
        <v>1000</v>
      </c>
      <c r="D376" s="43">
        <v>0</v>
      </c>
      <c r="E376" s="16">
        <f t="shared" si="5"/>
        <v>0</v>
      </c>
    </row>
    <row r="377" spans="1:5" s="17" customFormat="1" ht="18.75" customHeight="1">
      <c r="A377" s="14" t="s">
        <v>82</v>
      </c>
      <c r="B377" s="15" t="s">
        <v>83</v>
      </c>
      <c r="C377" s="43">
        <v>30000</v>
      </c>
      <c r="D377" s="43">
        <v>10676</v>
      </c>
      <c r="E377" s="16">
        <f t="shared" si="5"/>
        <v>35.586666666666666</v>
      </c>
    </row>
    <row r="378" spans="1:5" s="17" customFormat="1" ht="18.75" customHeight="1">
      <c r="A378" s="14" t="s">
        <v>101</v>
      </c>
      <c r="B378" s="40" t="s">
        <v>264</v>
      </c>
      <c r="C378" s="43">
        <v>22400</v>
      </c>
      <c r="D378" s="43">
        <v>0</v>
      </c>
      <c r="E378" s="16">
        <v>0</v>
      </c>
    </row>
    <row r="379" spans="1:5" s="17" customFormat="1" ht="23.25" customHeight="1">
      <c r="A379" s="14" t="s">
        <v>166</v>
      </c>
      <c r="B379" s="15" t="s">
        <v>72</v>
      </c>
      <c r="C379" s="43">
        <f>SUM(C380:C383)</f>
        <v>401500</v>
      </c>
      <c r="D379" s="43">
        <f>SUM(D380:D383)</f>
        <v>166542.61000000002</v>
      </c>
      <c r="E379" s="16">
        <f t="shared" si="5"/>
        <v>41.48010211706102</v>
      </c>
    </row>
    <row r="380" spans="1:5" s="17" customFormat="1" ht="18.75" customHeight="1">
      <c r="A380" s="14" t="s">
        <v>76</v>
      </c>
      <c r="B380" s="15" t="s">
        <v>77</v>
      </c>
      <c r="C380" s="43">
        <v>2500</v>
      </c>
      <c r="D380" s="43">
        <v>0</v>
      </c>
      <c r="E380" s="16">
        <f t="shared" si="5"/>
        <v>0</v>
      </c>
    </row>
    <row r="381" spans="1:5" s="17" customFormat="1" ht="18.75" customHeight="1">
      <c r="A381" s="14" t="s">
        <v>78</v>
      </c>
      <c r="B381" s="15" t="s">
        <v>79</v>
      </c>
      <c r="C381" s="43">
        <v>348000</v>
      </c>
      <c r="D381" s="43">
        <v>145019.89</v>
      </c>
      <c r="E381" s="16">
        <f t="shared" si="5"/>
        <v>41.672382183908056</v>
      </c>
    </row>
    <row r="382" spans="1:5" s="17" customFormat="1" ht="18.75" customHeight="1">
      <c r="A382" s="14" t="s">
        <v>80</v>
      </c>
      <c r="B382" s="15" t="s">
        <v>81</v>
      </c>
      <c r="C382" s="43">
        <v>50000</v>
      </c>
      <c r="D382" s="43">
        <v>20538</v>
      </c>
      <c r="E382" s="16">
        <f t="shared" si="5"/>
        <v>41.076</v>
      </c>
    </row>
    <row r="383" spans="1:5" s="17" customFormat="1" ht="18.75" customHeight="1">
      <c r="A383" s="14" t="s">
        <v>82</v>
      </c>
      <c r="B383" s="15" t="s">
        <v>83</v>
      </c>
      <c r="C383" s="43">
        <v>1000</v>
      </c>
      <c r="D383" s="43">
        <v>984.72</v>
      </c>
      <c r="E383" s="16">
        <f t="shared" si="5"/>
        <v>98.47200000000001</v>
      </c>
    </row>
    <row r="384" spans="1:5" s="7" customFormat="1" ht="25.5" customHeight="1">
      <c r="A384" s="5" t="s">
        <v>123</v>
      </c>
      <c r="B384" s="5" t="s">
        <v>124</v>
      </c>
      <c r="C384" s="43">
        <f>C385+C390</f>
        <v>202234</v>
      </c>
      <c r="D384" s="43">
        <f>D385+D390</f>
        <v>105482.22999999998</v>
      </c>
      <c r="E384" s="6">
        <f t="shared" si="5"/>
        <v>52.15850450468269</v>
      </c>
    </row>
    <row r="385" spans="1:5" s="17" customFormat="1" ht="23.25" customHeight="1">
      <c r="A385" s="14" t="s">
        <v>222</v>
      </c>
      <c r="B385" s="15" t="s">
        <v>32</v>
      </c>
      <c r="C385" s="43">
        <f>SUM(C386:C389)</f>
        <v>172234</v>
      </c>
      <c r="D385" s="43">
        <f>SUM(D386:D389)</f>
        <v>90245.93999999999</v>
      </c>
      <c r="E385" s="16">
        <f t="shared" si="5"/>
        <v>52.39728508889069</v>
      </c>
    </row>
    <row r="386" spans="1:5" s="17" customFormat="1" ht="29.25" customHeight="1">
      <c r="A386" s="14" t="s">
        <v>311</v>
      </c>
      <c r="B386" s="15" t="s">
        <v>312</v>
      </c>
      <c r="C386" s="43">
        <v>162600</v>
      </c>
      <c r="D386" s="43">
        <v>81300</v>
      </c>
      <c r="E386" s="16">
        <f t="shared" si="5"/>
        <v>50</v>
      </c>
    </row>
    <row r="387" spans="1:5" s="17" customFormat="1" ht="18.75" customHeight="1">
      <c r="A387" s="14" t="s">
        <v>93</v>
      </c>
      <c r="B387" s="15" t="s">
        <v>244</v>
      </c>
      <c r="C387" s="43">
        <v>7985</v>
      </c>
      <c r="D387" s="43">
        <v>7415.4</v>
      </c>
      <c r="E387" s="16">
        <f t="shared" si="5"/>
        <v>92.86662492172823</v>
      </c>
    </row>
    <row r="388" spans="1:5" s="17" customFormat="1" ht="18.75" customHeight="1">
      <c r="A388" s="14" t="s">
        <v>94</v>
      </c>
      <c r="B388" s="15" t="s">
        <v>248</v>
      </c>
      <c r="C388" s="43">
        <v>1453</v>
      </c>
      <c r="D388" s="43">
        <v>1348.86</v>
      </c>
      <c r="E388" s="16">
        <v>0</v>
      </c>
    </row>
    <row r="389" spans="1:5" s="17" customFormat="1" ht="18.75" customHeight="1">
      <c r="A389" s="14" t="s">
        <v>95</v>
      </c>
      <c r="B389" s="15" t="s">
        <v>29</v>
      </c>
      <c r="C389" s="43">
        <v>196</v>
      </c>
      <c r="D389" s="43">
        <v>181.68</v>
      </c>
      <c r="E389" s="16">
        <v>0</v>
      </c>
    </row>
    <row r="390" spans="1:5" s="17" customFormat="1" ht="18.75" customHeight="1">
      <c r="A390" s="14" t="s">
        <v>223</v>
      </c>
      <c r="B390" s="15" t="s">
        <v>4</v>
      </c>
      <c r="C390" s="43">
        <f>SUM(C391:C393)</f>
        <v>30000</v>
      </c>
      <c r="D390" s="43">
        <f>SUM(D391:D393)</f>
        <v>15236.29</v>
      </c>
      <c r="E390" s="16">
        <f t="shared" si="5"/>
        <v>50.78763333333334</v>
      </c>
    </row>
    <row r="391" spans="1:5" s="17" customFormat="1" ht="18.75" customHeight="1">
      <c r="A391" s="14" t="s">
        <v>265</v>
      </c>
      <c r="B391" s="15" t="s">
        <v>266</v>
      </c>
      <c r="C391" s="43">
        <v>6000</v>
      </c>
      <c r="D391" s="43">
        <v>3907</v>
      </c>
      <c r="E391" s="16">
        <f t="shared" si="5"/>
        <v>65.11666666666667</v>
      </c>
    </row>
    <row r="392" spans="1:5" s="17" customFormat="1" ht="18.75" customHeight="1">
      <c r="A392" s="14" t="s">
        <v>76</v>
      </c>
      <c r="B392" s="15" t="s">
        <v>77</v>
      </c>
      <c r="C392" s="43">
        <v>17000</v>
      </c>
      <c r="D392" s="43">
        <v>8145.38</v>
      </c>
      <c r="E392" s="16">
        <f t="shared" si="5"/>
        <v>47.914</v>
      </c>
    </row>
    <row r="393" spans="1:5" s="17" customFormat="1" ht="18.75" customHeight="1">
      <c r="A393" s="14" t="s">
        <v>82</v>
      </c>
      <c r="B393" s="15" t="s">
        <v>83</v>
      </c>
      <c r="C393" s="43">
        <v>7000</v>
      </c>
      <c r="D393" s="43">
        <v>3183.91</v>
      </c>
      <c r="E393" s="16">
        <f t="shared" si="5"/>
        <v>45.48442857142857</v>
      </c>
    </row>
    <row r="394" spans="1:5" s="7" customFormat="1" ht="26.25" customHeight="1">
      <c r="A394" s="5" t="s">
        <v>125</v>
      </c>
      <c r="B394" s="5" t="s">
        <v>35</v>
      </c>
      <c r="C394" s="43">
        <f>C395</f>
        <v>195000</v>
      </c>
      <c r="D394" s="43">
        <f>D395</f>
        <v>112627</v>
      </c>
      <c r="E394" s="6">
        <f t="shared" si="5"/>
        <v>57.7574358974359</v>
      </c>
    </row>
    <row r="395" spans="1:5" s="17" customFormat="1" ht="24.75" customHeight="1">
      <c r="A395" s="15" t="s">
        <v>224</v>
      </c>
      <c r="B395" s="15" t="s">
        <v>249</v>
      </c>
      <c r="C395" s="43">
        <f>SUM(C396:C399)</f>
        <v>195000</v>
      </c>
      <c r="D395" s="43">
        <f>SUM(D396:D399)</f>
        <v>112627</v>
      </c>
      <c r="E395" s="16">
        <f t="shared" si="5"/>
        <v>57.7574358974359</v>
      </c>
    </row>
    <row r="396" spans="1:5" s="17" customFormat="1" ht="44.25" customHeight="1">
      <c r="A396" s="14" t="s">
        <v>287</v>
      </c>
      <c r="B396" s="35" t="s">
        <v>288</v>
      </c>
      <c r="C396" s="43">
        <v>160000</v>
      </c>
      <c r="D396" s="43">
        <v>110000</v>
      </c>
      <c r="E396" s="16">
        <f t="shared" si="5"/>
        <v>68.75</v>
      </c>
    </row>
    <row r="397" spans="1:5" s="17" customFormat="1" ht="18.75" customHeight="1">
      <c r="A397" s="14" t="s">
        <v>80</v>
      </c>
      <c r="B397" s="15" t="s">
        <v>81</v>
      </c>
      <c r="C397" s="43">
        <v>30000</v>
      </c>
      <c r="D397" s="43">
        <v>0</v>
      </c>
      <c r="E397" s="16">
        <f t="shared" si="5"/>
        <v>0</v>
      </c>
    </row>
    <row r="398" spans="1:5" s="17" customFormat="1" ht="18.75" customHeight="1">
      <c r="A398" s="21" t="s">
        <v>82</v>
      </c>
      <c r="B398" s="22" t="s">
        <v>83</v>
      </c>
      <c r="C398" s="43">
        <v>2000</v>
      </c>
      <c r="D398" s="43">
        <v>0</v>
      </c>
      <c r="E398" s="16">
        <v>0</v>
      </c>
    </row>
    <row r="399" spans="1:5" s="17" customFormat="1" ht="18.75" customHeight="1">
      <c r="A399" s="21" t="s">
        <v>84</v>
      </c>
      <c r="B399" s="22" t="s">
        <v>26</v>
      </c>
      <c r="C399" s="43">
        <v>3000</v>
      </c>
      <c r="D399" s="43">
        <v>2627</v>
      </c>
      <c r="E399" s="16">
        <f t="shared" si="5"/>
        <v>87.56666666666668</v>
      </c>
    </row>
    <row r="400" spans="1:5" s="25" customFormat="1" ht="21.75" customHeight="1">
      <c r="A400" s="23"/>
      <c r="B400" s="23" t="s">
        <v>38</v>
      </c>
      <c r="C400" s="44">
        <f>C119+C124+C133+C145+C157+C167+C197+C201+C217+C223+C226+C231+C294+C306+C351+C369+C384+C394</f>
        <v>24675964</v>
      </c>
      <c r="D400" s="44">
        <v>8287954</v>
      </c>
      <c r="E400" s="24">
        <f t="shared" si="5"/>
        <v>33.587153879783585</v>
      </c>
    </row>
    <row r="401" spans="1:5" s="17" customFormat="1" ht="15">
      <c r="A401" s="26"/>
      <c r="B401" s="26"/>
      <c r="C401" s="26"/>
      <c r="D401" s="26"/>
      <c r="E401" s="26"/>
    </row>
    <row r="402" spans="1:5" s="45" customFormat="1" ht="41.25" customHeight="1">
      <c r="A402" s="45" t="s">
        <v>330</v>
      </c>
      <c r="B402" s="67" t="s">
        <v>319</v>
      </c>
      <c r="C402" s="67"/>
      <c r="D402" s="67"/>
      <c r="E402" s="67"/>
    </row>
    <row r="403" spans="1:5" s="45" customFormat="1" ht="27.75" customHeight="1">
      <c r="A403" s="71" t="s">
        <v>324</v>
      </c>
      <c r="B403" s="78"/>
      <c r="C403" s="78"/>
      <c r="D403" s="78"/>
      <c r="E403" s="78"/>
    </row>
    <row r="404" spans="1:5" s="17" customFormat="1" ht="30.75" customHeight="1">
      <c r="A404" s="29" t="s">
        <v>0</v>
      </c>
      <c r="B404" s="68" t="s">
        <v>1</v>
      </c>
      <c r="C404" s="68" t="s">
        <v>2</v>
      </c>
      <c r="D404" s="68" t="s">
        <v>3</v>
      </c>
      <c r="E404" s="68" t="s">
        <v>320</v>
      </c>
    </row>
    <row r="405" spans="1:5" s="8" customFormat="1" ht="24.75" customHeight="1">
      <c r="A405" s="54" t="s">
        <v>48</v>
      </c>
      <c r="B405" s="51" t="s">
        <v>49</v>
      </c>
      <c r="C405" s="52">
        <f>C406</f>
        <v>74181</v>
      </c>
      <c r="D405" s="52">
        <f>D406</f>
        <v>39942</v>
      </c>
      <c r="E405" s="53">
        <f aca="true" t="shared" si="6" ref="E405:E413">D405/C405*100</f>
        <v>53.84397622032596</v>
      </c>
    </row>
    <row r="406" spans="1:5" s="17" customFormat="1" ht="22.5" customHeight="1">
      <c r="A406" s="21" t="s">
        <v>210</v>
      </c>
      <c r="B406" s="47" t="s">
        <v>17</v>
      </c>
      <c r="C406" s="43">
        <f>C407</f>
        <v>74181</v>
      </c>
      <c r="D406" s="43">
        <f>D407</f>
        <v>39942</v>
      </c>
      <c r="E406" s="49">
        <f t="shared" si="6"/>
        <v>53.84397622032596</v>
      </c>
    </row>
    <row r="407" spans="1:5" s="17" customFormat="1" ht="45">
      <c r="A407" s="21" t="s">
        <v>170</v>
      </c>
      <c r="B407" s="48" t="s">
        <v>292</v>
      </c>
      <c r="C407" s="43">
        <v>74181</v>
      </c>
      <c r="D407" s="43">
        <v>39942</v>
      </c>
      <c r="E407" s="59">
        <f t="shared" si="6"/>
        <v>53.84397622032596</v>
      </c>
    </row>
    <row r="408" spans="1:5" s="8" customFormat="1" ht="30">
      <c r="A408" s="54" t="s">
        <v>53</v>
      </c>
      <c r="B408" s="58" t="s">
        <v>54</v>
      </c>
      <c r="C408" s="52">
        <f>C409</f>
        <v>1560</v>
      </c>
      <c r="D408" s="52">
        <f>D409</f>
        <v>780</v>
      </c>
      <c r="E408" s="59">
        <f t="shared" si="6"/>
        <v>50</v>
      </c>
    </row>
    <row r="409" spans="1:5" s="17" customFormat="1" ht="22.5" customHeight="1">
      <c r="A409" s="21" t="s">
        <v>214</v>
      </c>
      <c r="B409" s="48" t="s">
        <v>17</v>
      </c>
      <c r="C409" s="43">
        <f>C410</f>
        <v>1560</v>
      </c>
      <c r="D409" s="43">
        <f>D410</f>
        <v>780</v>
      </c>
      <c r="E409" s="49">
        <f t="shared" si="6"/>
        <v>50</v>
      </c>
    </row>
    <row r="410" spans="1:5" s="17" customFormat="1" ht="45">
      <c r="A410" s="21" t="s">
        <v>170</v>
      </c>
      <c r="B410" s="15" t="s">
        <v>169</v>
      </c>
      <c r="C410" s="43">
        <v>1560</v>
      </c>
      <c r="D410" s="43">
        <v>780</v>
      </c>
      <c r="E410" s="59">
        <f t="shared" si="6"/>
        <v>50</v>
      </c>
    </row>
    <row r="411" spans="1:5" s="8" customFormat="1" ht="27" customHeight="1">
      <c r="A411" s="50" t="s">
        <v>55</v>
      </c>
      <c r="B411" s="57" t="s">
        <v>56</v>
      </c>
      <c r="C411" s="52">
        <f>C412</f>
        <v>500</v>
      </c>
      <c r="D411" s="52">
        <f>D412</f>
        <v>500</v>
      </c>
      <c r="E411" s="53">
        <f t="shared" si="6"/>
        <v>100</v>
      </c>
    </row>
    <row r="412" spans="1:5" s="17" customFormat="1" ht="21" customHeight="1">
      <c r="A412" s="22" t="s">
        <v>57</v>
      </c>
      <c r="B412" s="15" t="s">
        <v>18</v>
      </c>
      <c r="C412" s="43">
        <f>C413</f>
        <v>500</v>
      </c>
      <c r="D412" s="43">
        <f>D413</f>
        <v>500</v>
      </c>
      <c r="E412" s="49">
        <f t="shared" si="6"/>
        <v>100</v>
      </c>
    </row>
    <row r="413" spans="1:5" s="17" customFormat="1" ht="45">
      <c r="A413" s="21" t="s">
        <v>170</v>
      </c>
      <c r="B413" s="15" t="s">
        <v>292</v>
      </c>
      <c r="C413" s="46">
        <v>500</v>
      </c>
      <c r="D413" s="46">
        <v>500</v>
      </c>
      <c r="E413" s="49">
        <f t="shared" si="6"/>
        <v>100</v>
      </c>
    </row>
    <row r="414" spans="1:7" s="56" customFormat="1" ht="25.5" customHeight="1">
      <c r="A414" s="50" t="s">
        <v>157</v>
      </c>
      <c r="B414" s="55" t="s">
        <v>198</v>
      </c>
      <c r="C414" s="52">
        <f>C415+C417+C419+C421</f>
        <v>2922000</v>
      </c>
      <c r="D414" s="52">
        <f>D415+D417+D419+D421</f>
        <v>1472674</v>
      </c>
      <c r="E414" s="59">
        <f aca="true" t="shared" si="7" ref="E414:E423">D414/C414*100</f>
        <v>50.39952087611225</v>
      </c>
      <c r="F414" s="8"/>
      <c r="G414" s="8"/>
    </row>
    <row r="415" spans="1:7" ht="35.25" customHeight="1">
      <c r="A415" s="22" t="s">
        <v>159</v>
      </c>
      <c r="B415" s="15" t="s">
        <v>321</v>
      </c>
      <c r="C415" s="43">
        <f>C416</f>
        <v>2707000</v>
      </c>
      <c r="D415" s="43">
        <f>D416</f>
        <v>1358048</v>
      </c>
      <c r="E415" s="49">
        <f t="shared" si="7"/>
        <v>50.16800886590321</v>
      </c>
      <c r="F415" s="17"/>
      <c r="G415" s="17"/>
    </row>
    <row r="416" spans="1:7" ht="45">
      <c r="A416" s="21" t="s">
        <v>170</v>
      </c>
      <c r="B416" s="15" t="s">
        <v>292</v>
      </c>
      <c r="C416" s="43">
        <v>2707000</v>
      </c>
      <c r="D416" s="43">
        <v>1358048</v>
      </c>
      <c r="E416" s="59">
        <f t="shared" si="7"/>
        <v>50.16800886590321</v>
      </c>
      <c r="F416" s="17"/>
      <c r="G416" s="17"/>
    </row>
    <row r="417" spans="1:7" ht="45">
      <c r="A417" s="22" t="s">
        <v>326</v>
      </c>
      <c r="B417" s="15" t="s">
        <v>136</v>
      </c>
      <c r="C417" s="43">
        <f>C418</f>
        <v>18000</v>
      </c>
      <c r="D417" s="43">
        <f>D418</f>
        <v>8940</v>
      </c>
      <c r="E417" s="59">
        <f t="shared" si="7"/>
        <v>49.666666666666664</v>
      </c>
      <c r="F417" s="17"/>
      <c r="G417" s="17"/>
    </row>
    <row r="418" spans="1:7" ht="45">
      <c r="A418" s="21" t="s">
        <v>170</v>
      </c>
      <c r="B418" s="15" t="s">
        <v>322</v>
      </c>
      <c r="C418" s="43">
        <v>18000</v>
      </c>
      <c r="D418" s="43">
        <v>8940</v>
      </c>
      <c r="E418" s="59">
        <f t="shared" si="7"/>
        <v>49.666666666666664</v>
      </c>
      <c r="F418" s="17"/>
      <c r="G418" s="17"/>
    </row>
    <row r="419" spans="1:7" ht="24.75" customHeight="1">
      <c r="A419" s="22" t="s">
        <v>327</v>
      </c>
      <c r="B419" s="15" t="s">
        <v>10</v>
      </c>
      <c r="C419" s="43">
        <f>C420</f>
        <v>140000</v>
      </c>
      <c r="D419" s="43">
        <f>D420</f>
        <v>74600</v>
      </c>
      <c r="E419" s="59">
        <f t="shared" si="7"/>
        <v>53.28571428571428</v>
      </c>
      <c r="F419" s="17"/>
      <c r="G419" s="17"/>
    </row>
    <row r="420" spans="1:7" ht="45">
      <c r="A420" s="21" t="s">
        <v>170</v>
      </c>
      <c r="B420" s="15" t="s">
        <v>292</v>
      </c>
      <c r="C420" s="43">
        <v>140000</v>
      </c>
      <c r="D420" s="43">
        <v>74600</v>
      </c>
      <c r="E420" s="59">
        <f t="shared" si="7"/>
        <v>53.28571428571428</v>
      </c>
      <c r="F420" s="17"/>
      <c r="G420" s="17"/>
    </row>
    <row r="421" spans="1:7" ht="15">
      <c r="A421" s="22" t="s">
        <v>165</v>
      </c>
      <c r="B421" s="15" t="s">
        <v>253</v>
      </c>
      <c r="C421" s="43">
        <f>C422</f>
        <v>57000</v>
      </c>
      <c r="D421" s="43">
        <f>D422</f>
        <v>31086</v>
      </c>
      <c r="E421" s="59">
        <f t="shared" si="7"/>
        <v>54.53684210526316</v>
      </c>
      <c r="F421" s="17"/>
      <c r="G421" s="17"/>
    </row>
    <row r="422" spans="1:7" ht="45">
      <c r="A422" s="21" t="s">
        <v>170</v>
      </c>
      <c r="B422" s="15" t="s">
        <v>292</v>
      </c>
      <c r="C422" s="43">
        <v>57000</v>
      </c>
      <c r="D422" s="43">
        <v>31086</v>
      </c>
      <c r="E422" s="59">
        <f t="shared" si="7"/>
        <v>54.53684210526316</v>
      </c>
      <c r="F422" s="17"/>
      <c r="G422" s="17"/>
    </row>
    <row r="423" spans="1:7" ht="27" customHeight="1">
      <c r="A423" s="22"/>
      <c r="B423" s="14" t="s">
        <v>22</v>
      </c>
      <c r="C423" s="44">
        <f>C405+C408+C411+C414</f>
        <v>2998241</v>
      </c>
      <c r="D423" s="44">
        <f>D405+D408+D411+D414</f>
        <v>1513896</v>
      </c>
      <c r="E423" s="59">
        <f t="shared" si="7"/>
        <v>50.49280561502562</v>
      </c>
      <c r="F423" s="17"/>
      <c r="G423" s="17"/>
    </row>
    <row r="424" spans="1:7" ht="22.5" customHeight="1">
      <c r="A424" s="17"/>
      <c r="B424" s="62"/>
      <c r="C424" s="63"/>
      <c r="D424" s="63"/>
      <c r="E424" s="64"/>
      <c r="F424" s="17"/>
      <c r="G424" s="17"/>
    </row>
    <row r="425" spans="1:7" ht="26.25" customHeight="1">
      <c r="A425" s="65" t="s">
        <v>325</v>
      </c>
      <c r="B425" s="26"/>
      <c r="C425" s="26"/>
      <c r="D425" s="26"/>
      <c r="E425" s="26"/>
      <c r="F425" s="17"/>
      <c r="G425" s="17"/>
    </row>
    <row r="426" spans="1:7" s="61" customFormat="1" ht="29.25" customHeight="1">
      <c r="A426" s="29" t="s">
        <v>0</v>
      </c>
      <c r="B426" s="69" t="s">
        <v>1</v>
      </c>
      <c r="C426" s="69" t="s">
        <v>2</v>
      </c>
      <c r="D426" s="69" t="s">
        <v>3</v>
      </c>
      <c r="E426" s="70" t="s">
        <v>320</v>
      </c>
      <c r="F426" s="60"/>
      <c r="G426" s="60"/>
    </row>
    <row r="427" spans="1:7" s="56" customFormat="1" ht="24" customHeight="1">
      <c r="A427" s="55" t="s">
        <v>48</v>
      </c>
      <c r="B427" s="55" t="s">
        <v>49</v>
      </c>
      <c r="C427" s="52">
        <f>C428</f>
        <v>74181</v>
      </c>
      <c r="D427" s="52">
        <f>D428</f>
        <v>37187.37</v>
      </c>
      <c r="E427" s="16">
        <f>D427/C427*100</f>
        <v>50.13058599911029</v>
      </c>
      <c r="F427" s="8"/>
      <c r="G427" s="8"/>
    </row>
    <row r="428" spans="1:7" ht="21.75" customHeight="1">
      <c r="A428" s="14" t="s">
        <v>210</v>
      </c>
      <c r="B428" s="15" t="s">
        <v>17</v>
      </c>
      <c r="C428" s="43">
        <f>C429+C430+C431+C432+C433+C434</f>
        <v>74181</v>
      </c>
      <c r="D428" s="43">
        <f>D429+D430+D431+D432+D433+D434</f>
        <v>37187.37</v>
      </c>
      <c r="E428" s="16">
        <f aca="true" t="shared" si="8" ref="E428:E463">D428/C428*100</f>
        <v>50.13058599911029</v>
      </c>
      <c r="F428" s="17"/>
      <c r="G428" s="17"/>
    </row>
    <row r="429" spans="1:7" ht="18" customHeight="1">
      <c r="A429" s="14" t="s">
        <v>91</v>
      </c>
      <c r="B429" s="15" t="s">
        <v>92</v>
      </c>
      <c r="C429" s="43">
        <v>54400</v>
      </c>
      <c r="D429" s="43">
        <v>25707.04</v>
      </c>
      <c r="E429" s="16">
        <f t="shared" si="8"/>
        <v>47.25558823529412</v>
      </c>
      <c r="F429" s="17"/>
      <c r="G429" s="17"/>
    </row>
    <row r="430" spans="1:7" ht="18" customHeight="1">
      <c r="A430" s="14" t="s">
        <v>93</v>
      </c>
      <c r="B430" s="15" t="s">
        <v>200</v>
      </c>
      <c r="C430" s="43">
        <v>4624</v>
      </c>
      <c r="D430" s="43">
        <v>4624</v>
      </c>
      <c r="E430" s="16">
        <f t="shared" si="8"/>
        <v>100</v>
      </c>
      <c r="F430" s="17"/>
      <c r="G430" s="17"/>
    </row>
    <row r="431" spans="1:7" ht="20.25" customHeight="1">
      <c r="A431" s="14" t="s">
        <v>94</v>
      </c>
      <c r="B431" s="15" t="s">
        <v>199</v>
      </c>
      <c r="C431" s="43">
        <v>10170</v>
      </c>
      <c r="D431" s="43">
        <v>4690.4</v>
      </c>
      <c r="E431" s="16">
        <f t="shared" si="8"/>
        <v>46.11996066863323</v>
      </c>
      <c r="F431" s="17"/>
      <c r="G431" s="17"/>
    </row>
    <row r="432" spans="1:7" ht="18.75" customHeight="1">
      <c r="A432" s="14" t="s">
        <v>95</v>
      </c>
      <c r="B432" s="15" t="s">
        <v>29</v>
      </c>
      <c r="C432" s="43">
        <v>1446</v>
      </c>
      <c r="D432" s="43">
        <v>668.63</v>
      </c>
      <c r="E432" s="16">
        <f t="shared" si="8"/>
        <v>46.23997233748271</v>
      </c>
      <c r="F432" s="17"/>
      <c r="G432" s="17"/>
    </row>
    <row r="433" spans="1:7" ht="18" customHeight="1">
      <c r="A433" s="14" t="s">
        <v>76</v>
      </c>
      <c r="B433" s="15" t="s">
        <v>77</v>
      </c>
      <c r="C433" s="43">
        <v>2075</v>
      </c>
      <c r="D433" s="43">
        <v>397.3</v>
      </c>
      <c r="E433" s="16">
        <f t="shared" si="8"/>
        <v>19.14698795180723</v>
      </c>
      <c r="F433" s="17"/>
      <c r="G433" s="17"/>
    </row>
    <row r="434" spans="1:7" ht="18" customHeight="1">
      <c r="A434" s="14" t="s">
        <v>96</v>
      </c>
      <c r="B434" s="15" t="s">
        <v>282</v>
      </c>
      <c r="C434" s="43">
        <v>1466</v>
      </c>
      <c r="D434" s="43">
        <v>1100</v>
      </c>
      <c r="E434" s="16">
        <f t="shared" si="8"/>
        <v>75.03410641200546</v>
      </c>
      <c r="F434" s="17"/>
      <c r="G434" s="17"/>
    </row>
    <row r="435" spans="1:7" s="56" customFormat="1" ht="30">
      <c r="A435" s="50" t="s">
        <v>53</v>
      </c>
      <c r="B435" s="55" t="s">
        <v>54</v>
      </c>
      <c r="C435" s="43">
        <f>C436</f>
        <v>1560</v>
      </c>
      <c r="D435" s="43">
        <f>D436+D438</f>
        <v>548.45</v>
      </c>
      <c r="E435" s="16">
        <f t="shared" si="8"/>
        <v>35.157051282051285</v>
      </c>
      <c r="F435" s="8"/>
      <c r="G435" s="8"/>
    </row>
    <row r="436" spans="1:7" ht="21.75" customHeight="1">
      <c r="A436" s="22" t="s">
        <v>210</v>
      </c>
      <c r="B436" s="15" t="s">
        <v>17</v>
      </c>
      <c r="C436" s="43">
        <f>C437+C438</f>
        <v>1560</v>
      </c>
      <c r="D436" s="43"/>
      <c r="E436" s="16">
        <f t="shared" si="8"/>
        <v>0</v>
      </c>
      <c r="F436" s="17"/>
      <c r="G436" s="17"/>
    </row>
    <row r="437" spans="1:7" ht="18" customHeight="1">
      <c r="A437" s="21" t="s">
        <v>76</v>
      </c>
      <c r="B437" s="15" t="s">
        <v>77</v>
      </c>
      <c r="C437" s="43">
        <v>560</v>
      </c>
      <c r="D437" s="43">
        <v>0</v>
      </c>
      <c r="E437" s="16">
        <f t="shared" si="8"/>
        <v>0</v>
      </c>
      <c r="F437" s="17"/>
      <c r="G437" s="17"/>
    </row>
    <row r="438" spans="1:7" ht="18" customHeight="1">
      <c r="A438" s="21" t="s">
        <v>82</v>
      </c>
      <c r="B438" s="15" t="s">
        <v>83</v>
      </c>
      <c r="C438" s="43">
        <v>1000</v>
      </c>
      <c r="D438" s="43">
        <v>548.45</v>
      </c>
      <c r="E438" s="16">
        <f t="shared" si="8"/>
        <v>54.845</v>
      </c>
      <c r="F438" s="17"/>
      <c r="G438" s="17"/>
    </row>
    <row r="439" spans="1:7" s="56" customFormat="1" ht="30">
      <c r="A439" s="54" t="s">
        <v>55</v>
      </c>
      <c r="B439" s="55" t="s">
        <v>56</v>
      </c>
      <c r="C439" s="43">
        <f>C440</f>
        <v>500</v>
      </c>
      <c r="D439" s="43">
        <f>D440</f>
        <v>0</v>
      </c>
      <c r="E439" s="16">
        <f t="shared" si="8"/>
        <v>0</v>
      </c>
      <c r="F439" s="8"/>
      <c r="G439" s="8"/>
    </row>
    <row r="440" spans="1:7" ht="20.25" customHeight="1">
      <c r="A440" s="21" t="s">
        <v>328</v>
      </c>
      <c r="B440" s="15" t="s">
        <v>18</v>
      </c>
      <c r="C440" s="43">
        <f>C441</f>
        <v>500</v>
      </c>
      <c r="D440" s="43">
        <f>D441</f>
        <v>0</v>
      </c>
      <c r="E440" s="16">
        <f t="shared" si="8"/>
        <v>0</v>
      </c>
      <c r="F440" s="17"/>
      <c r="G440" s="17"/>
    </row>
    <row r="441" spans="1:7" ht="18" customHeight="1">
      <c r="A441" s="21" t="s">
        <v>82</v>
      </c>
      <c r="B441" s="15" t="s">
        <v>83</v>
      </c>
      <c r="C441" s="43">
        <v>500</v>
      </c>
      <c r="D441" s="43">
        <v>0</v>
      </c>
      <c r="E441" s="16">
        <f t="shared" si="8"/>
        <v>0</v>
      </c>
      <c r="F441" s="17"/>
      <c r="G441" s="17"/>
    </row>
    <row r="442" spans="1:7" s="56" customFormat="1" ht="26.25" customHeight="1">
      <c r="A442" s="54" t="s">
        <v>157</v>
      </c>
      <c r="B442" s="55" t="s">
        <v>198</v>
      </c>
      <c r="C442" s="43">
        <f>C443+C454+C456+C458</f>
        <v>2922000</v>
      </c>
      <c r="D442" s="43">
        <f>D443+D454+D456+D458</f>
        <v>1241755</v>
      </c>
      <c r="E442" s="16">
        <f t="shared" si="8"/>
        <v>42.49674880219028</v>
      </c>
      <c r="F442" s="8"/>
      <c r="G442" s="8"/>
    </row>
    <row r="443" spans="1:7" ht="36" customHeight="1">
      <c r="A443" s="21" t="s">
        <v>159</v>
      </c>
      <c r="B443" s="15" t="s">
        <v>321</v>
      </c>
      <c r="C443" s="43">
        <f>C444+C445+C446+C447+C448+C449+C450+C451+C452+C453</f>
        <v>2707000</v>
      </c>
      <c r="D443" s="43">
        <v>1130434</v>
      </c>
      <c r="E443" s="16">
        <f>D443/C443*100</f>
        <v>41.7596601403768</v>
      </c>
      <c r="F443" s="17"/>
      <c r="G443" s="17"/>
    </row>
    <row r="444" spans="1:7" ht="18.75" customHeight="1">
      <c r="A444" s="21" t="s">
        <v>116</v>
      </c>
      <c r="B444" s="15" t="s">
        <v>139</v>
      </c>
      <c r="C444" s="43">
        <v>2554282</v>
      </c>
      <c r="D444" s="43">
        <v>1069029.48</v>
      </c>
      <c r="E444" s="16">
        <f t="shared" si="8"/>
        <v>41.85244542301907</v>
      </c>
      <c r="F444" s="17"/>
      <c r="G444" s="17"/>
    </row>
    <row r="445" spans="1:7" ht="18" customHeight="1">
      <c r="A445" s="21" t="s">
        <v>91</v>
      </c>
      <c r="B445" s="15" t="s">
        <v>92</v>
      </c>
      <c r="C445" s="43">
        <v>51456</v>
      </c>
      <c r="D445" s="43">
        <v>22187.53</v>
      </c>
      <c r="E445" s="16">
        <f t="shared" si="8"/>
        <v>43.119422419154226</v>
      </c>
      <c r="F445" s="17"/>
      <c r="G445" s="17"/>
    </row>
    <row r="446" spans="1:7" ht="18.75" customHeight="1">
      <c r="A446" s="21" t="s">
        <v>93</v>
      </c>
      <c r="B446" s="15" t="s">
        <v>200</v>
      </c>
      <c r="C446" s="43">
        <v>2376</v>
      </c>
      <c r="D446" s="43">
        <v>1696.93</v>
      </c>
      <c r="E446" s="16">
        <f t="shared" si="8"/>
        <v>71.4196127946128</v>
      </c>
      <c r="F446" s="17"/>
      <c r="G446" s="17"/>
    </row>
    <row r="447" spans="1:7" ht="18.75" customHeight="1">
      <c r="A447" s="21" t="s">
        <v>94</v>
      </c>
      <c r="B447" s="15" t="s">
        <v>199</v>
      </c>
      <c r="C447" s="43">
        <v>81300</v>
      </c>
      <c r="D447" s="43">
        <v>25755.95</v>
      </c>
      <c r="E447" s="16">
        <f t="shared" si="8"/>
        <v>31.680135301353012</v>
      </c>
      <c r="F447" s="17"/>
      <c r="G447" s="17"/>
    </row>
    <row r="448" spans="1:7" ht="18.75" customHeight="1">
      <c r="A448" s="21" t="s">
        <v>95</v>
      </c>
      <c r="B448" s="15" t="s">
        <v>29</v>
      </c>
      <c r="C448" s="43">
        <v>1319</v>
      </c>
      <c r="D448" s="43">
        <v>523.09</v>
      </c>
      <c r="E448" s="16">
        <f t="shared" si="8"/>
        <v>39.65807429871115</v>
      </c>
      <c r="F448" s="17"/>
      <c r="G448" s="17"/>
    </row>
    <row r="449" spans="1:7" ht="18.75" customHeight="1">
      <c r="A449" s="21" t="s">
        <v>265</v>
      </c>
      <c r="B449" s="15" t="s">
        <v>266</v>
      </c>
      <c r="C449" s="43">
        <v>2320</v>
      </c>
      <c r="D449" s="43">
        <v>1816</v>
      </c>
      <c r="E449" s="16">
        <f t="shared" si="8"/>
        <v>78.27586206896552</v>
      </c>
      <c r="F449" s="17"/>
      <c r="G449" s="17"/>
    </row>
    <row r="450" spans="1:7" ht="18" customHeight="1">
      <c r="A450" s="66" t="s">
        <v>76</v>
      </c>
      <c r="B450" s="15" t="s">
        <v>77</v>
      </c>
      <c r="C450" s="43">
        <v>5925</v>
      </c>
      <c r="D450" s="43">
        <v>2685.41</v>
      </c>
      <c r="E450" s="16">
        <f t="shared" si="8"/>
        <v>45.32337552742616</v>
      </c>
      <c r="F450" s="17"/>
      <c r="G450" s="17"/>
    </row>
    <row r="451" spans="1:7" ht="18" customHeight="1">
      <c r="A451" s="66" t="s">
        <v>82</v>
      </c>
      <c r="B451" s="15" t="s">
        <v>83</v>
      </c>
      <c r="C451" s="43">
        <v>6000</v>
      </c>
      <c r="D451" s="43">
        <v>5129.38</v>
      </c>
      <c r="E451" s="16">
        <f t="shared" si="8"/>
        <v>85.48966666666666</v>
      </c>
      <c r="F451" s="17"/>
      <c r="G451" s="17"/>
    </row>
    <row r="452" spans="1:7" ht="18.75" customHeight="1">
      <c r="A452" s="66" t="s">
        <v>100</v>
      </c>
      <c r="B452" s="15" t="s">
        <v>28</v>
      </c>
      <c r="C452" s="43">
        <v>556</v>
      </c>
      <c r="D452" s="43">
        <v>510.8</v>
      </c>
      <c r="E452" s="16">
        <f t="shared" si="8"/>
        <v>91.8705035971223</v>
      </c>
      <c r="F452" s="17"/>
      <c r="G452" s="17"/>
    </row>
    <row r="453" spans="1:7" ht="18.75" customHeight="1">
      <c r="A453" s="66" t="s">
        <v>96</v>
      </c>
      <c r="B453" s="15" t="s">
        <v>282</v>
      </c>
      <c r="C453" s="43">
        <v>1466</v>
      </c>
      <c r="D453" s="43">
        <v>1100</v>
      </c>
      <c r="E453" s="16">
        <f>D453/C453*100</f>
        <v>75.03410641200546</v>
      </c>
      <c r="F453" s="17"/>
      <c r="G453" s="17"/>
    </row>
    <row r="454" spans="1:7" ht="45">
      <c r="A454" s="66" t="s">
        <v>161</v>
      </c>
      <c r="B454" s="15" t="s">
        <v>136</v>
      </c>
      <c r="C454" s="43">
        <f>C455</f>
        <v>18000</v>
      </c>
      <c r="D454" s="43">
        <f>D455</f>
        <v>7357.77</v>
      </c>
      <c r="E454" s="16">
        <f t="shared" si="8"/>
        <v>40.87650000000001</v>
      </c>
      <c r="F454" s="17"/>
      <c r="G454" s="17"/>
    </row>
    <row r="455" spans="1:7" ht="19.5" customHeight="1">
      <c r="A455" s="21" t="s">
        <v>94</v>
      </c>
      <c r="B455" s="15" t="s">
        <v>135</v>
      </c>
      <c r="C455" s="43">
        <v>18000</v>
      </c>
      <c r="D455" s="43">
        <v>7357.77</v>
      </c>
      <c r="E455" s="16">
        <f t="shared" si="8"/>
        <v>40.87650000000001</v>
      </c>
      <c r="F455" s="17"/>
      <c r="G455" s="17"/>
    </row>
    <row r="456" spans="1:7" ht="22.5" customHeight="1">
      <c r="A456" s="21" t="s">
        <v>162</v>
      </c>
      <c r="B456" s="15" t="s">
        <v>10</v>
      </c>
      <c r="C456" s="43">
        <f>C457</f>
        <v>140000</v>
      </c>
      <c r="D456" s="43">
        <f>D457</f>
        <v>72878</v>
      </c>
      <c r="E456" s="16">
        <f t="shared" si="8"/>
        <v>52.05571428571428</v>
      </c>
      <c r="F456" s="17"/>
      <c r="G456" s="17"/>
    </row>
    <row r="457" spans="1:7" ht="18.75" customHeight="1">
      <c r="A457" s="21" t="s">
        <v>116</v>
      </c>
      <c r="B457" s="15" t="s">
        <v>139</v>
      </c>
      <c r="C457" s="43">
        <v>140000</v>
      </c>
      <c r="D457" s="43">
        <v>72878</v>
      </c>
      <c r="E457" s="16">
        <f t="shared" si="8"/>
        <v>52.05571428571428</v>
      </c>
      <c r="F457" s="17"/>
      <c r="G457" s="17"/>
    </row>
    <row r="458" spans="1:7" ht="15">
      <c r="A458" s="21" t="s">
        <v>165</v>
      </c>
      <c r="B458" s="15" t="s">
        <v>253</v>
      </c>
      <c r="C458" s="43">
        <f>C459+C460+C461+C462</f>
        <v>57000</v>
      </c>
      <c r="D458" s="43">
        <f>D459+D460+D461+D462</f>
        <v>31085.23</v>
      </c>
      <c r="E458" s="16">
        <f t="shared" si="8"/>
        <v>54.53549122807018</v>
      </c>
      <c r="F458" s="17"/>
      <c r="G458" s="17"/>
    </row>
    <row r="459" spans="1:7" ht="18" customHeight="1">
      <c r="A459" s="21" t="s">
        <v>91</v>
      </c>
      <c r="B459" s="15" t="s">
        <v>92</v>
      </c>
      <c r="C459" s="43">
        <v>43500</v>
      </c>
      <c r="D459" s="43">
        <v>24624</v>
      </c>
      <c r="E459" s="16">
        <f t="shared" si="8"/>
        <v>56.60689655172414</v>
      </c>
      <c r="F459" s="17"/>
      <c r="G459" s="17"/>
    </row>
    <row r="460" spans="1:7" ht="18" customHeight="1">
      <c r="A460" s="21" t="s">
        <v>93</v>
      </c>
      <c r="B460" s="15" t="s">
        <v>200</v>
      </c>
      <c r="C460" s="43">
        <v>3743</v>
      </c>
      <c r="D460" s="43">
        <v>3743</v>
      </c>
      <c r="E460" s="16">
        <f t="shared" si="8"/>
        <v>100</v>
      </c>
      <c r="F460" s="17"/>
      <c r="G460" s="17"/>
    </row>
    <row r="461" spans="1:7" ht="18" customHeight="1">
      <c r="A461" s="21" t="s">
        <v>94</v>
      </c>
      <c r="B461" s="15" t="s">
        <v>199</v>
      </c>
      <c r="C461" s="43">
        <v>8600</v>
      </c>
      <c r="D461" s="43">
        <v>2316.03</v>
      </c>
      <c r="E461" s="16">
        <f t="shared" si="8"/>
        <v>26.93058139534884</v>
      </c>
      <c r="F461" s="17"/>
      <c r="G461" s="17"/>
    </row>
    <row r="462" spans="1:7" ht="18" customHeight="1">
      <c r="A462" s="21" t="s">
        <v>95</v>
      </c>
      <c r="B462" s="15" t="s">
        <v>29</v>
      </c>
      <c r="C462" s="43">
        <v>1157</v>
      </c>
      <c r="D462" s="43">
        <v>402.2</v>
      </c>
      <c r="E462" s="16">
        <f t="shared" si="8"/>
        <v>34.76231633535004</v>
      </c>
      <c r="F462" s="17"/>
      <c r="G462" s="17"/>
    </row>
    <row r="463" spans="1:7" ht="24.75" customHeight="1">
      <c r="A463" s="22"/>
      <c r="B463" s="14" t="s">
        <v>323</v>
      </c>
      <c r="C463" s="43">
        <f>C427+C435+C439+C442</f>
        <v>2998241</v>
      </c>
      <c r="D463" s="43">
        <f>D427+D435+D439+D442</f>
        <v>1279490.82</v>
      </c>
      <c r="E463" s="16">
        <f t="shared" si="8"/>
        <v>42.67471560825164</v>
      </c>
      <c r="F463" s="17"/>
      <c r="G463" s="17"/>
    </row>
    <row r="464" spans="1:7" ht="49.5" customHeight="1">
      <c r="A464" s="26"/>
      <c r="B464" s="26"/>
      <c r="C464" s="74" t="s">
        <v>332</v>
      </c>
      <c r="D464" s="74"/>
      <c r="E464" s="74"/>
      <c r="F464" s="17"/>
      <c r="G464" s="17"/>
    </row>
    <row r="465" spans="1:7" ht="15">
      <c r="A465" s="26"/>
      <c r="B465" s="26"/>
      <c r="C465" s="75" t="s">
        <v>333</v>
      </c>
      <c r="D465" s="75"/>
      <c r="E465" s="75"/>
      <c r="F465" s="17"/>
      <c r="G465" s="17"/>
    </row>
    <row r="466" spans="1:7" ht="15">
      <c r="A466" s="26"/>
      <c r="B466" s="26"/>
      <c r="C466" s="26"/>
      <c r="D466" s="26"/>
      <c r="E466" s="26"/>
      <c r="F466" s="17"/>
      <c r="G466" s="17"/>
    </row>
    <row r="467" spans="1:7" ht="15">
      <c r="A467" s="26"/>
      <c r="B467" s="26"/>
      <c r="C467" s="26"/>
      <c r="D467" s="26"/>
      <c r="E467" s="26"/>
      <c r="F467" s="17"/>
      <c r="G467" s="17"/>
    </row>
    <row r="468" spans="1:7" ht="15">
      <c r="A468" s="26"/>
      <c r="B468" s="26"/>
      <c r="C468" s="26"/>
      <c r="D468" s="26"/>
      <c r="E468" s="26"/>
      <c r="F468" s="17"/>
      <c r="G468" s="17"/>
    </row>
    <row r="469" spans="1:7" ht="15">
      <c r="A469" s="26"/>
      <c r="B469" s="26"/>
      <c r="C469" s="26"/>
      <c r="D469" s="26"/>
      <c r="E469" s="26"/>
      <c r="F469" s="17"/>
      <c r="G469" s="17"/>
    </row>
    <row r="470" spans="1:7" ht="15">
      <c r="A470" s="26"/>
      <c r="B470" s="26"/>
      <c r="C470" s="26"/>
      <c r="D470" s="26"/>
      <c r="E470" s="26"/>
      <c r="F470" s="17"/>
      <c r="G470" s="17"/>
    </row>
    <row r="471" spans="1:7" ht="15">
      <c r="A471" s="26"/>
      <c r="B471" s="26"/>
      <c r="C471" s="26"/>
      <c r="D471" s="26"/>
      <c r="E471" s="26"/>
      <c r="F471" s="17"/>
      <c r="G471" s="17"/>
    </row>
    <row r="472" spans="1:7" ht="15">
      <c r="A472" s="26"/>
      <c r="B472" s="26"/>
      <c r="C472" s="26"/>
      <c r="D472" s="26"/>
      <c r="E472" s="26"/>
      <c r="F472" s="17"/>
      <c r="G472" s="17"/>
    </row>
    <row r="473" spans="1:7" ht="15">
      <c r="A473" s="26"/>
      <c r="B473" s="26"/>
      <c r="C473" s="26"/>
      <c r="D473" s="26"/>
      <c r="E473" s="26"/>
      <c r="F473" s="17"/>
      <c r="G473" s="17"/>
    </row>
    <row r="474" spans="1:7" ht="15">
      <c r="A474" s="26"/>
      <c r="B474" s="26"/>
      <c r="C474" s="26"/>
      <c r="D474" s="26"/>
      <c r="E474" s="26"/>
      <c r="F474" s="17"/>
      <c r="G474" s="17"/>
    </row>
    <row r="475" spans="1:7" ht="15">
      <c r="A475" s="26"/>
      <c r="B475" s="26"/>
      <c r="C475" s="26"/>
      <c r="D475" s="26"/>
      <c r="E475" s="26"/>
      <c r="F475" s="17"/>
      <c r="G475" s="17"/>
    </row>
    <row r="476" spans="1:7" ht="15">
      <c r="A476" s="26"/>
      <c r="B476" s="26"/>
      <c r="C476" s="26"/>
      <c r="D476" s="26"/>
      <c r="E476" s="26"/>
      <c r="F476" s="17"/>
      <c r="G476" s="17"/>
    </row>
    <row r="477" spans="1:7" ht="15">
      <c r="A477" s="26"/>
      <c r="B477" s="26"/>
      <c r="C477" s="26"/>
      <c r="D477" s="26"/>
      <c r="E477" s="26"/>
      <c r="F477" s="17"/>
      <c r="G477" s="17"/>
    </row>
    <row r="478" spans="1:7" ht="15">
      <c r="A478" s="26"/>
      <c r="B478" s="26"/>
      <c r="C478" s="26"/>
      <c r="D478" s="26"/>
      <c r="E478" s="26"/>
      <c r="F478" s="17"/>
      <c r="G478" s="17"/>
    </row>
    <row r="479" spans="1:7" ht="15">
      <c r="A479" s="26"/>
      <c r="B479" s="26"/>
      <c r="C479" s="26"/>
      <c r="D479" s="26"/>
      <c r="E479" s="26"/>
      <c r="F479" s="17"/>
      <c r="G479" s="17"/>
    </row>
    <row r="480" spans="1:7" ht="15">
      <c r="A480" s="26"/>
      <c r="B480" s="26"/>
      <c r="C480" s="26"/>
      <c r="D480" s="26"/>
      <c r="E480" s="26"/>
      <c r="F480" s="17"/>
      <c r="G480" s="17"/>
    </row>
    <row r="481" spans="1:7" ht="15">
      <c r="A481" s="26"/>
      <c r="B481" s="26"/>
      <c r="C481" s="26"/>
      <c r="D481" s="26"/>
      <c r="E481" s="26"/>
      <c r="F481" s="17"/>
      <c r="G481" s="17"/>
    </row>
    <row r="482" spans="1:7" ht="15">
      <c r="A482" s="26"/>
      <c r="B482" s="26"/>
      <c r="C482" s="26"/>
      <c r="D482" s="26"/>
      <c r="E482" s="26"/>
      <c r="F482" s="17"/>
      <c r="G482" s="17"/>
    </row>
    <row r="483" spans="1:7" ht="15">
      <c r="A483" s="26"/>
      <c r="B483" s="26"/>
      <c r="C483" s="26"/>
      <c r="D483" s="26"/>
      <c r="E483" s="26"/>
      <c r="F483" s="17"/>
      <c r="G483" s="17"/>
    </row>
    <row r="484" spans="1:7" ht="15">
      <c r="A484" s="26"/>
      <c r="B484" s="26"/>
      <c r="C484" s="26"/>
      <c r="D484" s="26"/>
      <c r="E484" s="26"/>
      <c r="F484" s="17"/>
      <c r="G484" s="17"/>
    </row>
    <row r="485" spans="1:7" ht="15">
      <c r="A485" s="26"/>
      <c r="B485" s="26"/>
      <c r="C485" s="26"/>
      <c r="D485" s="26"/>
      <c r="E485" s="26"/>
      <c r="F485" s="17"/>
      <c r="G485" s="17"/>
    </row>
    <row r="486" spans="1:7" ht="15">
      <c r="A486" s="26"/>
      <c r="B486" s="26"/>
      <c r="C486" s="26"/>
      <c r="D486" s="26"/>
      <c r="E486" s="26"/>
      <c r="F486" s="17"/>
      <c r="G486" s="17"/>
    </row>
    <row r="487" spans="1:7" ht="15">
      <c r="A487" s="26"/>
      <c r="B487" s="26"/>
      <c r="C487" s="26"/>
      <c r="D487" s="26"/>
      <c r="E487" s="26"/>
      <c r="F487" s="17"/>
      <c r="G487" s="17"/>
    </row>
    <row r="488" spans="1:7" ht="15">
      <c r="A488" s="26"/>
      <c r="B488" s="26"/>
      <c r="C488" s="26"/>
      <c r="D488" s="26"/>
      <c r="E488" s="26"/>
      <c r="F488" s="17"/>
      <c r="G488" s="17"/>
    </row>
    <row r="489" spans="1:7" ht="15">
      <c r="A489" s="26"/>
      <c r="B489" s="26"/>
      <c r="C489" s="26"/>
      <c r="D489" s="26"/>
      <c r="E489" s="26"/>
      <c r="F489" s="17"/>
      <c r="G489" s="17"/>
    </row>
    <row r="490" spans="1:7" ht="15">
      <c r="A490" s="26"/>
      <c r="B490" s="26"/>
      <c r="C490" s="26"/>
      <c r="D490" s="26"/>
      <c r="E490" s="26"/>
      <c r="F490" s="17"/>
      <c r="G490" s="17"/>
    </row>
    <row r="491" spans="1:7" ht="15">
      <c r="A491" s="26"/>
      <c r="B491" s="26"/>
      <c r="C491" s="26"/>
      <c r="D491" s="26"/>
      <c r="E491" s="26"/>
      <c r="F491" s="17"/>
      <c r="G491" s="17"/>
    </row>
    <row r="492" spans="1:7" ht="15">
      <c r="A492" s="26"/>
      <c r="B492" s="26"/>
      <c r="C492" s="26"/>
      <c r="D492" s="26"/>
      <c r="E492" s="26"/>
      <c r="F492" s="17"/>
      <c r="G492" s="17"/>
    </row>
    <row r="493" spans="1:7" ht="15">
      <c r="A493" s="26"/>
      <c r="B493" s="26"/>
      <c r="C493" s="26"/>
      <c r="D493" s="26"/>
      <c r="E493" s="26"/>
      <c r="F493" s="17"/>
      <c r="G493" s="17"/>
    </row>
    <row r="494" spans="1:7" ht="15">
      <c r="A494" s="26"/>
      <c r="B494" s="26"/>
      <c r="C494" s="26"/>
      <c r="D494" s="26"/>
      <c r="E494" s="26"/>
      <c r="F494" s="17"/>
      <c r="G494" s="17"/>
    </row>
    <row r="495" spans="1:7" ht="15">
      <c r="A495" s="26"/>
      <c r="B495" s="26"/>
      <c r="C495" s="26"/>
      <c r="D495" s="26"/>
      <c r="E495" s="26"/>
      <c r="F495" s="17"/>
      <c r="G495" s="17"/>
    </row>
    <row r="496" spans="1:7" ht="15">
      <c r="A496" s="26"/>
      <c r="B496" s="26"/>
      <c r="C496" s="26"/>
      <c r="D496" s="26"/>
      <c r="E496" s="26"/>
      <c r="F496" s="17"/>
      <c r="G496" s="17"/>
    </row>
    <row r="497" spans="1:7" ht="15">
      <c r="A497" s="26"/>
      <c r="B497" s="26"/>
      <c r="C497" s="26"/>
      <c r="D497" s="26"/>
      <c r="E497" s="26"/>
      <c r="F497" s="17"/>
      <c r="G497" s="17"/>
    </row>
    <row r="498" spans="1:7" ht="15">
      <c r="A498" s="26"/>
      <c r="B498" s="26"/>
      <c r="C498" s="26"/>
      <c r="D498" s="26"/>
      <c r="E498" s="26"/>
      <c r="F498" s="17"/>
      <c r="G498" s="17"/>
    </row>
    <row r="499" spans="1:7" ht="15">
      <c r="A499" s="26"/>
      <c r="B499" s="26"/>
      <c r="C499" s="26"/>
      <c r="D499" s="26"/>
      <c r="E499" s="26"/>
      <c r="F499" s="17"/>
      <c r="G499" s="17"/>
    </row>
    <row r="500" spans="1:7" ht="15">
      <c r="A500" s="26"/>
      <c r="B500" s="26"/>
      <c r="C500" s="26"/>
      <c r="D500" s="26"/>
      <c r="E500" s="26"/>
      <c r="F500" s="17"/>
      <c r="G500" s="17"/>
    </row>
    <row r="501" spans="1:7" ht="15">
      <c r="A501" s="26"/>
      <c r="B501" s="26"/>
      <c r="C501" s="26"/>
      <c r="D501" s="26"/>
      <c r="E501" s="26"/>
      <c r="F501" s="17"/>
      <c r="G501" s="17"/>
    </row>
    <row r="502" spans="1:7" ht="15">
      <c r="A502" s="26"/>
      <c r="B502" s="26"/>
      <c r="C502" s="26"/>
      <c r="D502" s="26"/>
      <c r="E502" s="26"/>
      <c r="F502" s="17"/>
      <c r="G502" s="17"/>
    </row>
    <row r="503" spans="1:7" ht="15">
      <c r="A503" s="26"/>
      <c r="B503" s="26"/>
      <c r="C503" s="26"/>
      <c r="D503" s="26"/>
      <c r="E503" s="26"/>
      <c r="F503" s="17"/>
      <c r="G503" s="17"/>
    </row>
    <row r="504" spans="1:7" ht="15">
      <c r="A504" s="26"/>
      <c r="B504" s="26"/>
      <c r="C504" s="26"/>
      <c r="D504" s="26"/>
      <c r="E504" s="26"/>
      <c r="F504" s="17"/>
      <c r="G504" s="17"/>
    </row>
    <row r="505" spans="1:7" ht="15">
      <c r="A505" s="26"/>
      <c r="B505" s="26"/>
      <c r="C505" s="26"/>
      <c r="D505" s="26"/>
      <c r="E505" s="26"/>
      <c r="F505" s="17"/>
      <c r="G505" s="17"/>
    </row>
    <row r="506" spans="1:7" ht="15">
      <c r="A506" s="26"/>
      <c r="B506" s="26"/>
      <c r="C506" s="26"/>
      <c r="D506" s="26"/>
      <c r="E506" s="26"/>
      <c r="F506" s="17"/>
      <c r="G506" s="17"/>
    </row>
    <row r="507" spans="1:7" ht="15">
      <c r="A507" s="26"/>
      <c r="B507" s="26"/>
      <c r="C507" s="26"/>
      <c r="D507" s="26"/>
      <c r="E507" s="26"/>
      <c r="F507" s="17"/>
      <c r="G507" s="17"/>
    </row>
    <row r="508" spans="1:7" ht="15">
      <c r="A508" s="26"/>
      <c r="B508" s="26"/>
      <c r="C508" s="26"/>
      <c r="D508" s="26"/>
      <c r="E508" s="26"/>
      <c r="F508" s="17"/>
      <c r="G508" s="17"/>
    </row>
    <row r="509" spans="1:7" ht="15">
      <c r="A509" s="26"/>
      <c r="B509" s="26"/>
      <c r="C509" s="26"/>
      <c r="D509" s="26"/>
      <c r="E509" s="26"/>
      <c r="F509" s="17"/>
      <c r="G509" s="17"/>
    </row>
    <row r="510" spans="1:7" ht="15">
      <c r="A510" s="26"/>
      <c r="B510" s="26"/>
      <c r="C510" s="26"/>
      <c r="D510" s="26"/>
      <c r="E510" s="26"/>
      <c r="F510" s="17"/>
      <c r="G510" s="17"/>
    </row>
    <row r="511" spans="1:7" ht="15">
      <c r="A511" s="26"/>
      <c r="B511" s="26"/>
      <c r="C511" s="26"/>
      <c r="D511" s="26"/>
      <c r="E511" s="26"/>
      <c r="F511" s="17"/>
      <c r="G511" s="17"/>
    </row>
    <row r="512" spans="1:7" ht="15">
      <c r="A512" s="26"/>
      <c r="B512" s="26"/>
      <c r="C512" s="26"/>
      <c r="D512" s="26"/>
      <c r="E512" s="26"/>
      <c r="F512" s="17"/>
      <c r="G512" s="17"/>
    </row>
    <row r="513" spans="1:7" ht="15">
      <c r="A513" s="26"/>
      <c r="B513" s="26"/>
      <c r="C513" s="26"/>
      <c r="D513" s="26"/>
      <c r="E513" s="26"/>
      <c r="F513" s="17"/>
      <c r="G513" s="17"/>
    </row>
    <row r="514" spans="1:7" ht="15">
      <c r="A514" s="26"/>
      <c r="B514" s="26"/>
      <c r="C514" s="26"/>
      <c r="D514" s="26"/>
      <c r="E514" s="26"/>
      <c r="F514" s="17"/>
      <c r="G514" s="17"/>
    </row>
    <row r="515" spans="1:7" ht="15">
      <c r="A515" s="26"/>
      <c r="B515" s="26"/>
      <c r="C515" s="26"/>
      <c r="D515" s="26"/>
      <c r="E515" s="26"/>
      <c r="F515" s="17"/>
      <c r="G515" s="17"/>
    </row>
    <row r="516" spans="1:7" ht="15">
      <c r="A516" s="26"/>
      <c r="B516" s="26"/>
      <c r="C516" s="26"/>
      <c r="D516" s="26"/>
      <c r="E516" s="26"/>
      <c r="F516" s="17"/>
      <c r="G516" s="17"/>
    </row>
    <row r="517" spans="1:7" ht="15">
      <c r="A517" s="26"/>
      <c r="B517" s="26"/>
      <c r="C517" s="26"/>
      <c r="D517" s="26"/>
      <c r="E517" s="26"/>
      <c r="F517" s="17"/>
      <c r="G517" s="17"/>
    </row>
    <row r="518" spans="1:7" ht="15">
      <c r="A518" s="26"/>
      <c r="B518" s="26"/>
      <c r="C518" s="26"/>
      <c r="D518" s="26"/>
      <c r="E518" s="26"/>
      <c r="F518" s="17"/>
      <c r="G518" s="17"/>
    </row>
    <row r="519" spans="1:7" ht="15">
      <c r="A519" s="26"/>
      <c r="B519" s="26"/>
      <c r="C519" s="26"/>
      <c r="D519" s="26"/>
      <c r="E519" s="26"/>
      <c r="F519" s="17"/>
      <c r="G519" s="17"/>
    </row>
    <row r="520" spans="1:7" ht="15">
      <c r="A520" s="26"/>
      <c r="B520" s="26"/>
      <c r="C520" s="26"/>
      <c r="D520" s="26"/>
      <c r="E520" s="26"/>
      <c r="F520" s="17"/>
      <c r="G520" s="17"/>
    </row>
    <row r="521" spans="1:7" ht="15">
      <c r="A521" s="26"/>
      <c r="B521" s="26"/>
      <c r="C521" s="26"/>
      <c r="D521" s="26"/>
      <c r="E521" s="26"/>
      <c r="F521" s="17"/>
      <c r="G521" s="17"/>
    </row>
    <row r="522" spans="1:7" ht="15">
      <c r="A522" s="26"/>
      <c r="B522" s="26"/>
      <c r="C522" s="26"/>
      <c r="D522" s="26"/>
      <c r="E522" s="26"/>
      <c r="F522" s="17"/>
      <c r="G522" s="17"/>
    </row>
    <row r="523" spans="1:7" ht="15">
      <c r="A523" s="26"/>
      <c r="B523" s="26"/>
      <c r="C523" s="26"/>
      <c r="D523" s="26"/>
      <c r="E523" s="26"/>
      <c r="F523" s="17"/>
      <c r="G523" s="17"/>
    </row>
    <row r="524" spans="1:7" ht="15">
      <c r="A524" s="26"/>
      <c r="B524" s="26"/>
      <c r="C524" s="26"/>
      <c r="D524" s="26"/>
      <c r="E524" s="26"/>
      <c r="F524" s="17"/>
      <c r="G524" s="17"/>
    </row>
    <row r="525" spans="1:7" ht="15">
      <c r="A525" s="26"/>
      <c r="B525" s="26"/>
      <c r="C525" s="26"/>
      <c r="D525" s="26"/>
      <c r="E525" s="26"/>
      <c r="F525" s="17"/>
      <c r="G525" s="17"/>
    </row>
    <row r="526" spans="1:7" ht="15">
      <c r="A526" s="26"/>
      <c r="B526" s="26"/>
      <c r="C526" s="26"/>
      <c r="D526" s="26"/>
      <c r="E526" s="26"/>
      <c r="F526" s="17"/>
      <c r="G526" s="17"/>
    </row>
    <row r="527" spans="1:7" ht="15">
      <c r="A527" s="26"/>
      <c r="B527" s="26"/>
      <c r="C527" s="26"/>
      <c r="D527" s="26"/>
      <c r="E527" s="26"/>
      <c r="F527" s="17"/>
      <c r="G527" s="17"/>
    </row>
    <row r="528" spans="1:7" ht="15">
      <c r="A528" s="26"/>
      <c r="B528" s="26"/>
      <c r="C528" s="26"/>
      <c r="D528" s="26"/>
      <c r="E528" s="26"/>
      <c r="F528" s="17"/>
      <c r="G528" s="17"/>
    </row>
    <row r="529" spans="1:7" ht="15">
      <c r="A529" s="26"/>
      <c r="B529" s="26"/>
      <c r="C529" s="26"/>
      <c r="D529" s="26"/>
      <c r="E529" s="26"/>
      <c r="F529" s="17"/>
      <c r="G529" s="17"/>
    </row>
    <row r="530" spans="1:7" ht="15">
      <c r="A530" s="26"/>
      <c r="B530" s="26"/>
      <c r="C530" s="26"/>
      <c r="D530" s="26"/>
      <c r="E530" s="26"/>
      <c r="F530" s="17"/>
      <c r="G530" s="17"/>
    </row>
    <row r="531" spans="1:7" ht="15">
      <c r="A531" s="26"/>
      <c r="B531" s="26"/>
      <c r="C531" s="26"/>
      <c r="D531" s="26"/>
      <c r="E531" s="26"/>
      <c r="F531" s="17"/>
      <c r="G531" s="17"/>
    </row>
    <row r="532" spans="1:7" ht="15">
      <c r="A532" s="26"/>
      <c r="B532" s="26"/>
      <c r="C532" s="26"/>
      <c r="D532" s="26"/>
      <c r="E532" s="26"/>
      <c r="F532" s="17"/>
      <c r="G532" s="17"/>
    </row>
    <row r="533" spans="1:7" ht="15">
      <c r="A533" s="26"/>
      <c r="B533" s="26"/>
      <c r="C533" s="26"/>
      <c r="D533" s="26"/>
      <c r="E533" s="26"/>
      <c r="F533" s="17"/>
      <c r="G533" s="17"/>
    </row>
    <row r="534" spans="1:7" ht="15">
      <c r="A534" s="26"/>
      <c r="B534" s="26"/>
      <c r="C534" s="26"/>
      <c r="D534" s="26"/>
      <c r="E534" s="26"/>
      <c r="F534" s="17"/>
      <c r="G534" s="17"/>
    </row>
    <row r="535" spans="1:7" ht="15">
      <c r="A535" s="26"/>
      <c r="B535" s="26"/>
      <c r="C535" s="26"/>
      <c r="D535" s="26"/>
      <c r="E535" s="26"/>
      <c r="F535" s="17"/>
      <c r="G535" s="17"/>
    </row>
    <row r="536" spans="1:7" ht="15">
      <c r="A536" s="26"/>
      <c r="B536" s="26"/>
      <c r="C536" s="26"/>
      <c r="D536" s="26"/>
      <c r="E536" s="26"/>
      <c r="F536" s="17"/>
      <c r="G536" s="17"/>
    </row>
    <row r="537" spans="1:7" ht="15">
      <c r="A537" s="26"/>
      <c r="B537" s="26"/>
      <c r="C537" s="26"/>
      <c r="D537" s="26"/>
      <c r="E537" s="26"/>
      <c r="F537" s="17"/>
      <c r="G537" s="17"/>
    </row>
    <row r="538" spans="1:7" ht="15">
      <c r="A538" s="26"/>
      <c r="B538" s="26"/>
      <c r="C538" s="26"/>
      <c r="D538" s="26"/>
      <c r="E538" s="26"/>
      <c r="F538" s="17"/>
      <c r="G538" s="17"/>
    </row>
  </sheetData>
  <mergeCells count="9">
    <mergeCell ref="C464:E464"/>
    <mergeCell ref="C465:E465"/>
    <mergeCell ref="C2:E2"/>
    <mergeCell ref="B1:E1"/>
    <mergeCell ref="B3:E3"/>
    <mergeCell ref="B403:E403"/>
    <mergeCell ref="A4:E4"/>
    <mergeCell ref="A111:B111"/>
    <mergeCell ref="A5:E5"/>
  </mergeCells>
  <printOptions horizontalCentered="1"/>
  <pageMargins left="0.17" right="0.19" top="0.55" bottom="0.42" header="0.27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Jadwiga</cp:lastModifiedBy>
  <cp:lastPrinted>2006-08-30T07:05:05Z</cp:lastPrinted>
  <dcterms:created xsi:type="dcterms:W3CDTF">2001-02-21T09:21:54Z</dcterms:created>
  <dcterms:modified xsi:type="dcterms:W3CDTF">2006-08-30T07:28:57Z</dcterms:modified>
  <cp:category/>
  <cp:version/>
  <cp:contentType/>
  <cp:contentStatus/>
</cp:coreProperties>
</file>