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'Arkusz1'!$A$1:$E$383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<sst xmlns="http://schemas.openxmlformats.org/spreadsheetml/2006/main" count="749" uniqueCount="293">
  <si>
    <t>Klasyfikacja budżetowa</t>
  </si>
  <si>
    <t>Nazwa</t>
  </si>
  <si>
    <t>Plan</t>
  </si>
  <si>
    <t>Wykonanie</t>
  </si>
  <si>
    <t>Pozostała działalność</t>
  </si>
  <si>
    <t>Wpływy z usług</t>
  </si>
  <si>
    <t>Środki na dofinans.zadań inwest.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</si>
  <si>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</si>
  <si>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</si>
  <si>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</si>
  <si>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</si>
  <si>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</si>
  <si>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</si>
  <si>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</si>
  <si>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</si>
  <si>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</si>
  <si>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</si>
  <si>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</si>
  <si>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</si>
  <si>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</si>
  <si>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</si>
  <si>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</si>
  <si>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</si>
  <si>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</si>
  <si>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</si>
  <si>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</si>
  <si>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</si>
  <si>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</si>
  <si>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</si>
  <si>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</si>
  <si>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ubezp.społeczne</t>
  </si>
  <si>
    <t>Składki na Fundusz Pracy</t>
  </si>
  <si>
    <t>Odpisy na zakł.fund.świadczeń socj.</t>
  </si>
  <si>
    <t>Świadczenia spoleczne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</si>
  <si>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</si>
  <si>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</si>
  <si>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</si>
  <si>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</si>
  <si>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</si>
  <si>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</si>
  <si>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</si>
  <si>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</si>
  <si>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</si>
  <si>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</si>
  <si>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</si>
  <si>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Dochody z najmu i dzierżawy składn.majatk.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</si>
  <si>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</si>
  <si>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</si>
  <si>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</si>
  <si>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</si>
  <si>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</si>
  <si>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</si>
  <si>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</si>
  <si>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</si>
  <si>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</si>
  <si>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</si>
  <si>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</si>
  <si>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</si>
  <si>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</si>
  <si>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</si>
  <si>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</si>
  <si>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</si>
  <si>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</si>
  <si>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</si>
  <si>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</si>
  <si>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</si>
  <si>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</si>
  <si>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</si>
  <si>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</si>
  <si>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</si>
  <si>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</si>
  <si>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Zasiłki rodzinne,pielęgnacyjne i wychow.</t>
  </si>
  <si>
    <t>Ośrodki pomocy społecznej</t>
  </si>
  <si>
    <t>Usługi opiekuńcze i specj.usługi opiekuńcze</t>
  </si>
  <si>
    <t>Wpływy z różnych dochodów</t>
  </si>
  <si>
    <t>Dział 900</t>
  </si>
  <si>
    <t>Gospod.komunalna i ochrona środowiska</t>
  </si>
  <si>
    <t>Oświetlenie ulic, placów i dróg</t>
  </si>
  <si>
    <t>§6050</t>
  </si>
  <si>
    <t>Wydatki inwestycyjne jedn.budżet.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</si>
  <si>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</si>
  <si>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</si>
  <si>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</si>
  <si>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</si>
  <si>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</si>
  <si>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</si>
  <si>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</si>
  <si>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</si>
  <si>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</si>
  <si>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</si>
  <si>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</si>
  <si>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</si>
  <si>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</si>
  <si>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</si>
  <si>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</si>
  <si>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</si>
  <si>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</si>
  <si>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</si>
  <si>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</si>
  <si>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</si>
  <si>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</si>
  <si>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</si>
  <si>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</si>
  <si>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</si>
  <si>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</si>
  <si>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</si>
  <si>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</si>
  <si>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§4100</t>
  </si>
  <si>
    <t>Rozdz75101</t>
  </si>
  <si>
    <t>Bezpieczeństwo publiczne i ochrona środowiska</t>
  </si>
  <si>
    <t>Jednostki terenowe Policji</t>
  </si>
  <si>
    <t>Dział 757</t>
  </si>
  <si>
    <t>Obsługa długu publicznego</t>
  </si>
  <si>
    <t>Obsługa papierów wartościowych, kredytów i pożyczek jst</t>
  </si>
  <si>
    <t>Rezerwy ogólne i celowe</t>
  </si>
  <si>
    <t>§4810</t>
  </si>
  <si>
    <t xml:space="preserve">Rezerwy </t>
  </si>
  <si>
    <t>§3020</t>
  </si>
  <si>
    <t>§4240</t>
  </si>
  <si>
    <t>Zakup pomocy nauk.dydakt., książek</t>
  </si>
  <si>
    <t>Przedszkola przy szkołach podstawowych</t>
  </si>
  <si>
    <t>Dział 851</t>
  </si>
  <si>
    <t>§3110</t>
  </si>
  <si>
    <t>§4130</t>
  </si>
  <si>
    <t>Zasiłki rodzinne,pielegnacyjne i wychow.</t>
  </si>
  <si>
    <t>Usługi opiekuńcze</t>
  </si>
  <si>
    <t>Dział 854</t>
  </si>
  <si>
    <t>Edukacyjna opieka wychowawcza</t>
  </si>
  <si>
    <t>Świetlice szkolne</t>
  </si>
  <si>
    <t>Oczyszczanie miast i wsi</t>
  </si>
  <si>
    <t>Dział 921</t>
  </si>
  <si>
    <t>Kultura i ochrona dziedzictwa narodowego</t>
  </si>
  <si>
    <t>Dział 926</t>
  </si>
  <si>
    <t>Dział 010</t>
  </si>
  <si>
    <t>Dochody z najmu i dzierżawy składn.majątk.</t>
  </si>
  <si>
    <t xml:space="preserve">Urzędy nacz.organów władzy państwowej, kontroli i ochrony prawa </t>
  </si>
  <si>
    <t>Wpływy z innych lokalnych opłat</t>
  </si>
  <si>
    <t>Składki na ubezp. zdrowotne opłacane za osoby pobierajace niektóre świadczenia z pomocy społecznej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</si>
  <si>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</si>
  <si>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</si>
  <si>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</si>
  <si>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</si>
  <si>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</si>
  <si>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</si>
  <si>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</si>
  <si>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</si>
  <si>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Wpływy z opłaty admin.za czynności urzęd.</t>
  </si>
  <si>
    <t>Rozdz 75109</t>
  </si>
  <si>
    <t>Wybory do rad gmin, powiatów</t>
  </si>
  <si>
    <t>Wpływy z opłat za zezwolenie na sprzedaż alkoholu</t>
  </si>
  <si>
    <t>Świadczenia społeczne</t>
  </si>
  <si>
    <t>Dokształcanie i doskonalenie nauczycieli</t>
  </si>
  <si>
    <t>Wójt Gminy</t>
  </si>
  <si>
    <t>Maciej Śliwerski</t>
  </si>
  <si>
    <t>Wpłaty z tyt.odpłatnego nabycia prawa własności nieruchomości</t>
  </si>
  <si>
    <t>Gospod.gruntami i nieruchomościami</t>
  </si>
  <si>
    <t>Sprawozdanie z wykonania budżetu Gminy Jaktorów za I półrocze 2004.</t>
  </si>
  <si>
    <t>§0830</t>
  </si>
  <si>
    <t>Rozdz 01010</t>
  </si>
  <si>
    <t>Infrastruktura wodociągowa i sanitacyjna wsi</t>
  </si>
  <si>
    <t>Rozdz 70005</t>
  </si>
  <si>
    <t>Rozdz 70095</t>
  </si>
  <si>
    <t>Dochody jst związane z realizacją zadań z zakresu administracji rządowej</t>
  </si>
  <si>
    <t>Rozdz 75113</t>
  </si>
  <si>
    <t>Wybory do Parlamentu Europejskiego</t>
  </si>
  <si>
    <t>Uzupełnienie subwencji ogólnej dla jst</t>
  </si>
  <si>
    <t>Środki na uzupełnienie dochodów gmin</t>
  </si>
  <si>
    <t>Część wyrównawcza subw.ogólnej dla gmin</t>
  </si>
  <si>
    <t>Rozdz 75621</t>
  </si>
  <si>
    <t>Rozdz 75801</t>
  </si>
  <si>
    <t>Rozdz 75802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</si>
  <si>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</si>
  <si>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</si>
  <si>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</si>
  <si>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</si>
  <si>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</si>
  <si>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</si>
  <si>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</si>
  <si>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</si>
  <si>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Dotacje celowe przekazane z budżetu państwa na inwestycje i zakupy inwestycyjne z zakresu administracji rządowej oraz innych zadań zleconych gminie ustawami</t>
  </si>
  <si>
    <t>Rozdz 85213</t>
  </si>
  <si>
    <t>Rozdz 85214</t>
  </si>
  <si>
    <t>Rozdz 85216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</si>
  <si>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</si>
  <si>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</si>
  <si>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</si>
  <si>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</si>
  <si>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</si>
  <si>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</si>
  <si>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§2010</t>
  </si>
  <si>
    <t>§6290</t>
  </si>
  <si>
    <t>§0750</t>
  </si>
  <si>
    <t>§0920</t>
  </si>
  <si>
    <t>§0470</t>
  </si>
  <si>
    <t>§0770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</si>
  <si>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</si>
  <si>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</si>
  <si>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</si>
  <si>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</si>
  <si>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</si>
  <si>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</si>
  <si>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</si>
  <si>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</si>
  <si>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</si>
  <si>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</si>
  <si>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</si>
  <si>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</si>
  <si>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</si>
  <si>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</si>
  <si>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</si>
  <si>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</si>
  <si>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</si>
  <si>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</si>
  <si>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§2750</t>
  </si>
  <si>
    <t>§6310</t>
  </si>
  <si>
    <t>§2950</t>
  </si>
  <si>
    <t>Wpłaty jednostek na rzecz środków specjalnych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</si>
  <si>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</si>
  <si>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</si>
  <si>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</si>
  <si>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</si>
  <si>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</si>
  <si>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</si>
  <si>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</si>
  <si>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</si>
  <si>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</si>
  <si>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</si>
  <si>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</si>
  <si>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</si>
  <si>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</si>
  <si>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</si>
  <si>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</si>
  <si>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70004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</si>
  <si>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</si>
  <si>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</si>
  <si>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</si>
  <si>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</si>
  <si>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</si>
  <si>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</si>
  <si>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</si>
  <si>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75403</t>
  </si>
  <si>
    <t>Rozdz 75412</t>
  </si>
  <si>
    <t>Rozdz 75702</t>
  </si>
  <si>
    <t>Rozdz 75818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</si>
  <si>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</si>
  <si>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</si>
  <si>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</si>
  <si>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</si>
  <si>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</si>
  <si>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</si>
  <si>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</si>
  <si>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</si>
  <si>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Wpływy z innych opłat stanowiących dochody jst</t>
  </si>
  <si>
    <t>Rozdz 75805</t>
  </si>
  <si>
    <t>Część rekompensująca subwencji ogólnej</t>
  </si>
  <si>
    <t>§2030</t>
  </si>
  <si>
    <t>Dotacje celowe przekazane z budżetu państwa na  realizację własnych zadań bieżących gmin</t>
  </si>
  <si>
    <t>Zakup  usług remontowych</t>
  </si>
  <si>
    <t>§3240</t>
  </si>
  <si>
    <t>Stypendia i inne formy pomocy dla uczniów</t>
  </si>
  <si>
    <t>Składki na ubezpieczenie zdrowotne</t>
  </si>
  <si>
    <t>Wybory di Parlamentu Europejskiego</t>
  </si>
  <si>
    <t>Gospodarka komunalna i ochrona środowiska</t>
  </si>
  <si>
    <t>§0690</t>
  </si>
  <si>
    <t>Wpływy z różnych opłat</t>
  </si>
  <si>
    <t>Dochody od osób prawnych,od osób fizycz. i od innych jednostek nie posiadających osobowości prawnej oraz wydatki związane z ich poborem</t>
  </si>
  <si>
    <t>Dochody od osób prawnych,od osób fizycznych  i  od innych jednostek nie posiadających  osobowości prawnej oraz wydatki związane z ich poborem</t>
  </si>
  <si>
    <t>Podatek od działalności gospodarczej osób fizycznych</t>
  </si>
  <si>
    <t>Wpływy z podatku rolnego, podatku leśnego, podatku od czynności cywilnoprawnych  oraz podatków i opłat lokalnych</t>
  </si>
  <si>
    <t>Udziały  gmin w podatkach stanowiących dochód budżetu państwa</t>
  </si>
  <si>
    <t>Podatek dochodowy od osób fizycznych</t>
  </si>
  <si>
    <t>Podatek dochodowy od osób prawnych</t>
  </si>
  <si>
    <t>Subwencje ogólne z budżetu państwa</t>
  </si>
  <si>
    <t>Odsetki od nieterminowych wpłat z tytułu podatków i opłat</t>
  </si>
  <si>
    <t>Wpływy z opłat za zarząd,użytkowanie wieczyste nieruchomości</t>
  </si>
  <si>
    <t>Wpływy z podatku dochodowego od osób fizycznych</t>
  </si>
  <si>
    <t>Dotacje celowe otrzymane z budżetu państwa na realizacje zadań bieżących z zakresu administracji rządowej oraz innych zadań zleconych gminie</t>
  </si>
  <si>
    <t>Wydatki inwestycyjne jednostek budżetowych</t>
  </si>
  <si>
    <t>Wydatki na zakupy inwestycyjne jednostek budżetowych</t>
  </si>
  <si>
    <t>Różne jed.obsługi gospodardki komunalnej</t>
  </si>
  <si>
    <t>Różne wydatki na rzecz osób fizycznych</t>
  </si>
  <si>
    <t>Dodatkowe wynagrodzenie  roczne</t>
  </si>
  <si>
    <t>Zakupy inwestycyjne jednostek  budżetowych</t>
  </si>
  <si>
    <t>Urzędy naczelnych organów władzy państwowej, kontroli i ochrony prawa</t>
  </si>
  <si>
    <t>Urzędy naczelnych organów władzy państwowej, kontroli i ochrony prawa oraz sądownictwa</t>
  </si>
  <si>
    <t>Wydatki na zakupy inwesycyjne .jednostek budżetowych</t>
  </si>
  <si>
    <t>Składki na ubezpieczenia  zdrowotne opłacane za osoby pobierające niektóre świadczenia z pomocy społecznej</t>
  </si>
  <si>
    <t>Dodatkowe wynagodzenie  roczne</t>
  </si>
  <si>
    <t xml:space="preserve">                            Zał. do zarządzenia  Nr 22 /2004</t>
  </si>
  <si>
    <t>Wójta  Gminy Jaktorów z dnia 28 lipca 2004 roku.</t>
  </si>
  <si>
    <t>Zadania w zakresie kultury fizycz. i sportu</t>
  </si>
  <si>
    <t>Wytwarzanie  i zaopatrywanie w energię elektryczną,  gaz i wodę</t>
  </si>
  <si>
    <t>Środki na dofinans.  zadań inwestycyjnych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</si>
</sst>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10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3"/>
  <sheetViews>
    <sheetView tabSelected="1" workbookViewId="0" topLeftCell="A357">
      <selection activeCell="H12" sqref="H12"/>
    </sheetView>
  </sheetViews>
  <sheetFormatPr defaultColWidth="8.796875" defaultRowHeight="15"/>
  <cols>
    <col min="1" max="1" width="11.59765625" style="6" customWidth="1"/>
    <col min="2" max="2" width="35.8984375" style="6" customWidth="1"/>
    <col min="3" max="3" width="9.8984375" style="6" customWidth="1"/>
    <col min="4" max="4" width="10.59765625" style="6" bestFit="1" customWidth="1"/>
    <col min="5" max="5" width="6.8984375" style="6" customWidth="1"/>
    <col min="6" max="6" width="1.796875" style="4" customWidth="1"/>
    <col min="7" max="16384" width="8.8984375" style="4" customWidth="1"/>
  </cols>
  <sheetData>
    <row r="1" spans="1:5" s="3" customFormat="1" ht="15">
      <c r="A1" s="1"/>
      <c r="B1" s="42" t="s">
        <v>288</v>
      </c>
      <c r="C1" s="42"/>
      <c r="D1" s="42"/>
      <c r="E1" s="42"/>
    </row>
    <row r="2" spans="1:5" s="3" customFormat="1" ht="15">
      <c r="A2" s="1"/>
      <c r="B2" s="43" t="s">
        <v>289</v>
      </c>
      <c r="C2" s="43"/>
      <c r="D2" s="43"/>
      <c r="E2" s="43"/>
    </row>
    <row r="3" spans="1:5" s="3" customFormat="1" ht="12" customHeight="1">
      <c r="A3" s="1"/>
      <c r="B3" s="2"/>
      <c r="C3" s="2"/>
      <c r="D3" s="2"/>
      <c r="E3" s="2"/>
    </row>
    <row r="4" spans="1:5" ht="23.25" customHeight="1">
      <c r="A4" s="44" t="s">
        <v>156</v>
      </c>
      <c r="B4" s="44"/>
      <c r="C4" s="44"/>
      <c r="D4" s="44"/>
      <c r="E4" s="44"/>
    </row>
    <row r="5" spans="1:2" ht="19.5" customHeight="1">
      <c r="A5" s="5" t="s">
        <v>24</v>
      </c>
      <c r="B5" s="5"/>
    </row>
    <row r="6" spans="1:5" ht="31.5">
      <c r="A6" s="16" t="s">
        <v>0</v>
      </c>
      <c r="B6" s="16" t="s">
        <v>1</v>
      </c>
      <c r="C6" s="16" t="s">
        <v>2</v>
      </c>
      <c r="D6" s="16" t="s">
        <v>3</v>
      </c>
      <c r="E6" s="16" t="s">
        <v>41</v>
      </c>
    </row>
    <row r="7" spans="1:5" ht="1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s="22" customFormat="1" ht="17.25" customHeight="1">
      <c r="A8" s="20" t="s">
        <v>42</v>
      </c>
      <c r="B8" s="20" t="s">
        <v>43</v>
      </c>
      <c r="C8" s="21">
        <f>C9+C11</f>
        <v>13900</v>
      </c>
      <c r="D8" s="21">
        <f>D9+D11</f>
        <v>13353</v>
      </c>
      <c r="E8" s="10">
        <f>D8/C8*100</f>
        <v>96.06474820143886</v>
      </c>
    </row>
    <row r="9" spans="1:5" s="3" customFormat="1" ht="21.75" customHeight="1">
      <c r="A9" s="32" t="s">
        <v>158</v>
      </c>
      <c r="B9" s="32" t="s">
        <v>159</v>
      </c>
      <c r="C9" s="33">
        <f>C10</f>
        <v>13000</v>
      </c>
      <c r="D9" s="33">
        <f>D10</f>
        <v>13000</v>
      </c>
      <c r="E9" s="10">
        <f>D9/C9*100</f>
        <v>100</v>
      </c>
    </row>
    <row r="10" spans="1:5" s="3" customFormat="1" ht="17.25" customHeight="1">
      <c r="A10" s="34" t="s">
        <v>190</v>
      </c>
      <c r="B10" s="32" t="s">
        <v>292</v>
      </c>
      <c r="C10" s="33">
        <v>13000</v>
      </c>
      <c r="D10" s="33">
        <v>13000</v>
      </c>
      <c r="E10" s="10">
        <f>D10/C10*100</f>
        <v>100</v>
      </c>
    </row>
    <row r="11" spans="1:5" ht="18.75" customHeight="1">
      <c r="A11" s="8" t="s">
        <v>44</v>
      </c>
      <c r="B11" s="8" t="s">
        <v>4</v>
      </c>
      <c r="C11" s="9">
        <f>C12</f>
        <v>900</v>
      </c>
      <c r="D11" s="9">
        <f>D12</f>
        <v>353</v>
      </c>
      <c r="E11" s="10">
        <f aca="true" t="shared" si="0" ref="E11:E79">D11/C11*100</f>
        <v>39.22222222222223</v>
      </c>
    </row>
    <row r="12" spans="1:5" ht="16.5" customHeight="1">
      <c r="A12" s="7" t="s">
        <v>191</v>
      </c>
      <c r="B12" s="17" t="s">
        <v>134</v>
      </c>
      <c r="C12" s="9">
        <v>900</v>
      </c>
      <c r="D12" s="9">
        <v>353</v>
      </c>
      <c r="E12" s="10">
        <f t="shared" si="0"/>
        <v>39.22222222222223</v>
      </c>
    </row>
    <row r="13" spans="1:5" s="22" customFormat="1" ht="28.5" customHeight="1">
      <c r="A13" s="23" t="s">
        <v>46</v>
      </c>
      <c r="B13" s="24" t="s">
        <v>291</v>
      </c>
      <c r="C13" s="21">
        <f>C14</f>
        <v>241400</v>
      </c>
      <c r="D13" s="21">
        <f>D14</f>
        <v>102389</v>
      </c>
      <c r="E13" s="25">
        <f t="shared" si="0"/>
        <v>42.41466445733223</v>
      </c>
    </row>
    <row r="14" spans="1:5" ht="16.5" customHeight="1">
      <c r="A14" s="7" t="s">
        <v>47</v>
      </c>
      <c r="B14" s="8" t="s">
        <v>48</v>
      </c>
      <c r="C14" s="9">
        <f>C15+C16</f>
        <v>241400</v>
      </c>
      <c r="D14" s="9">
        <f>D15+D16+D17</f>
        <v>102389</v>
      </c>
      <c r="E14" s="10">
        <f t="shared" si="0"/>
        <v>42.41466445733223</v>
      </c>
    </row>
    <row r="15" spans="1:5" ht="15">
      <c r="A15" s="7" t="s">
        <v>157</v>
      </c>
      <c r="B15" s="8" t="s">
        <v>5</v>
      </c>
      <c r="C15" s="9">
        <v>240000</v>
      </c>
      <c r="D15" s="9">
        <v>101007</v>
      </c>
      <c r="E15" s="10">
        <f t="shared" si="0"/>
        <v>42.08625</v>
      </c>
    </row>
    <row r="16" spans="1:5" ht="15" customHeight="1">
      <c r="A16" s="7" t="s">
        <v>192</v>
      </c>
      <c r="B16" s="8" t="s">
        <v>69</v>
      </c>
      <c r="C16" s="9">
        <v>1400</v>
      </c>
      <c r="D16" s="9">
        <v>352</v>
      </c>
      <c r="E16" s="10">
        <f t="shared" si="0"/>
        <v>25.142857142857146</v>
      </c>
    </row>
    <row r="17" spans="1:5" ht="15" customHeight="1">
      <c r="A17" s="7" t="s">
        <v>195</v>
      </c>
      <c r="B17" s="8" t="s">
        <v>74</v>
      </c>
      <c r="C17" s="9">
        <v>0</v>
      </c>
      <c r="D17" s="9">
        <v>1030</v>
      </c>
      <c r="E17" s="10"/>
    </row>
    <row r="18" spans="1:5" s="22" customFormat="1" ht="21.75" customHeight="1">
      <c r="A18" s="20" t="s">
        <v>49</v>
      </c>
      <c r="B18" s="20" t="s">
        <v>50</v>
      </c>
      <c r="C18" s="21">
        <f>C19+C25</f>
        <v>410735</v>
      </c>
      <c r="D18" s="21">
        <f>D19+D25</f>
        <v>120892</v>
      </c>
      <c r="E18" s="25">
        <f t="shared" si="0"/>
        <v>29.43308946157498</v>
      </c>
    </row>
    <row r="19" spans="1:5" ht="16.5" customHeight="1">
      <c r="A19" s="8" t="s">
        <v>160</v>
      </c>
      <c r="B19" s="8" t="s">
        <v>155</v>
      </c>
      <c r="C19" s="9">
        <f>C20+C21+C22+C23+C24</f>
        <v>406567</v>
      </c>
      <c r="D19" s="9">
        <f>D20+D21+D22+D23+D24</f>
        <v>118612</v>
      </c>
      <c r="E19" s="10">
        <f t="shared" si="0"/>
        <v>29.17403527585859</v>
      </c>
    </row>
    <row r="20" spans="1:5" ht="30">
      <c r="A20" s="7" t="s">
        <v>193</v>
      </c>
      <c r="B20" s="8" t="s">
        <v>274</v>
      </c>
      <c r="C20" s="9">
        <v>6987</v>
      </c>
      <c r="D20" s="9">
        <v>7500</v>
      </c>
      <c r="E20" s="10">
        <f t="shared" si="0"/>
        <v>107.34220695577501</v>
      </c>
    </row>
    <row r="21" spans="1:5" ht="17.25" customHeight="1">
      <c r="A21" s="7" t="s">
        <v>191</v>
      </c>
      <c r="B21" s="19" t="s">
        <v>134</v>
      </c>
      <c r="C21" s="9">
        <v>36780</v>
      </c>
      <c r="D21" s="9">
        <v>12842</v>
      </c>
      <c r="E21" s="10">
        <f t="shared" si="0"/>
        <v>34.915715062533984</v>
      </c>
    </row>
    <row r="22" spans="1:5" ht="26.25" customHeight="1">
      <c r="A22" s="7" t="s">
        <v>194</v>
      </c>
      <c r="B22" s="19" t="s">
        <v>154</v>
      </c>
      <c r="C22" s="9">
        <v>352800</v>
      </c>
      <c r="D22" s="9">
        <v>93600</v>
      </c>
      <c r="E22" s="10">
        <f t="shared" si="0"/>
        <v>26.53061224489796</v>
      </c>
    </row>
    <row r="23" spans="1:5" ht="15" customHeight="1">
      <c r="A23" s="7" t="s">
        <v>157</v>
      </c>
      <c r="B23" s="8" t="s">
        <v>5</v>
      </c>
      <c r="C23" s="9">
        <v>10000</v>
      </c>
      <c r="D23" s="9">
        <v>4452</v>
      </c>
      <c r="E23" s="10">
        <f t="shared" si="0"/>
        <v>44.519999999999996</v>
      </c>
    </row>
    <row r="24" spans="1:5" ht="15.75" customHeight="1">
      <c r="A24" s="7" t="s">
        <v>192</v>
      </c>
      <c r="B24" s="8" t="s">
        <v>69</v>
      </c>
      <c r="C24" s="9">
        <v>0</v>
      </c>
      <c r="D24" s="9">
        <v>218</v>
      </c>
      <c r="E24" s="10"/>
    </row>
    <row r="25" spans="1:5" ht="18" customHeight="1">
      <c r="A25" s="8" t="s">
        <v>161</v>
      </c>
      <c r="B25" s="18" t="s">
        <v>4</v>
      </c>
      <c r="C25" s="9">
        <v>4168</v>
      </c>
      <c r="D25" s="9">
        <f>D26+D27</f>
        <v>2280</v>
      </c>
      <c r="E25" s="10">
        <f t="shared" si="0"/>
        <v>54.702495201535505</v>
      </c>
    </row>
    <row r="26" spans="1:5" ht="18" customHeight="1">
      <c r="A26" s="7" t="s">
        <v>191</v>
      </c>
      <c r="B26" s="40" t="s">
        <v>134</v>
      </c>
      <c r="C26" s="9">
        <v>4168</v>
      </c>
      <c r="D26" s="9">
        <v>2268</v>
      </c>
      <c r="E26" s="10">
        <f t="shared" si="0"/>
        <v>54.41458733205374</v>
      </c>
    </row>
    <row r="27" spans="1:5" ht="15">
      <c r="A27" s="7" t="s">
        <v>192</v>
      </c>
      <c r="B27" s="32" t="s">
        <v>69</v>
      </c>
      <c r="C27" s="9">
        <v>0</v>
      </c>
      <c r="D27" s="9">
        <v>12</v>
      </c>
      <c r="E27" s="10"/>
    </row>
    <row r="28" spans="1:5" s="22" customFormat="1" ht="22.5" customHeight="1">
      <c r="A28" s="20" t="s">
        <v>51</v>
      </c>
      <c r="B28" s="20" t="s">
        <v>52</v>
      </c>
      <c r="C28" s="21">
        <f>C29+C31</f>
        <v>86714</v>
      </c>
      <c r="D28" s="21">
        <f>D29+D31</f>
        <v>48638</v>
      </c>
      <c r="E28" s="25">
        <f t="shared" si="0"/>
        <v>56.09013538759601</v>
      </c>
    </row>
    <row r="29" spans="1:5" ht="15">
      <c r="A29" s="8" t="s">
        <v>53</v>
      </c>
      <c r="B29" s="8" t="s">
        <v>18</v>
      </c>
      <c r="C29" s="9">
        <f>C30</f>
        <v>70956</v>
      </c>
      <c r="D29" s="9">
        <f>D30</f>
        <v>38206</v>
      </c>
      <c r="E29" s="10">
        <f t="shared" si="0"/>
        <v>53.84463611252044</v>
      </c>
    </row>
    <row r="30" spans="1:5" ht="57">
      <c r="A30" s="7" t="s">
        <v>189</v>
      </c>
      <c r="B30" s="17" t="s">
        <v>276</v>
      </c>
      <c r="C30" s="9">
        <v>70956</v>
      </c>
      <c r="D30" s="9">
        <v>38206</v>
      </c>
      <c r="E30" s="10">
        <f t="shared" si="0"/>
        <v>53.84463611252044</v>
      </c>
    </row>
    <row r="31" spans="1:5" ht="15">
      <c r="A31" s="7" t="s">
        <v>54</v>
      </c>
      <c r="B31" s="8" t="s">
        <v>39</v>
      </c>
      <c r="C31" s="9">
        <f>C32+C33++++C34+C35+C36</f>
        <v>15758</v>
      </c>
      <c r="D31" s="9">
        <f>D32+D33+D34+D35+D36</f>
        <v>10432</v>
      </c>
      <c r="E31" s="10">
        <f t="shared" si="0"/>
        <v>66.20129458053053</v>
      </c>
    </row>
    <row r="32" spans="1:5" ht="15">
      <c r="A32" s="7" t="s">
        <v>263</v>
      </c>
      <c r="B32" s="8" t="s">
        <v>264</v>
      </c>
      <c r="C32" s="9">
        <v>0</v>
      </c>
      <c r="D32" s="9">
        <v>250</v>
      </c>
      <c r="E32" s="10"/>
    </row>
    <row r="33" spans="1:5" ht="18" customHeight="1">
      <c r="A33" s="7" t="s">
        <v>191</v>
      </c>
      <c r="B33" s="32" t="s">
        <v>45</v>
      </c>
      <c r="C33" s="9">
        <v>13258</v>
      </c>
      <c r="D33" s="9">
        <v>5774</v>
      </c>
      <c r="E33" s="10">
        <f t="shared" si="0"/>
        <v>43.55106350882486</v>
      </c>
    </row>
    <row r="34" spans="1:5" ht="15">
      <c r="A34" s="7" t="s">
        <v>157</v>
      </c>
      <c r="B34" s="8" t="s">
        <v>5</v>
      </c>
      <c r="C34" s="9">
        <v>1369</v>
      </c>
      <c r="D34" s="9">
        <v>3761</v>
      </c>
      <c r="E34" s="10">
        <f t="shared" si="0"/>
        <v>274.7260774287801</v>
      </c>
    </row>
    <row r="35" spans="1:5" ht="15">
      <c r="A35" s="7" t="s">
        <v>192</v>
      </c>
      <c r="B35" s="8" t="s">
        <v>69</v>
      </c>
      <c r="C35" s="9">
        <v>0</v>
      </c>
      <c r="D35" s="9">
        <v>54</v>
      </c>
      <c r="E35" s="10"/>
    </row>
    <row r="36" spans="1:5" ht="30">
      <c r="A36" s="7" t="s">
        <v>196</v>
      </c>
      <c r="B36" s="8" t="s">
        <v>162</v>
      </c>
      <c r="C36" s="9">
        <v>1131</v>
      </c>
      <c r="D36" s="9">
        <v>593</v>
      </c>
      <c r="E36" s="10">
        <f t="shared" si="0"/>
        <v>52.43147656940761</v>
      </c>
    </row>
    <row r="37" spans="1:5" s="22" customFormat="1" ht="30">
      <c r="A37" s="26" t="s">
        <v>55</v>
      </c>
      <c r="B37" s="20" t="s">
        <v>56</v>
      </c>
      <c r="C37" s="21">
        <f>C38+C40+C42</f>
        <v>19128</v>
      </c>
      <c r="D37" s="21">
        <f>D38+D40+D42</f>
        <v>18384</v>
      </c>
      <c r="E37" s="25">
        <f t="shared" si="0"/>
        <v>96.1104140526976</v>
      </c>
    </row>
    <row r="38" spans="1:5" s="3" customFormat="1" ht="30">
      <c r="A38" s="34" t="s">
        <v>108</v>
      </c>
      <c r="B38" s="32" t="s">
        <v>135</v>
      </c>
      <c r="C38" s="33">
        <f>C39</f>
        <v>1488</v>
      </c>
      <c r="D38" s="33">
        <f>D39</f>
        <v>744</v>
      </c>
      <c r="E38" s="35">
        <f t="shared" si="0"/>
        <v>50</v>
      </c>
    </row>
    <row r="39" spans="1:5" ht="57">
      <c r="A39" s="7" t="s">
        <v>189</v>
      </c>
      <c r="B39" s="17" t="s">
        <v>276</v>
      </c>
      <c r="C39" s="9">
        <v>1488</v>
      </c>
      <c r="D39" s="9">
        <v>744</v>
      </c>
      <c r="E39" s="10">
        <f t="shared" si="0"/>
        <v>50</v>
      </c>
    </row>
    <row r="40" spans="1:5" ht="19.5" customHeight="1">
      <c r="A40" s="7" t="s">
        <v>147</v>
      </c>
      <c r="B40" s="17" t="s">
        <v>148</v>
      </c>
      <c r="C40" s="9">
        <f>C41</f>
        <v>4166</v>
      </c>
      <c r="D40" s="9">
        <f>D41</f>
        <v>4166</v>
      </c>
      <c r="E40" s="35">
        <f t="shared" si="0"/>
        <v>100</v>
      </c>
    </row>
    <row r="41" spans="1:5" ht="57">
      <c r="A41" s="7" t="s">
        <v>189</v>
      </c>
      <c r="B41" s="17" t="s">
        <v>276</v>
      </c>
      <c r="C41" s="9">
        <v>4166</v>
      </c>
      <c r="D41" s="9">
        <v>4166</v>
      </c>
      <c r="E41" s="10">
        <f t="shared" si="0"/>
        <v>100</v>
      </c>
    </row>
    <row r="42" spans="1:5" ht="18" customHeight="1">
      <c r="A42" s="7" t="s">
        <v>163</v>
      </c>
      <c r="B42" s="17" t="s">
        <v>164</v>
      </c>
      <c r="C42" s="9">
        <f>C43</f>
        <v>13474</v>
      </c>
      <c r="D42" s="9">
        <f>D43</f>
        <v>13474</v>
      </c>
      <c r="E42" s="35">
        <f t="shared" si="0"/>
        <v>100</v>
      </c>
    </row>
    <row r="43" spans="1:5" ht="57">
      <c r="A43" s="7" t="s">
        <v>189</v>
      </c>
      <c r="B43" s="17" t="s">
        <v>276</v>
      </c>
      <c r="C43" s="9">
        <v>13474</v>
      </c>
      <c r="D43" s="9">
        <v>13474</v>
      </c>
      <c r="E43" s="10">
        <f t="shared" si="0"/>
        <v>100</v>
      </c>
    </row>
    <row r="44" spans="1:5" s="22" customFormat="1" ht="30">
      <c r="A44" s="20" t="s">
        <v>57</v>
      </c>
      <c r="B44" s="20" t="s">
        <v>58</v>
      </c>
      <c r="C44" s="21">
        <f>C45</f>
        <v>500</v>
      </c>
      <c r="D44" s="21">
        <f>D45</f>
        <v>500</v>
      </c>
      <c r="E44" s="25">
        <f t="shared" si="0"/>
        <v>100</v>
      </c>
    </row>
    <row r="45" spans="1:5" ht="18" customHeight="1">
      <c r="A45" s="7" t="s">
        <v>59</v>
      </c>
      <c r="B45" s="8" t="s">
        <v>19</v>
      </c>
      <c r="C45" s="9">
        <f>C46</f>
        <v>500</v>
      </c>
      <c r="D45" s="9">
        <f>D46</f>
        <v>500</v>
      </c>
      <c r="E45" s="10">
        <f t="shared" si="0"/>
        <v>100</v>
      </c>
    </row>
    <row r="46" spans="1:5" ht="41.25" customHeight="1">
      <c r="A46" s="7" t="s">
        <v>189</v>
      </c>
      <c r="B46" s="17" t="s">
        <v>276</v>
      </c>
      <c r="C46" s="9">
        <v>500</v>
      </c>
      <c r="D46" s="9">
        <v>500</v>
      </c>
      <c r="E46" s="10">
        <f t="shared" si="0"/>
        <v>100</v>
      </c>
    </row>
    <row r="47" spans="1:5" s="22" customFormat="1" ht="61.5" customHeight="1">
      <c r="A47" s="20" t="s">
        <v>60</v>
      </c>
      <c r="B47" s="20" t="s">
        <v>265</v>
      </c>
      <c r="C47" s="21">
        <f>C48+C51+C63+C67</f>
        <v>5385608</v>
      </c>
      <c r="D47" s="21">
        <f>D48+D51+D63+D67</f>
        <v>2816631</v>
      </c>
      <c r="E47" s="25">
        <f t="shared" si="0"/>
        <v>52.29922044084901</v>
      </c>
    </row>
    <row r="48" spans="1:5" ht="30.75" customHeight="1">
      <c r="A48" s="8" t="s">
        <v>61</v>
      </c>
      <c r="B48" s="8" t="s">
        <v>275</v>
      </c>
      <c r="C48" s="9">
        <f>C49+C50</f>
        <v>70500</v>
      </c>
      <c r="D48" s="9">
        <f>D49+D50</f>
        <v>23523</v>
      </c>
      <c r="E48" s="10">
        <f t="shared" si="0"/>
        <v>33.36595744680851</v>
      </c>
    </row>
    <row r="49" spans="1:5" ht="30.75" customHeight="1">
      <c r="A49" s="7" t="s">
        <v>197</v>
      </c>
      <c r="B49" s="8" t="s">
        <v>267</v>
      </c>
      <c r="C49" s="9">
        <v>70000</v>
      </c>
      <c r="D49" s="9">
        <v>23488</v>
      </c>
      <c r="E49" s="10">
        <f t="shared" si="0"/>
        <v>33.55428571428571</v>
      </c>
    </row>
    <row r="50" spans="1:5" ht="28.5" customHeight="1">
      <c r="A50" s="7" t="s">
        <v>198</v>
      </c>
      <c r="B50" s="32" t="s">
        <v>273</v>
      </c>
      <c r="C50" s="9">
        <v>500</v>
      </c>
      <c r="D50" s="9">
        <v>35</v>
      </c>
      <c r="E50" s="10">
        <f t="shared" si="0"/>
        <v>7.000000000000001</v>
      </c>
    </row>
    <row r="51" spans="1:5" ht="52.5" customHeight="1">
      <c r="A51" s="7" t="s">
        <v>63</v>
      </c>
      <c r="B51" s="8" t="s">
        <v>268</v>
      </c>
      <c r="C51" s="9">
        <f>C52+C53+C54+C55+C56+C57+C58+C59+C60+C61+C62</f>
        <v>2295608</v>
      </c>
      <c r="D51" s="9">
        <f>D52+D53++D54+D55+D56+D57+D58+D59+D60+D61+D62</f>
        <v>1513320</v>
      </c>
      <c r="E51" s="10">
        <f t="shared" si="0"/>
        <v>65.92240487051797</v>
      </c>
    </row>
    <row r="52" spans="1:5" ht="15">
      <c r="A52" s="7" t="s">
        <v>199</v>
      </c>
      <c r="B52" s="8" t="s">
        <v>14</v>
      </c>
      <c r="C52" s="9">
        <v>1750000</v>
      </c>
      <c r="D52" s="9">
        <v>1067817</v>
      </c>
      <c r="E52" s="10">
        <f t="shared" si="0"/>
        <v>61.01811428571429</v>
      </c>
    </row>
    <row r="53" spans="1:5" ht="15">
      <c r="A53" s="7" t="s">
        <v>200</v>
      </c>
      <c r="B53" s="8" t="s">
        <v>12</v>
      </c>
      <c r="C53" s="9">
        <v>54000</v>
      </c>
      <c r="D53" s="9">
        <v>22183</v>
      </c>
      <c r="E53" s="10">
        <f t="shared" si="0"/>
        <v>41.07962962962963</v>
      </c>
    </row>
    <row r="54" spans="1:5" ht="15">
      <c r="A54" s="7" t="s">
        <v>201</v>
      </c>
      <c r="B54" s="8" t="s">
        <v>13</v>
      </c>
      <c r="C54" s="9">
        <v>3000</v>
      </c>
      <c r="D54" s="9">
        <v>3052</v>
      </c>
      <c r="E54" s="10">
        <f t="shared" si="0"/>
        <v>101.73333333333335</v>
      </c>
    </row>
    <row r="55" spans="1:5" ht="15">
      <c r="A55" s="7" t="s">
        <v>202</v>
      </c>
      <c r="B55" s="8" t="s">
        <v>64</v>
      </c>
      <c r="C55" s="9">
        <v>145000</v>
      </c>
      <c r="D55" s="9">
        <v>81368</v>
      </c>
      <c r="E55" s="10">
        <f t="shared" si="0"/>
        <v>56.11586206896552</v>
      </c>
    </row>
    <row r="56" spans="1:5" ht="15" customHeight="1">
      <c r="A56" s="7" t="s">
        <v>203</v>
      </c>
      <c r="B56" s="8" t="s">
        <v>15</v>
      </c>
      <c r="C56" s="9">
        <v>50000</v>
      </c>
      <c r="D56" s="9">
        <v>54751</v>
      </c>
      <c r="E56" s="10">
        <f>D56/C56*100</f>
        <v>109.50200000000001</v>
      </c>
    </row>
    <row r="57" spans="1:5" ht="15">
      <c r="A57" s="7" t="s">
        <v>204</v>
      </c>
      <c r="B57" s="8" t="s">
        <v>16</v>
      </c>
      <c r="C57" s="9">
        <v>100</v>
      </c>
      <c r="D57" s="9">
        <v>0</v>
      </c>
      <c r="E57" s="10">
        <f>D57/C57*100</f>
        <v>0</v>
      </c>
    </row>
    <row r="58" spans="1:5" ht="15">
      <c r="A58" s="7" t="s">
        <v>205</v>
      </c>
      <c r="B58" s="8" t="s">
        <v>146</v>
      </c>
      <c r="C58" s="9">
        <v>10000</v>
      </c>
      <c r="D58" s="9">
        <v>8130</v>
      </c>
      <c r="E58" s="10">
        <f>D58/C58*100</f>
        <v>81.3</v>
      </c>
    </row>
    <row r="59" spans="1:5" ht="15">
      <c r="A59" s="7" t="s">
        <v>206</v>
      </c>
      <c r="B59" s="8" t="s">
        <v>136</v>
      </c>
      <c r="C59" s="9">
        <v>6000</v>
      </c>
      <c r="D59" s="9">
        <v>7448</v>
      </c>
      <c r="E59" s="10">
        <f>D59/C59*100</f>
        <v>124.13333333333334</v>
      </c>
    </row>
    <row r="60" spans="1:5" ht="15">
      <c r="A60" s="7" t="s">
        <v>207</v>
      </c>
      <c r="B60" s="8" t="s">
        <v>65</v>
      </c>
      <c r="C60" s="9">
        <v>180000</v>
      </c>
      <c r="D60" s="9">
        <v>155037</v>
      </c>
      <c r="E60" s="10">
        <f t="shared" si="0"/>
        <v>86.13166666666666</v>
      </c>
    </row>
    <row r="61" spans="1:5" ht="30">
      <c r="A61" s="7" t="s">
        <v>198</v>
      </c>
      <c r="B61" s="32" t="s">
        <v>273</v>
      </c>
      <c r="C61" s="9">
        <v>78508</v>
      </c>
      <c r="D61" s="9">
        <v>92534</v>
      </c>
      <c r="E61" s="10">
        <f t="shared" si="0"/>
        <v>117.8656952157742</v>
      </c>
    </row>
    <row r="62" spans="1:5" ht="15">
      <c r="A62" s="7" t="s">
        <v>195</v>
      </c>
      <c r="B62" s="17" t="s">
        <v>74</v>
      </c>
      <c r="C62" s="9">
        <v>19000</v>
      </c>
      <c r="D62" s="9">
        <v>21000</v>
      </c>
      <c r="E62" s="10">
        <v>0</v>
      </c>
    </row>
    <row r="63" spans="1:5" ht="27.75" customHeight="1">
      <c r="A63" s="7" t="s">
        <v>66</v>
      </c>
      <c r="B63" s="8" t="s">
        <v>252</v>
      </c>
      <c r="C63" s="9">
        <f>C64+C65+C66</f>
        <v>59500</v>
      </c>
      <c r="D63" s="9">
        <f>D64+D65+D66</f>
        <v>59207</v>
      </c>
      <c r="E63" s="10">
        <f t="shared" si="0"/>
        <v>99.50756302521009</v>
      </c>
    </row>
    <row r="64" spans="1:5" ht="15">
      <c r="A64" s="7" t="s">
        <v>208</v>
      </c>
      <c r="B64" s="8" t="s">
        <v>17</v>
      </c>
      <c r="C64" s="9">
        <v>23000</v>
      </c>
      <c r="D64" s="9">
        <v>10915</v>
      </c>
      <c r="E64" s="10">
        <f t="shared" si="0"/>
        <v>47.45652173913044</v>
      </c>
    </row>
    <row r="65" spans="1:5" ht="30">
      <c r="A65" s="7" t="s">
        <v>209</v>
      </c>
      <c r="B65" s="8" t="s">
        <v>149</v>
      </c>
      <c r="C65" s="9">
        <v>35000</v>
      </c>
      <c r="D65" s="9">
        <v>48268</v>
      </c>
      <c r="E65" s="10">
        <f t="shared" si="0"/>
        <v>137.90857142857143</v>
      </c>
    </row>
    <row r="66" spans="1:5" ht="30">
      <c r="A66" s="7" t="s">
        <v>198</v>
      </c>
      <c r="B66" s="32" t="s">
        <v>273</v>
      </c>
      <c r="C66" s="9">
        <v>1500</v>
      </c>
      <c r="D66" s="9">
        <v>24</v>
      </c>
      <c r="E66" s="10">
        <f t="shared" si="0"/>
        <v>1.6</v>
      </c>
    </row>
    <row r="67" spans="1:5" ht="33" customHeight="1">
      <c r="A67" s="8" t="s">
        <v>168</v>
      </c>
      <c r="B67" s="32" t="s">
        <v>269</v>
      </c>
      <c r="C67" s="9">
        <f>C68+C69</f>
        <v>2960000</v>
      </c>
      <c r="D67" s="9">
        <f>D68+D69</f>
        <v>1220581</v>
      </c>
      <c r="E67" s="10">
        <f t="shared" si="0"/>
        <v>41.235844594594596</v>
      </c>
    </row>
    <row r="68" spans="1:5" ht="15">
      <c r="A68" s="7" t="s">
        <v>210</v>
      </c>
      <c r="B68" s="8" t="s">
        <v>270</v>
      </c>
      <c r="C68" s="9">
        <v>2900000</v>
      </c>
      <c r="D68" s="9">
        <v>1177665</v>
      </c>
      <c r="E68" s="10">
        <f t="shared" si="0"/>
        <v>40.60913793103448</v>
      </c>
    </row>
    <row r="69" spans="1:5" ht="15">
      <c r="A69" s="7" t="s">
        <v>211</v>
      </c>
      <c r="B69" s="8" t="s">
        <v>271</v>
      </c>
      <c r="C69" s="9">
        <v>60000</v>
      </c>
      <c r="D69" s="9">
        <v>42916</v>
      </c>
      <c r="E69" s="10">
        <f t="shared" si="0"/>
        <v>71.52666666666667</v>
      </c>
    </row>
    <row r="70" spans="1:5" s="22" customFormat="1" ht="22.5" customHeight="1">
      <c r="A70" s="20" t="s">
        <v>67</v>
      </c>
      <c r="B70" s="20" t="s">
        <v>68</v>
      </c>
      <c r="C70" s="21">
        <f>C71+C73+C75+C77+C79</f>
        <v>6429901</v>
      </c>
      <c r="D70" s="21">
        <f>D71+D73+D75+D77+D79</f>
        <v>3897364</v>
      </c>
      <c r="E70" s="25">
        <f t="shared" si="0"/>
        <v>60.61312608079036</v>
      </c>
    </row>
    <row r="71" spans="1:5" ht="16.5" customHeight="1">
      <c r="A71" s="7" t="s">
        <v>169</v>
      </c>
      <c r="B71" s="8" t="s">
        <v>21</v>
      </c>
      <c r="C71" s="9">
        <f>C72</f>
        <v>5477610</v>
      </c>
      <c r="D71" s="9">
        <f>D72</f>
        <v>3370840</v>
      </c>
      <c r="E71" s="10">
        <f t="shared" si="0"/>
        <v>61.53851771119157</v>
      </c>
    </row>
    <row r="72" spans="1:5" ht="15">
      <c r="A72" s="7" t="s">
        <v>212</v>
      </c>
      <c r="B72" s="8" t="s">
        <v>272</v>
      </c>
      <c r="C72" s="9">
        <v>5477610</v>
      </c>
      <c r="D72" s="9">
        <v>3370840</v>
      </c>
      <c r="E72" s="10">
        <f t="shared" si="0"/>
        <v>61.53851771119157</v>
      </c>
    </row>
    <row r="73" spans="1:5" ht="18.75" customHeight="1">
      <c r="A73" s="7" t="s">
        <v>170</v>
      </c>
      <c r="B73" s="39" t="s">
        <v>165</v>
      </c>
      <c r="C73" s="9">
        <f>C74</f>
        <v>58167</v>
      </c>
      <c r="D73" s="9">
        <f>D74</f>
        <v>58167</v>
      </c>
      <c r="E73" s="10">
        <f t="shared" si="0"/>
        <v>100</v>
      </c>
    </row>
    <row r="74" spans="1:5" ht="15" customHeight="1">
      <c r="A74" s="7" t="s">
        <v>213</v>
      </c>
      <c r="B74" s="8" t="s">
        <v>166</v>
      </c>
      <c r="C74" s="9">
        <v>58167</v>
      </c>
      <c r="D74" s="9">
        <v>58167</v>
      </c>
      <c r="E74" s="10">
        <f t="shared" si="0"/>
        <v>100</v>
      </c>
    </row>
    <row r="75" spans="1:5" ht="18" customHeight="1">
      <c r="A75" s="7" t="s">
        <v>253</v>
      </c>
      <c r="B75" s="8" t="s">
        <v>254</v>
      </c>
      <c r="C75" s="9">
        <f>C76</f>
        <v>16422</v>
      </c>
      <c r="D75" s="9">
        <f>D76</f>
        <v>16422</v>
      </c>
      <c r="E75" s="10">
        <f t="shared" si="0"/>
        <v>100</v>
      </c>
    </row>
    <row r="76" spans="1:5" ht="15" customHeight="1">
      <c r="A76" s="7" t="s">
        <v>212</v>
      </c>
      <c r="B76" s="8" t="s">
        <v>272</v>
      </c>
      <c r="C76" s="9">
        <v>16422</v>
      </c>
      <c r="D76" s="9">
        <v>16422</v>
      </c>
      <c r="E76" s="10">
        <f t="shared" si="0"/>
        <v>100</v>
      </c>
    </row>
    <row r="77" spans="1:5" ht="21.75" customHeight="1">
      <c r="A77" s="8" t="s">
        <v>171</v>
      </c>
      <c r="B77" s="32" t="s">
        <v>167</v>
      </c>
      <c r="C77" s="9">
        <f>C78</f>
        <v>871702</v>
      </c>
      <c r="D77" s="9">
        <f>D78</f>
        <v>435852</v>
      </c>
      <c r="E77" s="10">
        <f t="shared" si="0"/>
        <v>50.000114718103205</v>
      </c>
    </row>
    <row r="78" spans="1:5" ht="15">
      <c r="A78" s="7" t="s">
        <v>212</v>
      </c>
      <c r="B78" s="8" t="s">
        <v>272</v>
      </c>
      <c r="C78" s="9">
        <v>871702</v>
      </c>
      <c r="D78" s="9">
        <v>435852</v>
      </c>
      <c r="E78" s="10">
        <f t="shared" si="0"/>
        <v>50.000114718103205</v>
      </c>
    </row>
    <row r="79" spans="1:5" ht="16.5" customHeight="1">
      <c r="A79" s="8" t="s">
        <v>172</v>
      </c>
      <c r="B79" s="8" t="s">
        <v>22</v>
      </c>
      <c r="C79" s="9">
        <f>C80+C81+C82+C83+C84</f>
        <v>6000</v>
      </c>
      <c r="D79" s="9">
        <f>D80+D81+D82+D83+D84</f>
        <v>16083</v>
      </c>
      <c r="E79" s="10">
        <f t="shared" si="0"/>
        <v>268.05</v>
      </c>
    </row>
    <row r="80" spans="1:5" ht="15" customHeight="1">
      <c r="A80" s="7" t="s">
        <v>197</v>
      </c>
      <c r="B80" s="8" t="s">
        <v>62</v>
      </c>
      <c r="C80" s="9">
        <v>0</v>
      </c>
      <c r="D80" s="9">
        <v>-10</v>
      </c>
      <c r="E80" s="10"/>
    </row>
    <row r="81" spans="1:5" ht="15" customHeight="1">
      <c r="A81" s="7" t="s">
        <v>203</v>
      </c>
      <c r="B81" s="8" t="s">
        <v>15</v>
      </c>
      <c r="C81" s="9">
        <v>0</v>
      </c>
      <c r="D81" s="9">
        <v>-2952</v>
      </c>
      <c r="E81" s="10"/>
    </row>
    <row r="82" spans="1:5" ht="15">
      <c r="A82" s="7" t="s">
        <v>207</v>
      </c>
      <c r="B82" s="8" t="s">
        <v>65</v>
      </c>
      <c r="C82" s="9">
        <v>0</v>
      </c>
      <c r="D82" s="9">
        <v>-226</v>
      </c>
      <c r="E82" s="10"/>
    </row>
    <row r="83" spans="1:5" ht="30">
      <c r="A83" s="7" t="s">
        <v>198</v>
      </c>
      <c r="B83" s="32" t="s">
        <v>273</v>
      </c>
      <c r="C83" s="9">
        <v>0</v>
      </c>
      <c r="D83" s="9">
        <v>-46</v>
      </c>
      <c r="E83" s="10"/>
    </row>
    <row r="84" spans="1:5" ht="15">
      <c r="A84" s="7" t="s">
        <v>192</v>
      </c>
      <c r="B84" s="8" t="s">
        <v>69</v>
      </c>
      <c r="C84" s="9">
        <v>6000</v>
      </c>
      <c r="D84" s="9">
        <v>19317</v>
      </c>
      <c r="E84" s="10">
        <f aca="true" t="shared" si="1" ref="E84:E111">D84/C84*100</f>
        <v>321.95</v>
      </c>
    </row>
    <row r="85" spans="1:5" s="22" customFormat="1" ht="19.5" customHeight="1">
      <c r="A85" s="20" t="s">
        <v>70</v>
      </c>
      <c r="B85" s="20" t="s">
        <v>7</v>
      </c>
      <c r="C85" s="21">
        <f>C86+C90</f>
        <v>14549</v>
      </c>
      <c r="D85" s="21">
        <f>D86+D90</f>
        <v>8940</v>
      </c>
      <c r="E85" s="25">
        <f t="shared" si="1"/>
        <v>61.44752216647193</v>
      </c>
    </row>
    <row r="86" spans="1:5" ht="18" customHeight="1">
      <c r="A86" s="8" t="s">
        <v>173</v>
      </c>
      <c r="B86" s="8" t="s">
        <v>28</v>
      </c>
      <c r="C86" s="9">
        <f>C87+C88+C89</f>
        <v>11909</v>
      </c>
      <c r="D86" s="9">
        <f>D87+D88+D89</f>
        <v>7356</v>
      </c>
      <c r="E86" s="10">
        <f t="shared" si="1"/>
        <v>61.76841044588126</v>
      </c>
    </row>
    <row r="87" spans="1:5" ht="15" customHeight="1">
      <c r="A87" s="7" t="s">
        <v>191</v>
      </c>
      <c r="B87" s="8" t="s">
        <v>134</v>
      </c>
      <c r="C87" s="9">
        <v>10451</v>
      </c>
      <c r="D87" s="9">
        <v>5875</v>
      </c>
      <c r="E87" s="10">
        <f t="shared" si="1"/>
        <v>56.214716295091385</v>
      </c>
    </row>
    <row r="88" spans="1:5" ht="15">
      <c r="A88" s="7" t="s">
        <v>192</v>
      </c>
      <c r="B88" s="8" t="s">
        <v>69</v>
      </c>
      <c r="C88" s="9">
        <v>0</v>
      </c>
      <c r="D88" s="9">
        <v>23</v>
      </c>
      <c r="E88" s="10"/>
    </row>
    <row r="89" spans="1:5" ht="42" customHeight="1">
      <c r="A89" s="7" t="s">
        <v>255</v>
      </c>
      <c r="B89" s="8" t="s">
        <v>256</v>
      </c>
      <c r="C89" s="9">
        <v>1458</v>
      </c>
      <c r="D89" s="9">
        <v>1458</v>
      </c>
      <c r="E89" s="10">
        <f t="shared" si="1"/>
        <v>100</v>
      </c>
    </row>
    <row r="90" spans="1:5" ht="18" customHeight="1">
      <c r="A90" s="7" t="s">
        <v>174</v>
      </c>
      <c r="B90" s="17" t="s">
        <v>8</v>
      </c>
      <c r="C90" s="9">
        <f>C91</f>
        <v>2640</v>
      </c>
      <c r="D90" s="9">
        <f>D91</f>
        <v>1584</v>
      </c>
      <c r="E90" s="10">
        <f t="shared" si="1"/>
        <v>60</v>
      </c>
    </row>
    <row r="91" spans="1:5" ht="15">
      <c r="A91" s="7" t="s">
        <v>191</v>
      </c>
      <c r="B91" s="17" t="s">
        <v>45</v>
      </c>
      <c r="C91" s="9">
        <v>2640</v>
      </c>
      <c r="D91" s="9">
        <v>1584</v>
      </c>
      <c r="E91" s="10">
        <f t="shared" si="1"/>
        <v>60</v>
      </c>
    </row>
    <row r="92" spans="1:5" s="22" customFormat="1" ht="18.75" customHeight="1">
      <c r="A92" s="20" t="s">
        <v>175</v>
      </c>
      <c r="B92" s="20" t="s">
        <v>176</v>
      </c>
      <c r="C92" s="21">
        <f>C93+C96+C98+C100+C102+C104</f>
        <v>1117579</v>
      </c>
      <c r="D92" s="21">
        <f>D93+D96+D98+D100+D102+D104</f>
        <v>536523</v>
      </c>
      <c r="E92" s="25">
        <f t="shared" si="1"/>
        <v>48.00761288463724</v>
      </c>
    </row>
    <row r="93" spans="1:5" s="3" customFormat="1" ht="41.25" customHeight="1">
      <c r="A93" s="32" t="s">
        <v>177</v>
      </c>
      <c r="B93" s="32" t="s">
        <v>178</v>
      </c>
      <c r="C93" s="33">
        <f>C94+C95</f>
        <v>752656</v>
      </c>
      <c r="D93" s="33">
        <f>D94+D95</f>
        <v>293800</v>
      </c>
      <c r="E93" s="25">
        <f t="shared" si="1"/>
        <v>39.03509704300504</v>
      </c>
    </row>
    <row r="94" spans="1:5" s="3" customFormat="1" ht="41.25" customHeight="1">
      <c r="A94" s="34" t="s">
        <v>189</v>
      </c>
      <c r="B94" s="17" t="s">
        <v>276</v>
      </c>
      <c r="C94" s="33">
        <v>745856</v>
      </c>
      <c r="D94" s="33">
        <v>287000</v>
      </c>
      <c r="E94" s="25">
        <f t="shared" si="1"/>
        <v>38.479277501287115</v>
      </c>
    </row>
    <row r="95" spans="1:5" s="3" customFormat="1" ht="57.75" customHeight="1">
      <c r="A95" s="34" t="s">
        <v>214</v>
      </c>
      <c r="B95" s="32" t="s">
        <v>179</v>
      </c>
      <c r="C95" s="33">
        <v>6800</v>
      </c>
      <c r="D95" s="33">
        <v>6800</v>
      </c>
      <c r="E95" s="25">
        <f t="shared" si="1"/>
        <v>100</v>
      </c>
    </row>
    <row r="96" spans="1:5" s="3" customFormat="1" ht="45" customHeight="1">
      <c r="A96" s="32" t="s">
        <v>180</v>
      </c>
      <c r="B96" s="32" t="s">
        <v>137</v>
      </c>
      <c r="C96" s="33">
        <f>C97</f>
        <v>15000</v>
      </c>
      <c r="D96" s="33">
        <f>D97</f>
        <v>7600</v>
      </c>
      <c r="E96" s="35">
        <f t="shared" si="1"/>
        <v>50.66666666666667</v>
      </c>
    </row>
    <row r="97" spans="1:5" s="38" customFormat="1" ht="56.25" customHeight="1">
      <c r="A97" s="34" t="s">
        <v>189</v>
      </c>
      <c r="B97" s="17" t="s">
        <v>276</v>
      </c>
      <c r="C97" s="36">
        <v>15000</v>
      </c>
      <c r="D97" s="36">
        <v>7600</v>
      </c>
      <c r="E97" s="37">
        <f t="shared" si="1"/>
        <v>50.66666666666667</v>
      </c>
    </row>
    <row r="98" spans="1:5" ht="30.75" customHeight="1">
      <c r="A98" s="7" t="s">
        <v>181</v>
      </c>
      <c r="B98" s="8" t="s">
        <v>183</v>
      </c>
      <c r="C98" s="9">
        <f>C99</f>
        <v>152000</v>
      </c>
      <c r="D98" s="9">
        <f>D99</f>
        <v>126000</v>
      </c>
      <c r="E98" s="10">
        <f t="shared" si="1"/>
        <v>82.89473684210526</v>
      </c>
    </row>
    <row r="99" spans="1:5" ht="57">
      <c r="A99" s="7" t="s">
        <v>189</v>
      </c>
      <c r="B99" s="17" t="s">
        <v>276</v>
      </c>
      <c r="C99" s="9">
        <v>152000</v>
      </c>
      <c r="D99" s="9">
        <v>126000</v>
      </c>
      <c r="E99" s="10">
        <f t="shared" si="1"/>
        <v>82.89473684210526</v>
      </c>
    </row>
    <row r="100" spans="1:5" ht="18" customHeight="1">
      <c r="A100" s="7" t="s">
        <v>182</v>
      </c>
      <c r="B100" s="8" t="s">
        <v>71</v>
      </c>
      <c r="C100" s="9">
        <f>C101</f>
        <v>8723</v>
      </c>
      <c r="D100" s="9">
        <f>D101</f>
        <v>8723</v>
      </c>
      <c r="E100" s="10">
        <f t="shared" si="1"/>
        <v>100</v>
      </c>
    </row>
    <row r="101" spans="1:5" ht="57">
      <c r="A101" s="7" t="s">
        <v>189</v>
      </c>
      <c r="B101" s="17" t="s">
        <v>276</v>
      </c>
      <c r="C101" s="9">
        <v>8723</v>
      </c>
      <c r="D101" s="9">
        <v>8723</v>
      </c>
      <c r="E101" s="10">
        <f t="shared" si="1"/>
        <v>100</v>
      </c>
    </row>
    <row r="102" spans="1:5" ht="18.75" customHeight="1">
      <c r="A102" s="7" t="s">
        <v>184</v>
      </c>
      <c r="B102" s="8" t="s">
        <v>72</v>
      </c>
      <c r="C102" s="9">
        <f>C103</f>
        <v>132000</v>
      </c>
      <c r="D102" s="9">
        <f>D103</f>
        <v>70800</v>
      </c>
      <c r="E102" s="10">
        <f t="shared" si="1"/>
        <v>53.63636363636364</v>
      </c>
    </row>
    <row r="103" spans="1:5" ht="57">
      <c r="A103" s="7" t="s">
        <v>189</v>
      </c>
      <c r="B103" s="17" t="s">
        <v>276</v>
      </c>
      <c r="C103" s="9">
        <v>132000</v>
      </c>
      <c r="D103" s="9">
        <v>70800</v>
      </c>
      <c r="E103" s="10">
        <f t="shared" si="1"/>
        <v>53.63636363636364</v>
      </c>
    </row>
    <row r="104" spans="1:5" ht="21" customHeight="1">
      <c r="A104" s="7" t="s">
        <v>185</v>
      </c>
      <c r="B104" s="8" t="s">
        <v>73</v>
      </c>
      <c r="C104" s="9">
        <f>C105+C106</f>
        <v>57200</v>
      </c>
      <c r="D104" s="9">
        <f>D105+D106</f>
        <v>29600</v>
      </c>
      <c r="E104" s="10">
        <f t="shared" si="1"/>
        <v>51.74825174825175</v>
      </c>
    </row>
    <row r="105" spans="1:5" ht="19.5" customHeight="1">
      <c r="A105" s="7" t="s">
        <v>195</v>
      </c>
      <c r="B105" s="8" t="s">
        <v>74</v>
      </c>
      <c r="C105" s="9">
        <v>1200</v>
      </c>
      <c r="D105" s="9">
        <v>1200</v>
      </c>
      <c r="E105" s="10">
        <f t="shared" si="1"/>
        <v>100</v>
      </c>
    </row>
    <row r="106" spans="1:5" ht="57">
      <c r="A106" s="7" t="s">
        <v>189</v>
      </c>
      <c r="B106" s="17" t="s">
        <v>276</v>
      </c>
      <c r="C106" s="9">
        <v>56000</v>
      </c>
      <c r="D106" s="9">
        <v>28400</v>
      </c>
      <c r="E106" s="10">
        <f t="shared" si="1"/>
        <v>50.71428571428571</v>
      </c>
    </row>
    <row r="107" spans="1:5" s="22" customFormat="1" ht="23.25" customHeight="1">
      <c r="A107" s="20" t="s">
        <v>75</v>
      </c>
      <c r="B107" s="20" t="s">
        <v>76</v>
      </c>
      <c r="C107" s="21">
        <f>C108+C110</f>
        <v>531613</v>
      </c>
      <c r="D107" s="21">
        <f>D108+D110</f>
        <v>477412</v>
      </c>
      <c r="E107" s="25">
        <f t="shared" si="1"/>
        <v>89.80442539967984</v>
      </c>
    </row>
    <row r="108" spans="1:5" s="3" customFormat="1" ht="18.75" customHeight="1">
      <c r="A108" s="32" t="s">
        <v>187</v>
      </c>
      <c r="B108" s="32" t="s">
        <v>188</v>
      </c>
      <c r="C108" s="33">
        <f>C109</f>
        <v>500000</v>
      </c>
      <c r="D108" s="33">
        <f>D109</f>
        <v>445800</v>
      </c>
      <c r="E108" s="35">
        <f t="shared" si="1"/>
        <v>89.16</v>
      </c>
    </row>
    <row r="109" spans="1:5" s="3" customFormat="1" ht="15.75" customHeight="1">
      <c r="A109" s="34" t="s">
        <v>190</v>
      </c>
      <c r="B109" s="32" t="s">
        <v>6</v>
      </c>
      <c r="C109" s="33">
        <v>500000</v>
      </c>
      <c r="D109" s="33">
        <v>445800</v>
      </c>
      <c r="E109" s="35">
        <f t="shared" si="1"/>
        <v>89.16</v>
      </c>
    </row>
    <row r="110" spans="1:5" ht="22.5" customHeight="1">
      <c r="A110" s="7" t="s">
        <v>186</v>
      </c>
      <c r="B110" s="8" t="s">
        <v>77</v>
      </c>
      <c r="C110" s="9">
        <f>C111</f>
        <v>31613</v>
      </c>
      <c r="D110" s="9">
        <f>D111</f>
        <v>31612</v>
      </c>
      <c r="E110" s="10">
        <f t="shared" si="1"/>
        <v>99.99683674437732</v>
      </c>
    </row>
    <row r="111" spans="1:5" ht="57">
      <c r="A111" s="7" t="s">
        <v>189</v>
      </c>
      <c r="B111" s="17" t="s">
        <v>276</v>
      </c>
      <c r="C111" s="9">
        <v>31613</v>
      </c>
      <c r="D111" s="9">
        <v>31612</v>
      </c>
      <c r="E111" s="10">
        <f t="shared" si="1"/>
        <v>99.99683674437732</v>
      </c>
    </row>
    <row r="112" spans="1:5" ht="30.75" customHeight="1">
      <c r="A112" s="45" t="s">
        <v>23</v>
      </c>
      <c r="B112" s="46"/>
      <c r="C112" s="11">
        <f>C8+C13+C18+C28+C37+C44+C47+C70+C85+C92+C107</f>
        <v>14251627</v>
      </c>
      <c r="D112" s="11">
        <f>D8+D13+D18+D28+D37+D44+D47+D70+D85+D92+D107</f>
        <v>8041026</v>
      </c>
      <c r="E112" s="27">
        <f>D112/C112</f>
        <v>0.5642181064660197</v>
      </c>
    </row>
    <row r="113" spans="1:5" ht="15">
      <c r="A113" s="13"/>
      <c r="B113" s="13"/>
      <c r="C113" s="13"/>
      <c r="D113" s="13"/>
      <c r="E113" s="13"/>
    </row>
    <row r="114" spans="1:5" ht="15">
      <c r="A114" s="13"/>
      <c r="B114" s="13"/>
      <c r="C114" s="13"/>
      <c r="D114" s="13"/>
      <c r="E114" s="13"/>
    </row>
    <row r="115" spans="1:5" ht="15">
      <c r="A115" s="14" t="s">
        <v>25</v>
      </c>
      <c r="B115" s="13"/>
      <c r="C115" s="13"/>
      <c r="D115" s="13"/>
      <c r="E115" s="13"/>
    </row>
    <row r="116" spans="1:5" ht="15">
      <c r="A116" s="13"/>
      <c r="B116" s="13"/>
      <c r="C116" s="13"/>
      <c r="D116" s="13"/>
      <c r="E116" s="13"/>
    </row>
    <row r="117" spans="1:5" ht="31.5">
      <c r="A117" s="16" t="s">
        <v>0</v>
      </c>
      <c r="B117" s="16" t="s">
        <v>1</v>
      </c>
      <c r="C117" s="16" t="s">
        <v>26</v>
      </c>
      <c r="D117" s="16" t="s">
        <v>3</v>
      </c>
      <c r="E117" s="16" t="s">
        <v>41</v>
      </c>
    </row>
    <row r="118" spans="1:5" ht="15">
      <c r="A118" s="7">
        <v>1</v>
      </c>
      <c r="B118" s="7">
        <v>2</v>
      </c>
      <c r="C118" s="7">
        <v>3</v>
      </c>
      <c r="D118" s="7">
        <v>4</v>
      </c>
      <c r="E118" s="7">
        <v>5</v>
      </c>
    </row>
    <row r="119" spans="1:5" s="22" customFormat="1" ht="21" customHeight="1">
      <c r="A119" s="20" t="s">
        <v>133</v>
      </c>
      <c r="B119" s="20" t="s">
        <v>43</v>
      </c>
      <c r="C119" s="21">
        <f>C120+C122</f>
        <v>81376</v>
      </c>
      <c r="D119" s="21">
        <f>D120+D122</f>
        <v>3318</v>
      </c>
      <c r="E119" s="25">
        <f>D119/C119*100</f>
        <v>4.0773692489185995</v>
      </c>
    </row>
    <row r="120" spans="1:5" ht="21" customHeight="1">
      <c r="A120" s="8" t="s">
        <v>158</v>
      </c>
      <c r="B120" s="8" t="s">
        <v>159</v>
      </c>
      <c r="C120" s="9">
        <f>C121</f>
        <v>80000</v>
      </c>
      <c r="D120" s="9">
        <f>D121</f>
        <v>2855</v>
      </c>
      <c r="E120" s="10">
        <f aca="true" t="shared" si="2" ref="E120:E186">D120/C120*100</f>
        <v>3.5687499999999996</v>
      </c>
    </row>
    <row r="121" spans="1:5" ht="30">
      <c r="A121" s="7" t="s">
        <v>78</v>
      </c>
      <c r="B121" s="8" t="s">
        <v>277</v>
      </c>
      <c r="C121" s="9">
        <v>80000</v>
      </c>
      <c r="D121" s="9">
        <v>2855</v>
      </c>
      <c r="E121" s="10">
        <f t="shared" si="2"/>
        <v>3.5687499999999996</v>
      </c>
    </row>
    <row r="122" spans="1:5" ht="15">
      <c r="A122" s="7" t="s">
        <v>230</v>
      </c>
      <c r="B122" s="8" t="s">
        <v>138</v>
      </c>
      <c r="C122" s="9">
        <f>C123</f>
        <v>1376</v>
      </c>
      <c r="D122" s="9">
        <f>D123</f>
        <v>463</v>
      </c>
      <c r="E122" s="10">
        <f t="shared" si="2"/>
        <v>33.64825581395349</v>
      </c>
    </row>
    <row r="123" spans="1:5" ht="15">
      <c r="A123" s="7" t="s">
        <v>139</v>
      </c>
      <c r="B123" s="8" t="s">
        <v>140</v>
      </c>
      <c r="C123" s="9">
        <v>1376</v>
      </c>
      <c r="D123" s="9">
        <v>463</v>
      </c>
      <c r="E123" s="10">
        <f t="shared" si="2"/>
        <v>33.64825581395349</v>
      </c>
    </row>
    <row r="124" spans="1:5" s="22" customFormat="1" ht="30">
      <c r="A124" s="20" t="s">
        <v>46</v>
      </c>
      <c r="B124" s="20" t="s">
        <v>80</v>
      </c>
      <c r="C124" s="21">
        <f>C125</f>
        <v>229200</v>
      </c>
      <c r="D124" s="21">
        <f>D125</f>
        <v>74425</v>
      </c>
      <c r="E124" s="25">
        <f t="shared" si="2"/>
        <v>32.47164048865619</v>
      </c>
    </row>
    <row r="125" spans="1:5" ht="18" customHeight="1">
      <c r="A125" s="7" t="s">
        <v>47</v>
      </c>
      <c r="B125" s="8" t="s">
        <v>48</v>
      </c>
      <c r="C125" s="9">
        <f>C126+C127+C128+C129+C130+C131</f>
        <v>229200</v>
      </c>
      <c r="D125" s="9">
        <f>D126+D127+D128+D129+D130+D131</f>
        <v>74425</v>
      </c>
      <c r="E125" s="10">
        <f t="shared" si="2"/>
        <v>32.47164048865619</v>
      </c>
    </row>
    <row r="126" spans="1:5" ht="15">
      <c r="A126" s="7" t="s">
        <v>81</v>
      </c>
      <c r="B126" s="8" t="s">
        <v>82</v>
      </c>
      <c r="C126" s="9">
        <v>8000</v>
      </c>
      <c r="D126" s="9">
        <v>5425</v>
      </c>
      <c r="E126" s="10">
        <f t="shared" si="2"/>
        <v>67.8125</v>
      </c>
    </row>
    <row r="127" spans="1:5" ht="15">
      <c r="A127" s="7" t="s">
        <v>83</v>
      </c>
      <c r="B127" s="8" t="s">
        <v>84</v>
      </c>
      <c r="C127" s="9">
        <v>100000</v>
      </c>
      <c r="D127" s="9">
        <v>31795</v>
      </c>
      <c r="E127" s="10">
        <f t="shared" si="2"/>
        <v>31.795</v>
      </c>
    </row>
    <row r="128" spans="1:5" ht="18.75" customHeight="1">
      <c r="A128" s="7" t="s">
        <v>85</v>
      </c>
      <c r="B128" s="8" t="s">
        <v>86</v>
      </c>
      <c r="C128" s="9">
        <v>65000</v>
      </c>
      <c r="D128" s="9">
        <v>22242</v>
      </c>
      <c r="E128" s="10">
        <f t="shared" si="2"/>
        <v>34.21846153846154</v>
      </c>
    </row>
    <row r="129" spans="1:5" ht="15">
      <c r="A129" s="7" t="s">
        <v>87</v>
      </c>
      <c r="B129" s="8" t="s">
        <v>88</v>
      </c>
      <c r="C129" s="9">
        <v>11200</v>
      </c>
      <c r="D129" s="9">
        <v>3878</v>
      </c>
      <c r="E129" s="10">
        <f t="shared" si="2"/>
        <v>34.625</v>
      </c>
    </row>
    <row r="130" spans="1:5" ht="15">
      <c r="A130" s="7" t="s">
        <v>89</v>
      </c>
      <c r="B130" s="8" t="s">
        <v>27</v>
      </c>
      <c r="C130" s="9">
        <v>30000</v>
      </c>
      <c r="D130" s="9">
        <v>11085</v>
      </c>
      <c r="E130" s="10">
        <f t="shared" si="2"/>
        <v>36.95</v>
      </c>
    </row>
    <row r="131" spans="1:5" ht="27.75" customHeight="1">
      <c r="A131" s="7" t="s">
        <v>106</v>
      </c>
      <c r="B131" s="8" t="s">
        <v>278</v>
      </c>
      <c r="C131" s="9">
        <v>15000</v>
      </c>
      <c r="D131" s="9">
        <v>0</v>
      </c>
      <c r="E131" s="10">
        <f t="shared" si="2"/>
        <v>0</v>
      </c>
    </row>
    <row r="132" spans="1:5" s="22" customFormat="1" ht="21.75" customHeight="1">
      <c r="A132" s="20" t="s">
        <v>90</v>
      </c>
      <c r="B132" s="20" t="s">
        <v>91</v>
      </c>
      <c r="C132" s="21">
        <f>C133</f>
        <v>282000</v>
      </c>
      <c r="D132" s="21">
        <f>D133</f>
        <v>107709</v>
      </c>
      <c r="E132" s="25">
        <f t="shared" si="2"/>
        <v>38.19468085106383</v>
      </c>
    </row>
    <row r="133" spans="1:5" ht="15" customHeight="1">
      <c r="A133" s="8" t="s">
        <v>231</v>
      </c>
      <c r="B133" s="8" t="s">
        <v>92</v>
      </c>
      <c r="C133" s="9">
        <f>C134+C135+C136+C137</f>
        <v>282000</v>
      </c>
      <c r="D133" s="9">
        <f>D134+D135+D136</f>
        <v>107709</v>
      </c>
      <c r="E133" s="10">
        <f t="shared" si="2"/>
        <v>38.19468085106383</v>
      </c>
    </row>
    <row r="134" spans="1:5" ht="15" customHeight="1">
      <c r="A134" s="7" t="s">
        <v>81</v>
      </c>
      <c r="B134" s="8" t="s">
        <v>82</v>
      </c>
      <c r="C134" s="9">
        <v>4000</v>
      </c>
      <c r="D134" s="9">
        <v>2625</v>
      </c>
      <c r="E134" s="10"/>
    </row>
    <row r="135" spans="1:5" ht="15">
      <c r="A135" s="7" t="s">
        <v>85</v>
      </c>
      <c r="B135" s="8" t="s">
        <v>86</v>
      </c>
      <c r="C135" s="9">
        <v>175000</v>
      </c>
      <c r="D135" s="9">
        <v>84896</v>
      </c>
      <c r="E135" s="10">
        <f t="shared" si="2"/>
        <v>48.512</v>
      </c>
    </row>
    <row r="136" spans="1:5" ht="15">
      <c r="A136" s="7" t="s">
        <v>87</v>
      </c>
      <c r="B136" s="8" t="s">
        <v>88</v>
      </c>
      <c r="C136" s="9">
        <v>23000</v>
      </c>
      <c r="D136" s="9">
        <v>20188</v>
      </c>
      <c r="E136" s="10">
        <f t="shared" si="2"/>
        <v>87.77391304347826</v>
      </c>
    </row>
    <row r="137" spans="1:5" ht="19.5" customHeight="1">
      <c r="A137" s="7" t="s">
        <v>78</v>
      </c>
      <c r="B137" s="8" t="s">
        <v>277</v>
      </c>
      <c r="C137" s="9">
        <v>80000</v>
      </c>
      <c r="D137" s="9">
        <v>0</v>
      </c>
      <c r="E137" s="10">
        <f t="shared" si="2"/>
        <v>0</v>
      </c>
    </row>
    <row r="138" spans="1:5" s="22" customFormat="1" ht="21.75" customHeight="1">
      <c r="A138" s="20" t="s">
        <v>49</v>
      </c>
      <c r="B138" s="20" t="s">
        <v>50</v>
      </c>
      <c r="C138" s="21">
        <f>C139+C144</f>
        <v>81622</v>
      </c>
      <c r="D138" s="21">
        <f>D139+D144</f>
        <v>55884</v>
      </c>
      <c r="E138" s="25">
        <f t="shared" si="2"/>
        <v>68.46683492195731</v>
      </c>
    </row>
    <row r="139" spans="1:5" ht="15">
      <c r="A139" s="8" t="s">
        <v>232</v>
      </c>
      <c r="B139" s="8" t="s">
        <v>279</v>
      </c>
      <c r="C139" s="9">
        <f>C140+C141+C142+C143</f>
        <v>5200</v>
      </c>
      <c r="D139" s="9">
        <f>D140+D141+D142+D143</f>
        <v>352</v>
      </c>
      <c r="E139" s="10">
        <f t="shared" si="2"/>
        <v>6.769230769230769</v>
      </c>
    </row>
    <row r="140" spans="1:5" ht="15">
      <c r="A140" s="7" t="s">
        <v>81</v>
      </c>
      <c r="B140" s="8" t="s">
        <v>82</v>
      </c>
      <c r="C140" s="9">
        <v>1000</v>
      </c>
      <c r="D140" s="9">
        <v>0</v>
      </c>
      <c r="E140" s="10">
        <f t="shared" si="2"/>
        <v>0</v>
      </c>
    </row>
    <row r="141" spans="1:5" ht="15">
      <c r="A141" s="7" t="s">
        <v>83</v>
      </c>
      <c r="B141" s="8" t="s">
        <v>84</v>
      </c>
      <c r="C141" s="9">
        <v>1200</v>
      </c>
      <c r="D141" s="9">
        <v>352</v>
      </c>
      <c r="E141" s="10">
        <f t="shared" si="2"/>
        <v>29.333333333333332</v>
      </c>
    </row>
    <row r="142" spans="1:5" ht="15">
      <c r="A142" s="7" t="s">
        <v>85</v>
      </c>
      <c r="B142" s="8" t="s">
        <v>86</v>
      </c>
      <c r="C142" s="9">
        <v>2500</v>
      </c>
      <c r="D142" s="9">
        <v>0</v>
      </c>
      <c r="E142" s="10">
        <f t="shared" si="2"/>
        <v>0</v>
      </c>
    </row>
    <row r="143" spans="1:5" ht="15">
      <c r="A143" s="7" t="s">
        <v>87</v>
      </c>
      <c r="B143" s="8" t="s">
        <v>88</v>
      </c>
      <c r="C143" s="9">
        <v>500</v>
      </c>
      <c r="D143" s="9">
        <v>0</v>
      </c>
      <c r="E143" s="10">
        <f t="shared" si="2"/>
        <v>0</v>
      </c>
    </row>
    <row r="144" spans="1:5" ht="18" customHeight="1">
      <c r="A144" s="7" t="s">
        <v>160</v>
      </c>
      <c r="B144" s="8" t="s">
        <v>141</v>
      </c>
      <c r="C144" s="9">
        <f>C145+C146+C147+C148</f>
        <v>76422</v>
      </c>
      <c r="D144" s="9">
        <f>D145+D146+D147+D148</f>
        <v>55532</v>
      </c>
      <c r="E144" s="10">
        <f t="shared" si="2"/>
        <v>72.6649394153516</v>
      </c>
    </row>
    <row r="145" spans="1:5" ht="15">
      <c r="A145" s="7" t="s">
        <v>83</v>
      </c>
      <c r="B145" s="8" t="s">
        <v>84</v>
      </c>
      <c r="C145" s="9">
        <v>14000</v>
      </c>
      <c r="D145" s="9">
        <v>8931</v>
      </c>
      <c r="E145" s="10">
        <f t="shared" si="2"/>
        <v>63.79285714285714</v>
      </c>
    </row>
    <row r="146" spans="1:5" ht="15">
      <c r="A146" s="7" t="s">
        <v>87</v>
      </c>
      <c r="B146" s="8" t="s">
        <v>88</v>
      </c>
      <c r="C146" s="9">
        <v>37422</v>
      </c>
      <c r="D146" s="9">
        <v>23282</v>
      </c>
      <c r="E146" s="10">
        <f t="shared" si="2"/>
        <v>62.21473999251778</v>
      </c>
    </row>
    <row r="147" spans="1:5" ht="15">
      <c r="A147" s="7" t="s">
        <v>89</v>
      </c>
      <c r="B147" s="8" t="s">
        <v>27</v>
      </c>
      <c r="C147" s="9">
        <v>5000</v>
      </c>
      <c r="D147" s="9">
        <v>3319</v>
      </c>
      <c r="E147" s="10">
        <f t="shared" si="2"/>
        <v>66.38</v>
      </c>
    </row>
    <row r="148" spans="1:5" ht="27" customHeight="1">
      <c r="A148" s="7" t="s">
        <v>106</v>
      </c>
      <c r="B148" s="8" t="s">
        <v>278</v>
      </c>
      <c r="C148" s="9">
        <v>20000</v>
      </c>
      <c r="D148" s="9">
        <v>20000</v>
      </c>
      <c r="E148" s="10">
        <f t="shared" si="2"/>
        <v>100</v>
      </c>
    </row>
    <row r="149" spans="1:5" s="22" customFormat="1" ht="19.5" customHeight="1">
      <c r="A149" s="20" t="s">
        <v>93</v>
      </c>
      <c r="B149" s="20" t="s">
        <v>94</v>
      </c>
      <c r="C149" s="21">
        <f>C150+C153</f>
        <v>134491</v>
      </c>
      <c r="D149" s="21">
        <f>D150+D153</f>
        <v>53978</v>
      </c>
      <c r="E149" s="25">
        <f t="shared" si="2"/>
        <v>40.1350276226662</v>
      </c>
    </row>
    <row r="150" spans="1:5" ht="18.75" customHeight="1">
      <c r="A150" s="8" t="s">
        <v>233</v>
      </c>
      <c r="B150" s="8" t="s">
        <v>95</v>
      </c>
      <c r="C150" s="9">
        <f>C151+C152</f>
        <v>95491</v>
      </c>
      <c r="D150" s="9">
        <f>D151+D152</f>
        <v>53677</v>
      </c>
      <c r="E150" s="10">
        <f t="shared" si="2"/>
        <v>56.21158014891455</v>
      </c>
    </row>
    <row r="151" spans="1:5" ht="30">
      <c r="A151" s="7" t="s">
        <v>142</v>
      </c>
      <c r="B151" s="8" t="s">
        <v>143</v>
      </c>
      <c r="C151" s="9">
        <v>60061</v>
      </c>
      <c r="D151" s="9">
        <v>25296</v>
      </c>
      <c r="E151" s="10">
        <f t="shared" si="2"/>
        <v>42.11718086611945</v>
      </c>
    </row>
    <row r="152" spans="1:5" ht="15">
      <c r="A152" s="7" t="s">
        <v>87</v>
      </c>
      <c r="B152" s="8" t="s">
        <v>88</v>
      </c>
      <c r="C152" s="9">
        <v>35430</v>
      </c>
      <c r="D152" s="9">
        <v>28381</v>
      </c>
      <c r="E152" s="10">
        <f t="shared" si="2"/>
        <v>80.10443127293254</v>
      </c>
    </row>
    <row r="153" spans="1:5" ht="18.75" customHeight="1">
      <c r="A153" s="8" t="s">
        <v>234</v>
      </c>
      <c r="B153" s="8" t="s">
        <v>4</v>
      </c>
      <c r="C153" s="9">
        <f>C154+C155+C156</f>
        <v>39000</v>
      </c>
      <c r="D153" s="9">
        <f>D154+D156</f>
        <v>301</v>
      </c>
      <c r="E153" s="10">
        <f t="shared" si="2"/>
        <v>0.7717948717948718</v>
      </c>
    </row>
    <row r="154" spans="1:5" ht="15">
      <c r="A154" s="7" t="s">
        <v>81</v>
      </c>
      <c r="B154" s="8" t="s">
        <v>82</v>
      </c>
      <c r="C154" s="9">
        <v>2000</v>
      </c>
      <c r="D154" s="9">
        <v>291</v>
      </c>
      <c r="E154" s="10">
        <f t="shared" si="2"/>
        <v>14.549999999999999</v>
      </c>
    </row>
    <row r="155" spans="1:5" ht="15">
      <c r="A155" s="7" t="s">
        <v>85</v>
      </c>
      <c r="B155" s="8" t="s">
        <v>257</v>
      </c>
      <c r="C155" s="9">
        <v>30000</v>
      </c>
      <c r="D155" s="9">
        <v>0</v>
      </c>
      <c r="E155" s="10">
        <f t="shared" si="2"/>
        <v>0</v>
      </c>
    </row>
    <row r="156" spans="1:5" ht="15">
      <c r="A156" s="7" t="s">
        <v>87</v>
      </c>
      <c r="B156" s="8" t="s">
        <v>88</v>
      </c>
      <c r="C156" s="9">
        <v>7000</v>
      </c>
      <c r="D156" s="9">
        <v>10</v>
      </c>
      <c r="E156" s="10">
        <f t="shared" si="2"/>
        <v>0.14285714285714285</v>
      </c>
    </row>
    <row r="157" spans="1:5" s="22" customFormat="1" ht="19.5" customHeight="1">
      <c r="A157" s="20" t="s">
        <v>51</v>
      </c>
      <c r="B157" s="20" t="s">
        <v>52</v>
      </c>
      <c r="C157" s="21">
        <f>C158+C165+C169+C183</f>
        <v>1977770</v>
      </c>
      <c r="D157" s="21">
        <f>D158+D165+D169+D183</f>
        <v>947271</v>
      </c>
      <c r="E157" s="25">
        <f t="shared" si="2"/>
        <v>47.89591307381546</v>
      </c>
    </row>
    <row r="158" spans="1:5" ht="18" customHeight="1">
      <c r="A158" s="7" t="s">
        <v>235</v>
      </c>
      <c r="B158" s="8" t="s">
        <v>18</v>
      </c>
      <c r="C158" s="9">
        <f>C159+C160+C161+C162+C163+C164</f>
        <v>70956</v>
      </c>
      <c r="D158" s="9">
        <f>D159+D160+D161+D162+D163+D164</f>
        <v>36688</v>
      </c>
      <c r="E158" s="10">
        <f t="shared" si="2"/>
        <v>51.70528214668245</v>
      </c>
    </row>
    <row r="159" spans="1:5" ht="15">
      <c r="A159" s="7" t="s">
        <v>96</v>
      </c>
      <c r="B159" s="8" t="s">
        <v>97</v>
      </c>
      <c r="C159" s="9">
        <v>53400</v>
      </c>
      <c r="D159" s="9">
        <v>25262</v>
      </c>
      <c r="E159" s="10">
        <f t="shared" si="2"/>
        <v>47.30711610486891</v>
      </c>
    </row>
    <row r="160" spans="1:5" ht="15">
      <c r="A160" s="7" t="s">
        <v>98</v>
      </c>
      <c r="B160" s="8" t="s">
        <v>281</v>
      </c>
      <c r="C160" s="9">
        <v>4394</v>
      </c>
      <c r="D160" s="9">
        <v>4394</v>
      </c>
      <c r="E160" s="10">
        <f t="shared" si="2"/>
        <v>100</v>
      </c>
    </row>
    <row r="161" spans="1:5" ht="15">
      <c r="A161" s="7" t="s">
        <v>99</v>
      </c>
      <c r="B161" s="8" t="s">
        <v>223</v>
      </c>
      <c r="C161" s="9">
        <v>9958</v>
      </c>
      <c r="D161" s="9">
        <v>4591</v>
      </c>
      <c r="E161" s="10">
        <f t="shared" si="2"/>
        <v>46.10363526812613</v>
      </c>
    </row>
    <row r="162" spans="1:5" ht="15">
      <c r="A162" s="7" t="s">
        <v>100</v>
      </c>
      <c r="B162" s="8" t="s">
        <v>31</v>
      </c>
      <c r="C162" s="9">
        <v>1416</v>
      </c>
      <c r="D162" s="9">
        <v>653</v>
      </c>
      <c r="E162" s="10">
        <f t="shared" si="2"/>
        <v>46.11581920903955</v>
      </c>
    </row>
    <row r="163" spans="1:5" ht="15">
      <c r="A163" s="7" t="s">
        <v>81</v>
      </c>
      <c r="B163" s="8" t="s">
        <v>82</v>
      </c>
      <c r="C163" s="9">
        <v>435</v>
      </c>
      <c r="D163" s="9">
        <v>435</v>
      </c>
      <c r="E163" s="10">
        <f t="shared" si="2"/>
        <v>100</v>
      </c>
    </row>
    <row r="164" spans="1:5" ht="15">
      <c r="A164" s="7" t="s">
        <v>101</v>
      </c>
      <c r="B164" s="8" t="s">
        <v>32</v>
      </c>
      <c r="C164" s="9">
        <v>1353</v>
      </c>
      <c r="D164" s="9">
        <v>1353</v>
      </c>
      <c r="E164" s="10">
        <f t="shared" si="2"/>
        <v>100</v>
      </c>
    </row>
    <row r="165" spans="1:5" ht="15">
      <c r="A165" s="8" t="s">
        <v>236</v>
      </c>
      <c r="B165" s="8" t="s">
        <v>38</v>
      </c>
      <c r="C165" s="9">
        <f>C166+C167+C168</f>
        <v>56000</v>
      </c>
      <c r="D165" s="9">
        <f>D166+D167+D168</f>
        <v>24262</v>
      </c>
      <c r="E165" s="10">
        <f t="shared" si="2"/>
        <v>43.325</v>
      </c>
    </row>
    <row r="166" spans="1:5" ht="15">
      <c r="A166" s="7" t="s">
        <v>102</v>
      </c>
      <c r="B166" s="8" t="s">
        <v>280</v>
      </c>
      <c r="C166" s="9">
        <v>50000</v>
      </c>
      <c r="D166" s="9">
        <v>22140</v>
      </c>
      <c r="E166" s="10">
        <f t="shared" si="2"/>
        <v>44.28</v>
      </c>
    </row>
    <row r="167" spans="1:5" ht="15">
      <c r="A167" s="7" t="s">
        <v>81</v>
      </c>
      <c r="B167" s="8" t="s">
        <v>82</v>
      </c>
      <c r="C167" s="9">
        <v>5750</v>
      </c>
      <c r="D167" s="9">
        <v>1872</v>
      </c>
      <c r="E167" s="10">
        <f t="shared" si="2"/>
        <v>32.55652173913043</v>
      </c>
    </row>
    <row r="168" spans="1:5" ht="15">
      <c r="A168" s="7" t="s">
        <v>87</v>
      </c>
      <c r="B168" s="8" t="s">
        <v>88</v>
      </c>
      <c r="C168" s="9">
        <v>250</v>
      </c>
      <c r="D168" s="9">
        <v>250</v>
      </c>
      <c r="E168" s="10">
        <f t="shared" si="2"/>
        <v>100</v>
      </c>
    </row>
    <row r="169" spans="1:5" ht="18.75" customHeight="1">
      <c r="A169" s="7" t="s">
        <v>237</v>
      </c>
      <c r="B169" s="8" t="s">
        <v>39</v>
      </c>
      <c r="C169" s="9">
        <f>C170+C171+C172++C173+C174+C175+C176+C177+C178+C179+C180+C181+C182</f>
        <v>1838614</v>
      </c>
      <c r="D169" s="9">
        <f>D170+D171+D172+D173+D174+D175+D176+D177+D178+D179+D180+D181+D182</f>
        <v>885786</v>
      </c>
      <c r="E169" s="10">
        <f t="shared" si="2"/>
        <v>48.17683320153115</v>
      </c>
    </row>
    <row r="170" spans="1:5" ht="15">
      <c r="A170" s="7" t="s">
        <v>96</v>
      </c>
      <c r="B170" s="8" t="s">
        <v>97</v>
      </c>
      <c r="C170" s="9">
        <v>1134367</v>
      </c>
      <c r="D170" s="9">
        <v>521640</v>
      </c>
      <c r="E170" s="10">
        <f t="shared" si="2"/>
        <v>45.98511769118813</v>
      </c>
    </row>
    <row r="171" spans="1:5" ht="15">
      <c r="A171" s="7" t="s">
        <v>98</v>
      </c>
      <c r="B171" s="8" t="s">
        <v>281</v>
      </c>
      <c r="C171" s="9">
        <v>84434</v>
      </c>
      <c r="D171" s="9">
        <v>77985</v>
      </c>
      <c r="E171" s="10">
        <f t="shared" si="2"/>
        <v>92.36208162588531</v>
      </c>
    </row>
    <row r="172" spans="1:5" ht="15">
      <c r="A172" s="7" t="s">
        <v>99</v>
      </c>
      <c r="B172" s="8" t="s">
        <v>223</v>
      </c>
      <c r="C172" s="9">
        <v>210000</v>
      </c>
      <c r="D172" s="9">
        <v>91252</v>
      </c>
      <c r="E172" s="10">
        <f t="shared" si="2"/>
        <v>43.45333333333333</v>
      </c>
    </row>
    <row r="173" spans="1:5" ht="15">
      <c r="A173" s="7" t="s">
        <v>100</v>
      </c>
      <c r="B173" s="8" t="s">
        <v>31</v>
      </c>
      <c r="C173" s="9">
        <v>29860</v>
      </c>
      <c r="D173" s="9">
        <v>13133</v>
      </c>
      <c r="E173" s="10">
        <f t="shared" si="2"/>
        <v>43.98191560616209</v>
      </c>
    </row>
    <row r="174" spans="1:5" ht="15">
      <c r="A174" s="7" t="s">
        <v>103</v>
      </c>
      <c r="B174" s="8" t="s">
        <v>104</v>
      </c>
      <c r="C174" s="9">
        <v>8000</v>
      </c>
      <c r="D174" s="9">
        <v>4091</v>
      </c>
      <c r="E174" s="10">
        <f t="shared" si="2"/>
        <v>51.1375</v>
      </c>
    </row>
    <row r="175" spans="1:5" ht="15">
      <c r="A175" s="7" t="s">
        <v>81</v>
      </c>
      <c r="B175" s="8" t="s">
        <v>82</v>
      </c>
      <c r="C175" s="9">
        <v>80000</v>
      </c>
      <c r="D175" s="9">
        <v>34410</v>
      </c>
      <c r="E175" s="10">
        <f t="shared" si="2"/>
        <v>43.012499999999996</v>
      </c>
    </row>
    <row r="176" spans="1:5" ht="15">
      <c r="A176" s="7" t="s">
        <v>83</v>
      </c>
      <c r="B176" s="8" t="s">
        <v>84</v>
      </c>
      <c r="C176" s="9">
        <v>40000</v>
      </c>
      <c r="D176" s="9">
        <v>18128</v>
      </c>
      <c r="E176" s="10">
        <f t="shared" si="2"/>
        <v>45.32</v>
      </c>
    </row>
    <row r="177" spans="1:5" ht="15">
      <c r="A177" s="7" t="s">
        <v>85</v>
      </c>
      <c r="B177" s="8" t="s">
        <v>86</v>
      </c>
      <c r="C177" s="9">
        <v>20000</v>
      </c>
      <c r="D177" s="9">
        <v>2689</v>
      </c>
      <c r="E177" s="10">
        <f t="shared" si="2"/>
        <v>13.444999999999999</v>
      </c>
    </row>
    <row r="178" spans="1:5" ht="15">
      <c r="A178" s="7" t="s">
        <v>87</v>
      </c>
      <c r="B178" s="8" t="s">
        <v>88</v>
      </c>
      <c r="C178" s="9">
        <v>169000</v>
      </c>
      <c r="D178" s="9">
        <v>78793</v>
      </c>
      <c r="E178" s="10">
        <f t="shared" si="2"/>
        <v>46.62307692307692</v>
      </c>
    </row>
    <row r="179" spans="1:5" ht="15">
      <c r="A179" s="7" t="s">
        <v>105</v>
      </c>
      <c r="B179" s="8" t="s">
        <v>29</v>
      </c>
      <c r="C179" s="9">
        <v>25000</v>
      </c>
      <c r="D179" s="9">
        <v>9289</v>
      </c>
      <c r="E179" s="10">
        <f t="shared" si="2"/>
        <v>37.156</v>
      </c>
    </row>
    <row r="180" spans="1:5" ht="15">
      <c r="A180" s="7" t="s">
        <v>89</v>
      </c>
      <c r="B180" s="8" t="s">
        <v>27</v>
      </c>
      <c r="C180" s="9">
        <v>3600</v>
      </c>
      <c r="D180" s="9">
        <v>1546</v>
      </c>
      <c r="E180" s="10">
        <f t="shared" si="2"/>
        <v>42.94444444444444</v>
      </c>
    </row>
    <row r="181" spans="1:5" ht="15">
      <c r="A181" s="7" t="s">
        <v>101</v>
      </c>
      <c r="B181" s="8" t="s">
        <v>32</v>
      </c>
      <c r="C181" s="9">
        <v>24353</v>
      </c>
      <c r="D181" s="9">
        <v>23000</v>
      </c>
      <c r="E181" s="10">
        <f t="shared" si="2"/>
        <v>94.44421631831807</v>
      </c>
    </row>
    <row r="182" spans="1:5" ht="15">
      <c r="A182" s="7" t="s">
        <v>106</v>
      </c>
      <c r="B182" s="8" t="s">
        <v>282</v>
      </c>
      <c r="C182" s="9">
        <v>10000</v>
      </c>
      <c r="D182" s="9">
        <v>9830</v>
      </c>
      <c r="E182" s="10">
        <f t="shared" si="2"/>
        <v>98.3</v>
      </c>
    </row>
    <row r="183" spans="1:5" ht="15">
      <c r="A183" s="7" t="s">
        <v>238</v>
      </c>
      <c r="B183" s="8" t="s">
        <v>4</v>
      </c>
      <c r="C183" s="9">
        <f>C184</f>
        <v>12200</v>
      </c>
      <c r="D183" s="9">
        <f>D184</f>
        <v>535</v>
      </c>
      <c r="E183" s="10">
        <f t="shared" si="2"/>
        <v>4.385245901639345</v>
      </c>
    </row>
    <row r="184" spans="1:5" ht="15">
      <c r="A184" s="7" t="s">
        <v>89</v>
      </c>
      <c r="B184" s="8" t="s">
        <v>27</v>
      </c>
      <c r="C184" s="9">
        <v>12200</v>
      </c>
      <c r="D184" s="9">
        <v>535</v>
      </c>
      <c r="E184" s="10">
        <f t="shared" si="2"/>
        <v>4.385245901639345</v>
      </c>
    </row>
    <row r="185" spans="1:5" s="22" customFormat="1" ht="30">
      <c r="A185" s="20" t="s">
        <v>55</v>
      </c>
      <c r="B185" s="20" t="s">
        <v>283</v>
      </c>
      <c r="C185" s="21">
        <f>C186+C188+C193</f>
        <v>19128</v>
      </c>
      <c r="D185" s="21">
        <f>D186+D188+D193</f>
        <v>18384</v>
      </c>
      <c r="E185" s="25">
        <f t="shared" si="2"/>
        <v>96.1104140526976</v>
      </c>
    </row>
    <row r="186" spans="1:5" ht="45">
      <c r="A186" s="7" t="s">
        <v>239</v>
      </c>
      <c r="B186" s="32" t="s">
        <v>284</v>
      </c>
      <c r="C186" s="9">
        <f>C187</f>
        <v>1488</v>
      </c>
      <c r="D186" s="9">
        <f>D187</f>
        <v>744</v>
      </c>
      <c r="E186" s="10">
        <f t="shared" si="2"/>
        <v>50</v>
      </c>
    </row>
    <row r="187" spans="1:5" ht="15">
      <c r="A187" s="7" t="s">
        <v>87</v>
      </c>
      <c r="B187" s="8" t="s">
        <v>88</v>
      </c>
      <c r="C187" s="9">
        <v>1488</v>
      </c>
      <c r="D187" s="9">
        <v>744</v>
      </c>
      <c r="E187" s="10">
        <f aca="true" t="shared" si="3" ref="E187:E261">D187/C187*100</f>
        <v>50</v>
      </c>
    </row>
    <row r="188" spans="1:5" ht="19.5" customHeight="1">
      <c r="A188" s="7" t="s">
        <v>147</v>
      </c>
      <c r="B188" s="8" t="s">
        <v>148</v>
      </c>
      <c r="C188" s="9">
        <f>C189+C190+C191+C192</f>
        <v>4166</v>
      </c>
      <c r="D188" s="9">
        <f>D189+D190+D191+D192</f>
        <v>4166</v>
      </c>
      <c r="E188" s="10">
        <f t="shared" si="3"/>
        <v>100</v>
      </c>
    </row>
    <row r="189" spans="1:5" ht="15">
      <c r="A189" s="7" t="s">
        <v>102</v>
      </c>
      <c r="B189" s="8" t="s">
        <v>280</v>
      </c>
      <c r="C189" s="9">
        <v>2170</v>
      </c>
      <c r="D189" s="9">
        <v>2170</v>
      </c>
      <c r="E189" s="10">
        <f t="shared" si="3"/>
        <v>100</v>
      </c>
    </row>
    <row r="190" spans="1:5" ht="15">
      <c r="A190" s="7" t="s">
        <v>81</v>
      </c>
      <c r="B190" s="8" t="s">
        <v>82</v>
      </c>
      <c r="C190" s="9">
        <v>1819</v>
      </c>
      <c r="D190" s="9">
        <v>1819</v>
      </c>
      <c r="E190" s="10">
        <f t="shared" si="3"/>
        <v>100</v>
      </c>
    </row>
    <row r="191" spans="1:5" ht="15">
      <c r="A191" s="7" t="s">
        <v>87</v>
      </c>
      <c r="B191" s="8" t="s">
        <v>88</v>
      </c>
      <c r="C191" s="9">
        <v>137</v>
      </c>
      <c r="D191" s="9">
        <v>137</v>
      </c>
      <c r="E191" s="10">
        <f t="shared" si="3"/>
        <v>100</v>
      </c>
    </row>
    <row r="192" spans="1:5" ht="15">
      <c r="A192" s="7" t="s">
        <v>105</v>
      </c>
      <c r="B192" s="8" t="s">
        <v>29</v>
      </c>
      <c r="C192" s="9">
        <v>40</v>
      </c>
      <c r="D192" s="9">
        <v>40</v>
      </c>
      <c r="E192" s="10">
        <f t="shared" si="3"/>
        <v>100</v>
      </c>
    </row>
    <row r="193" spans="1:5" ht="16.5" customHeight="1">
      <c r="A193" s="7" t="s">
        <v>163</v>
      </c>
      <c r="B193" s="8" t="s">
        <v>261</v>
      </c>
      <c r="C193" s="9">
        <f>C194+C195+C196+C197</f>
        <v>13474</v>
      </c>
      <c r="D193" s="9">
        <f>D194+D195+D196+D197</f>
        <v>13474</v>
      </c>
      <c r="E193" s="10">
        <f t="shared" si="3"/>
        <v>100</v>
      </c>
    </row>
    <row r="194" spans="1:5" ht="16.5" customHeight="1">
      <c r="A194" s="7" t="s">
        <v>102</v>
      </c>
      <c r="B194" s="8" t="s">
        <v>280</v>
      </c>
      <c r="C194" s="9">
        <v>7840</v>
      </c>
      <c r="D194" s="9">
        <v>7840</v>
      </c>
      <c r="E194" s="10">
        <f t="shared" si="3"/>
        <v>100</v>
      </c>
    </row>
    <row r="195" spans="1:5" ht="15">
      <c r="A195" s="7" t="s">
        <v>81</v>
      </c>
      <c r="B195" s="8" t="s">
        <v>82</v>
      </c>
      <c r="C195" s="9">
        <v>2914</v>
      </c>
      <c r="D195" s="9">
        <v>2914</v>
      </c>
      <c r="E195" s="10">
        <f t="shared" si="3"/>
        <v>100</v>
      </c>
    </row>
    <row r="196" spans="1:5" ht="15">
      <c r="A196" s="7" t="s">
        <v>87</v>
      </c>
      <c r="B196" s="8" t="s">
        <v>88</v>
      </c>
      <c r="C196" s="9">
        <v>2373</v>
      </c>
      <c r="D196" s="9">
        <v>2373</v>
      </c>
      <c r="E196" s="10">
        <f t="shared" si="3"/>
        <v>100</v>
      </c>
    </row>
    <row r="197" spans="1:5" ht="15">
      <c r="A197" s="7" t="s">
        <v>105</v>
      </c>
      <c r="B197" s="8" t="s">
        <v>29</v>
      </c>
      <c r="C197" s="9">
        <v>347</v>
      </c>
      <c r="D197" s="9">
        <v>347</v>
      </c>
      <c r="E197" s="10">
        <f t="shared" si="3"/>
        <v>100</v>
      </c>
    </row>
    <row r="198" spans="1:5" s="22" customFormat="1" ht="30">
      <c r="A198" s="20" t="s">
        <v>57</v>
      </c>
      <c r="B198" s="20" t="s">
        <v>109</v>
      </c>
      <c r="C198" s="21">
        <f>C199+C201+C209</f>
        <v>87500</v>
      </c>
      <c r="D198" s="21">
        <f>D199+D201+D209</f>
        <v>40085</v>
      </c>
      <c r="E198" s="25">
        <f t="shared" si="3"/>
        <v>45.81142857142857</v>
      </c>
    </row>
    <row r="199" spans="1:5" ht="17.25" customHeight="1">
      <c r="A199" s="7" t="s">
        <v>240</v>
      </c>
      <c r="B199" s="8" t="s">
        <v>110</v>
      </c>
      <c r="C199" s="9">
        <f>C200</f>
        <v>5000</v>
      </c>
      <c r="D199" s="9">
        <f>D200</f>
        <v>0</v>
      </c>
      <c r="E199" s="10">
        <f t="shared" si="3"/>
        <v>0</v>
      </c>
    </row>
    <row r="200" spans="1:5" ht="30">
      <c r="A200" s="7" t="s">
        <v>215</v>
      </c>
      <c r="B200" s="8" t="s">
        <v>216</v>
      </c>
      <c r="C200" s="9">
        <v>5000</v>
      </c>
      <c r="D200" s="9">
        <v>0</v>
      </c>
      <c r="E200" s="10">
        <f t="shared" si="3"/>
        <v>0</v>
      </c>
    </row>
    <row r="201" spans="1:5" ht="18" customHeight="1">
      <c r="A201" s="7" t="s">
        <v>241</v>
      </c>
      <c r="B201" s="8" t="s">
        <v>10</v>
      </c>
      <c r="C201" s="9">
        <f>C202+C203+C204+C205+C206+C207+C208</f>
        <v>82000</v>
      </c>
      <c r="D201" s="9">
        <f>D202+D203+D204+D205+D206+D207+D208</f>
        <v>40085</v>
      </c>
      <c r="E201" s="10">
        <f t="shared" si="3"/>
        <v>48.88414634146341</v>
      </c>
    </row>
    <row r="202" spans="1:5" ht="26.25" customHeight="1">
      <c r="A202" s="7" t="s">
        <v>117</v>
      </c>
      <c r="B202" s="8" t="s">
        <v>144</v>
      </c>
      <c r="C202" s="9">
        <v>2000</v>
      </c>
      <c r="D202" s="9">
        <v>0</v>
      </c>
      <c r="E202" s="10">
        <f t="shared" si="3"/>
        <v>0</v>
      </c>
    </row>
    <row r="203" spans="1:5" ht="15">
      <c r="A203" s="7" t="s">
        <v>102</v>
      </c>
      <c r="B203" s="8" t="s">
        <v>280</v>
      </c>
      <c r="C203" s="9">
        <v>4000</v>
      </c>
      <c r="D203" s="9">
        <v>0</v>
      </c>
      <c r="E203" s="10">
        <f t="shared" si="3"/>
        <v>0</v>
      </c>
    </row>
    <row r="204" spans="1:5" ht="15">
      <c r="A204" s="7" t="s">
        <v>81</v>
      </c>
      <c r="B204" s="8" t="s">
        <v>82</v>
      </c>
      <c r="C204" s="9">
        <v>33500</v>
      </c>
      <c r="D204" s="9">
        <v>26124</v>
      </c>
      <c r="E204" s="10">
        <f t="shared" si="3"/>
        <v>77.9820895522388</v>
      </c>
    </row>
    <row r="205" spans="1:5" ht="15">
      <c r="A205" s="7" t="s">
        <v>83</v>
      </c>
      <c r="B205" s="8" t="s">
        <v>84</v>
      </c>
      <c r="C205" s="9">
        <v>6500</v>
      </c>
      <c r="D205" s="9">
        <v>1913</v>
      </c>
      <c r="E205" s="10">
        <f t="shared" si="3"/>
        <v>29.430769230769233</v>
      </c>
    </row>
    <row r="206" spans="1:5" ht="15">
      <c r="A206" s="7" t="s">
        <v>85</v>
      </c>
      <c r="B206" s="8" t="s">
        <v>86</v>
      </c>
      <c r="C206" s="9">
        <v>9000</v>
      </c>
      <c r="D206" s="9">
        <v>4930</v>
      </c>
      <c r="E206" s="10">
        <f t="shared" si="3"/>
        <v>54.77777777777778</v>
      </c>
    </row>
    <row r="207" spans="1:5" ht="15">
      <c r="A207" s="7" t="s">
        <v>87</v>
      </c>
      <c r="B207" s="8" t="s">
        <v>88</v>
      </c>
      <c r="C207" s="9">
        <v>22000</v>
      </c>
      <c r="D207" s="9">
        <v>5928</v>
      </c>
      <c r="E207" s="10">
        <f t="shared" si="3"/>
        <v>26.945454545454545</v>
      </c>
    </row>
    <row r="208" spans="1:5" ht="15">
      <c r="A208" s="7" t="s">
        <v>89</v>
      </c>
      <c r="B208" s="8" t="s">
        <v>27</v>
      </c>
      <c r="C208" s="9">
        <v>5000</v>
      </c>
      <c r="D208" s="9">
        <v>1190</v>
      </c>
      <c r="E208" s="10">
        <f t="shared" si="3"/>
        <v>23.799999999999997</v>
      </c>
    </row>
    <row r="209" spans="1:5" ht="18" customHeight="1">
      <c r="A209" s="7" t="s">
        <v>59</v>
      </c>
      <c r="B209" s="8" t="s">
        <v>19</v>
      </c>
      <c r="C209" s="9">
        <f>C210</f>
        <v>500</v>
      </c>
      <c r="D209" s="9">
        <v>0</v>
      </c>
      <c r="E209" s="10">
        <f t="shared" si="3"/>
        <v>0</v>
      </c>
    </row>
    <row r="210" spans="1:5" ht="15">
      <c r="A210" s="7" t="s">
        <v>87</v>
      </c>
      <c r="B210" s="8" t="s">
        <v>88</v>
      </c>
      <c r="C210" s="9">
        <v>500</v>
      </c>
      <c r="D210" s="9">
        <v>0</v>
      </c>
      <c r="E210" s="10">
        <f t="shared" si="3"/>
        <v>0</v>
      </c>
    </row>
    <row r="211" spans="1:5" s="22" customFormat="1" ht="58.5" customHeight="1">
      <c r="A211" s="26" t="s">
        <v>60</v>
      </c>
      <c r="B211" s="20" t="s">
        <v>266</v>
      </c>
      <c r="C211" s="21">
        <f>C212</f>
        <v>66000</v>
      </c>
      <c r="D211" s="21">
        <f>D212</f>
        <v>37815</v>
      </c>
      <c r="E211" s="10">
        <f t="shared" si="3"/>
        <v>57.29545454545455</v>
      </c>
    </row>
    <row r="212" spans="1:5" ht="30">
      <c r="A212" s="7" t="s">
        <v>217</v>
      </c>
      <c r="B212" s="8" t="s">
        <v>218</v>
      </c>
      <c r="C212" s="9">
        <f>C213+C214+C215+C216</f>
        <v>66000</v>
      </c>
      <c r="D212" s="9">
        <f>D213+D214+D215+D216</f>
        <v>37815</v>
      </c>
      <c r="E212" s="10">
        <f t="shared" si="3"/>
        <v>57.29545454545455</v>
      </c>
    </row>
    <row r="213" spans="1:5" ht="15">
      <c r="A213" s="7" t="s">
        <v>107</v>
      </c>
      <c r="B213" s="8" t="s">
        <v>219</v>
      </c>
      <c r="C213" s="9">
        <v>41000</v>
      </c>
      <c r="D213" s="9">
        <v>24116</v>
      </c>
      <c r="E213" s="10">
        <f t="shared" si="3"/>
        <v>58.819512195121945</v>
      </c>
    </row>
    <row r="214" spans="1:5" ht="15">
      <c r="A214" s="7" t="s">
        <v>81</v>
      </c>
      <c r="B214" s="8" t="s">
        <v>82</v>
      </c>
      <c r="C214" s="9">
        <v>3500</v>
      </c>
      <c r="D214" s="9">
        <v>2928</v>
      </c>
      <c r="E214" s="10">
        <f t="shared" si="3"/>
        <v>83.65714285714286</v>
      </c>
    </row>
    <row r="215" spans="1:5" ht="15">
      <c r="A215" s="7" t="s">
        <v>87</v>
      </c>
      <c r="B215" s="8" t="s">
        <v>88</v>
      </c>
      <c r="C215" s="9">
        <v>13500</v>
      </c>
      <c r="D215" s="9">
        <v>10157</v>
      </c>
      <c r="E215" s="10">
        <f t="shared" si="3"/>
        <v>75.23703703703704</v>
      </c>
    </row>
    <row r="216" spans="1:5" ht="15">
      <c r="A216" s="7" t="s">
        <v>89</v>
      </c>
      <c r="B216" s="8" t="s">
        <v>27</v>
      </c>
      <c r="C216" s="9">
        <v>8000</v>
      </c>
      <c r="D216" s="9">
        <v>614</v>
      </c>
      <c r="E216" s="10">
        <f t="shared" si="3"/>
        <v>7.675</v>
      </c>
    </row>
    <row r="217" spans="1:5" s="22" customFormat="1" ht="20.25" customHeight="1">
      <c r="A217" s="20" t="s">
        <v>111</v>
      </c>
      <c r="B217" s="20" t="s">
        <v>112</v>
      </c>
      <c r="C217" s="21">
        <f>C218</f>
        <v>267000</v>
      </c>
      <c r="D217" s="21">
        <f>D218</f>
        <v>121948</v>
      </c>
      <c r="E217" s="25">
        <f t="shared" si="3"/>
        <v>45.67340823970037</v>
      </c>
    </row>
    <row r="218" spans="1:5" ht="28.5">
      <c r="A218" s="8" t="s">
        <v>242</v>
      </c>
      <c r="B218" s="17" t="s">
        <v>113</v>
      </c>
      <c r="C218" s="9">
        <f>C219</f>
        <v>267000</v>
      </c>
      <c r="D218" s="9">
        <f>D219</f>
        <v>121948</v>
      </c>
      <c r="E218" s="10">
        <f t="shared" si="3"/>
        <v>45.67340823970037</v>
      </c>
    </row>
    <row r="219" spans="1:5" ht="42.75">
      <c r="A219" s="7" t="s">
        <v>220</v>
      </c>
      <c r="B219" s="17" t="s">
        <v>221</v>
      </c>
      <c r="C219" s="9">
        <v>267000</v>
      </c>
      <c r="D219" s="9">
        <v>121948</v>
      </c>
      <c r="E219" s="10">
        <f t="shared" si="3"/>
        <v>45.67340823970037</v>
      </c>
    </row>
    <row r="220" spans="1:5" s="22" customFormat="1" ht="21.75" customHeight="1">
      <c r="A220" s="20" t="s">
        <v>67</v>
      </c>
      <c r="B220" s="20" t="s">
        <v>20</v>
      </c>
      <c r="C220" s="21">
        <f>C221+C223</f>
        <v>42000</v>
      </c>
      <c r="D220" s="21">
        <f>D221</f>
        <v>7824</v>
      </c>
      <c r="E220" s="25">
        <f t="shared" si="3"/>
        <v>18.628571428571426</v>
      </c>
    </row>
    <row r="221" spans="1:5" ht="17.25" customHeight="1">
      <c r="A221" s="7" t="s">
        <v>172</v>
      </c>
      <c r="B221" s="8" t="s">
        <v>22</v>
      </c>
      <c r="C221" s="9">
        <f>C222</f>
        <v>13000</v>
      </c>
      <c r="D221" s="9">
        <f>D222</f>
        <v>7824</v>
      </c>
      <c r="E221" s="10">
        <f t="shared" si="3"/>
        <v>60.184615384615384</v>
      </c>
    </row>
    <row r="222" spans="1:5" ht="15">
      <c r="A222" s="7" t="s">
        <v>87</v>
      </c>
      <c r="B222" s="8" t="s">
        <v>88</v>
      </c>
      <c r="C222" s="9">
        <v>13000</v>
      </c>
      <c r="D222" s="9">
        <v>7824</v>
      </c>
      <c r="E222" s="10">
        <f t="shared" si="3"/>
        <v>60.184615384615384</v>
      </c>
    </row>
    <row r="223" spans="1:5" ht="18" customHeight="1">
      <c r="A223" s="7" t="s">
        <v>243</v>
      </c>
      <c r="B223" s="8" t="s">
        <v>114</v>
      </c>
      <c r="C223" s="9">
        <f>C224</f>
        <v>29000</v>
      </c>
      <c r="D223" s="9">
        <v>0</v>
      </c>
      <c r="E223" s="10">
        <f t="shared" si="3"/>
        <v>0</v>
      </c>
    </row>
    <row r="224" spans="1:5" ht="15">
      <c r="A224" s="7" t="s">
        <v>115</v>
      </c>
      <c r="B224" s="8" t="s">
        <v>116</v>
      </c>
      <c r="C224" s="9">
        <v>29000</v>
      </c>
      <c r="D224" s="9">
        <v>0</v>
      </c>
      <c r="E224" s="10">
        <f t="shared" si="3"/>
        <v>0</v>
      </c>
    </row>
    <row r="225" spans="1:5" s="22" customFormat="1" ht="20.25" customHeight="1">
      <c r="A225" s="20" t="s">
        <v>70</v>
      </c>
      <c r="B225" s="20" t="s">
        <v>7</v>
      </c>
      <c r="C225" s="21">
        <f>C226+C243+C250+C266+C275+C279</f>
        <v>7529560</v>
      </c>
      <c r="D225" s="21">
        <f>D226+D243+D250+D266+D275+D279</f>
        <v>3821528</v>
      </c>
      <c r="E225" s="25">
        <f t="shared" si="3"/>
        <v>50.75366953713099</v>
      </c>
    </row>
    <row r="226" spans="1:5" ht="15">
      <c r="A226" s="7" t="s">
        <v>173</v>
      </c>
      <c r="B226" s="8" t="s">
        <v>28</v>
      </c>
      <c r="C226" s="9">
        <f>C227+C228+C229+C230+C231+C232+C233+C234+C235+C236+C237+C238+C239+C240+C241+C242</f>
        <v>4133814</v>
      </c>
      <c r="D226" s="9">
        <f>D227+D228+D229+D230+D231+D232+D233+D234+D235+D236+D237+D238+D239+D240+D241+D242</f>
        <v>1846413</v>
      </c>
      <c r="E226" s="10">
        <f t="shared" si="3"/>
        <v>44.66608802427976</v>
      </c>
    </row>
    <row r="227" spans="1:5" ht="28.5" customHeight="1">
      <c r="A227" s="7" t="s">
        <v>117</v>
      </c>
      <c r="B227" s="32" t="s">
        <v>144</v>
      </c>
      <c r="C227" s="9">
        <v>157656</v>
      </c>
      <c r="D227" s="9">
        <v>79432</v>
      </c>
      <c r="E227" s="10">
        <f t="shared" si="3"/>
        <v>50.3831125995839</v>
      </c>
    </row>
    <row r="228" spans="1:5" ht="15" customHeight="1">
      <c r="A228" s="7" t="s">
        <v>258</v>
      </c>
      <c r="B228" s="8" t="s">
        <v>259</v>
      </c>
      <c r="C228" s="9">
        <v>1458</v>
      </c>
      <c r="D228" s="9">
        <v>0</v>
      </c>
      <c r="E228" s="10">
        <f t="shared" si="3"/>
        <v>0</v>
      </c>
    </row>
    <row r="229" spans="1:5" ht="15">
      <c r="A229" s="7" t="s">
        <v>96</v>
      </c>
      <c r="B229" s="8" t="s">
        <v>97</v>
      </c>
      <c r="C229" s="9">
        <v>1960043</v>
      </c>
      <c r="D229" s="9">
        <v>924366</v>
      </c>
      <c r="E229" s="10">
        <f t="shared" si="3"/>
        <v>47.16049596871089</v>
      </c>
    </row>
    <row r="230" spans="1:5" ht="15">
      <c r="A230" s="7" t="s">
        <v>98</v>
      </c>
      <c r="B230" s="8" t="s">
        <v>281</v>
      </c>
      <c r="C230" s="9">
        <v>160525</v>
      </c>
      <c r="D230" s="9">
        <v>151489</v>
      </c>
      <c r="E230" s="10">
        <f t="shared" si="3"/>
        <v>94.37097025385454</v>
      </c>
    </row>
    <row r="231" spans="1:5" ht="15">
      <c r="A231" s="7" t="s">
        <v>99</v>
      </c>
      <c r="B231" s="8" t="s">
        <v>223</v>
      </c>
      <c r="C231" s="9">
        <v>408779</v>
      </c>
      <c r="D231" s="9">
        <v>184408</v>
      </c>
      <c r="E231" s="10">
        <f t="shared" si="3"/>
        <v>45.11190643354967</v>
      </c>
    </row>
    <row r="232" spans="1:5" ht="15">
      <c r="A232" s="7" t="s">
        <v>100</v>
      </c>
      <c r="B232" s="8" t="s">
        <v>31</v>
      </c>
      <c r="C232" s="9">
        <v>55817</v>
      </c>
      <c r="D232" s="9">
        <v>24900</v>
      </c>
      <c r="E232" s="10">
        <f t="shared" si="3"/>
        <v>44.61006503395023</v>
      </c>
    </row>
    <row r="233" spans="1:5" ht="15">
      <c r="A233" s="7" t="s">
        <v>81</v>
      </c>
      <c r="B233" s="8" t="s">
        <v>82</v>
      </c>
      <c r="C233" s="9">
        <v>48300</v>
      </c>
      <c r="D233" s="9">
        <v>44550</v>
      </c>
      <c r="E233" s="10">
        <f t="shared" si="3"/>
        <v>92.2360248447205</v>
      </c>
    </row>
    <row r="234" spans="1:5" ht="15">
      <c r="A234" s="7" t="s">
        <v>118</v>
      </c>
      <c r="B234" s="8" t="s">
        <v>119</v>
      </c>
      <c r="C234" s="9">
        <v>6947</v>
      </c>
      <c r="D234" s="9">
        <v>1200</v>
      </c>
      <c r="E234" s="10">
        <f t="shared" si="3"/>
        <v>17.27364329926587</v>
      </c>
    </row>
    <row r="235" spans="1:5" ht="15">
      <c r="A235" s="7" t="s">
        <v>83</v>
      </c>
      <c r="B235" s="8" t="s">
        <v>84</v>
      </c>
      <c r="C235" s="9">
        <v>172095</v>
      </c>
      <c r="D235" s="9">
        <v>101194</v>
      </c>
      <c r="E235" s="10">
        <f t="shared" si="3"/>
        <v>58.80124349923007</v>
      </c>
    </row>
    <row r="236" spans="1:5" ht="15">
      <c r="A236" s="7" t="s">
        <v>85</v>
      </c>
      <c r="B236" s="8" t="s">
        <v>86</v>
      </c>
      <c r="C236" s="9">
        <v>372100</v>
      </c>
      <c r="D236" s="9">
        <v>147649</v>
      </c>
      <c r="E236" s="10">
        <f t="shared" si="3"/>
        <v>39.67992475141091</v>
      </c>
    </row>
    <row r="237" spans="1:5" ht="15">
      <c r="A237" s="7" t="s">
        <v>87</v>
      </c>
      <c r="B237" s="8" t="s">
        <v>88</v>
      </c>
      <c r="C237" s="9">
        <v>67405</v>
      </c>
      <c r="D237" s="9">
        <v>43143</v>
      </c>
      <c r="E237" s="10">
        <f t="shared" si="3"/>
        <v>64.00563756397894</v>
      </c>
    </row>
    <row r="238" spans="1:5" ht="15">
      <c r="A238" s="7" t="s">
        <v>105</v>
      </c>
      <c r="B238" s="8" t="s">
        <v>29</v>
      </c>
      <c r="C238" s="9">
        <v>2000</v>
      </c>
      <c r="D238" s="9">
        <v>672</v>
      </c>
      <c r="E238" s="10">
        <f t="shared" si="3"/>
        <v>33.6</v>
      </c>
    </row>
    <row r="239" spans="1:5" ht="15">
      <c r="A239" s="7" t="s">
        <v>89</v>
      </c>
      <c r="B239" s="8" t="s">
        <v>27</v>
      </c>
      <c r="C239" s="9">
        <v>6108</v>
      </c>
      <c r="D239" s="9">
        <v>986</v>
      </c>
      <c r="E239" s="10">
        <f t="shared" si="3"/>
        <v>16.142763588736084</v>
      </c>
    </row>
    <row r="240" spans="1:5" ht="15">
      <c r="A240" s="7" t="s">
        <v>101</v>
      </c>
      <c r="B240" s="8" t="s">
        <v>32</v>
      </c>
      <c r="C240" s="9">
        <v>104581</v>
      </c>
      <c r="D240" s="9">
        <v>78436</v>
      </c>
      <c r="E240" s="10">
        <f t="shared" si="3"/>
        <v>75.00023904915807</v>
      </c>
    </row>
    <row r="241" spans="1:5" ht="21" customHeight="1">
      <c r="A241" s="7" t="s">
        <v>78</v>
      </c>
      <c r="B241" s="8" t="s">
        <v>277</v>
      </c>
      <c r="C241" s="9">
        <v>565000</v>
      </c>
      <c r="D241" s="9">
        <v>21500</v>
      </c>
      <c r="E241" s="10">
        <f t="shared" si="3"/>
        <v>3.8053097345132745</v>
      </c>
    </row>
    <row r="242" spans="1:5" ht="28.5" customHeight="1">
      <c r="A242" s="7" t="s">
        <v>106</v>
      </c>
      <c r="B242" s="8" t="s">
        <v>278</v>
      </c>
      <c r="C242" s="9">
        <v>45000</v>
      </c>
      <c r="D242" s="9">
        <v>42488</v>
      </c>
      <c r="E242" s="10">
        <f t="shared" si="3"/>
        <v>94.41777777777777</v>
      </c>
    </row>
    <row r="243" spans="1:5" ht="18" customHeight="1">
      <c r="A243" s="7" t="s">
        <v>244</v>
      </c>
      <c r="B243" s="8" t="s">
        <v>120</v>
      </c>
      <c r="C243" s="9">
        <f>C244+C245++C246+C247+C248+C249</f>
        <v>207795</v>
      </c>
      <c r="D243" s="9">
        <f>D244+D245+D246+D247+D248+D249</f>
        <v>102307</v>
      </c>
      <c r="E243" s="10">
        <f t="shared" si="3"/>
        <v>49.23458216030222</v>
      </c>
    </row>
    <row r="244" spans="1:5" ht="27.75" customHeight="1">
      <c r="A244" s="7" t="s">
        <v>117</v>
      </c>
      <c r="B244" s="32" t="s">
        <v>144</v>
      </c>
      <c r="C244" s="9">
        <v>11280</v>
      </c>
      <c r="D244" s="9">
        <v>5572</v>
      </c>
      <c r="E244" s="10">
        <f t="shared" si="3"/>
        <v>49.39716312056738</v>
      </c>
    </row>
    <row r="245" spans="1:5" ht="15">
      <c r="A245" s="7" t="s">
        <v>96</v>
      </c>
      <c r="B245" s="8" t="s">
        <v>97</v>
      </c>
      <c r="C245" s="9">
        <v>142360</v>
      </c>
      <c r="D245" s="9">
        <v>63634</v>
      </c>
      <c r="E245" s="10">
        <f t="shared" si="3"/>
        <v>44.699353751053664</v>
      </c>
    </row>
    <row r="246" spans="1:5" ht="18.75" customHeight="1">
      <c r="A246" s="7" t="s">
        <v>98</v>
      </c>
      <c r="B246" s="8" t="s">
        <v>281</v>
      </c>
      <c r="C246" s="9">
        <v>11466</v>
      </c>
      <c r="D246" s="9">
        <v>11425</v>
      </c>
      <c r="E246" s="10">
        <f t="shared" si="3"/>
        <v>99.6424210709925</v>
      </c>
    </row>
    <row r="247" spans="1:5" ht="15">
      <c r="A247" s="7" t="s">
        <v>99</v>
      </c>
      <c r="B247" s="8" t="s">
        <v>223</v>
      </c>
      <c r="C247" s="9">
        <v>29634</v>
      </c>
      <c r="D247" s="9">
        <v>13154</v>
      </c>
      <c r="E247" s="10">
        <f t="shared" si="3"/>
        <v>44.388202740095835</v>
      </c>
    </row>
    <row r="248" spans="1:5" ht="15">
      <c r="A248" s="7" t="s">
        <v>100</v>
      </c>
      <c r="B248" s="8" t="s">
        <v>31</v>
      </c>
      <c r="C248" s="9">
        <v>4046</v>
      </c>
      <c r="D248" s="9">
        <v>1765</v>
      </c>
      <c r="E248" s="10">
        <f t="shared" si="3"/>
        <v>43.623331685615426</v>
      </c>
    </row>
    <row r="249" spans="1:5" ht="15">
      <c r="A249" s="7" t="s">
        <v>101</v>
      </c>
      <c r="B249" s="8" t="s">
        <v>32</v>
      </c>
      <c r="C249" s="9">
        <v>9009</v>
      </c>
      <c r="D249" s="9">
        <v>6757</v>
      </c>
      <c r="E249" s="10">
        <f t="shared" si="3"/>
        <v>75.002775002775</v>
      </c>
    </row>
    <row r="250" spans="1:5" ht="19.5" customHeight="1">
      <c r="A250" s="7" t="s">
        <v>174</v>
      </c>
      <c r="B250" s="8" t="s">
        <v>8</v>
      </c>
      <c r="C250" s="9">
        <f>C251+C252+C253+C254+C255+C256+C257+C258+C259+C260+C261+C262+C263+C264+C265</f>
        <v>2968954</v>
      </c>
      <c r="D250" s="9">
        <f>D251+D252+D253+D254+D255+D256+D257+D258+D259+D260+D261+D262+D263+D264+D265</f>
        <v>1753074</v>
      </c>
      <c r="E250" s="10">
        <f t="shared" si="3"/>
        <v>59.04685623286855</v>
      </c>
    </row>
    <row r="251" spans="1:5" ht="27.75" customHeight="1">
      <c r="A251" s="7" t="s">
        <v>117</v>
      </c>
      <c r="B251" s="32" t="s">
        <v>144</v>
      </c>
      <c r="C251" s="9">
        <v>122393</v>
      </c>
      <c r="D251" s="9">
        <v>59772</v>
      </c>
      <c r="E251" s="10">
        <f t="shared" si="3"/>
        <v>48.836126249050196</v>
      </c>
    </row>
    <row r="252" spans="1:5" ht="15">
      <c r="A252" s="7" t="s">
        <v>96</v>
      </c>
      <c r="B252" s="8" t="s">
        <v>97</v>
      </c>
      <c r="C252" s="9">
        <v>1359168</v>
      </c>
      <c r="D252" s="9">
        <v>632898</v>
      </c>
      <c r="E252" s="10">
        <f t="shared" si="3"/>
        <v>46.565104534538776</v>
      </c>
    </row>
    <row r="253" spans="1:5" ht="15">
      <c r="A253" s="7" t="s">
        <v>98</v>
      </c>
      <c r="B253" s="8" t="s">
        <v>281</v>
      </c>
      <c r="C253" s="9">
        <v>113185</v>
      </c>
      <c r="D253" s="9">
        <v>106593</v>
      </c>
      <c r="E253" s="10">
        <f t="shared" si="3"/>
        <v>94.17590670141803</v>
      </c>
    </row>
    <row r="254" spans="1:5" ht="15">
      <c r="A254" s="7" t="s">
        <v>99</v>
      </c>
      <c r="B254" s="8" t="s">
        <v>223</v>
      </c>
      <c r="C254" s="9">
        <v>280314</v>
      </c>
      <c r="D254" s="9">
        <v>125622</v>
      </c>
      <c r="E254" s="10">
        <f t="shared" si="3"/>
        <v>44.8147434662557</v>
      </c>
    </row>
    <row r="255" spans="1:5" ht="15">
      <c r="A255" s="7" t="s">
        <v>100</v>
      </c>
      <c r="B255" s="8" t="s">
        <v>31</v>
      </c>
      <c r="C255" s="9">
        <v>38288</v>
      </c>
      <c r="D255" s="9">
        <v>17276</v>
      </c>
      <c r="E255" s="10">
        <f t="shared" si="3"/>
        <v>45.12118679481822</v>
      </c>
    </row>
    <row r="256" spans="1:5" ht="15">
      <c r="A256" s="7" t="s">
        <v>81</v>
      </c>
      <c r="B256" s="8" t="s">
        <v>82</v>
      </c>
      <c r="C256" s="9">
        <v>67072</v>
      </c>
      <c r="D256" s="9">
        <v>47108</v>
      </c>
      <c r="E256" s="10">
        <f t="shared" si="3"/>
        <v>70.23497137404581</v>
      </c>
    </row>
    <row r="257" spans="1:5" ht="15">
      <c r="A257" s="7" t="s">
        <v>118</v>
      </c>
      <c r="B257" s="8" t="s">
        <v>119</v>
      </c>
      <c r="C257" s="9">
        <v>10140</v>
      </c>
      <c r="D257" s="9">
        <v>1509</v>
      </c>
      <c r="E257" s="10">
        <f t="shared" si="3"/>
        <v>14.881656804733728</v>
      </c>
    </row>
    <row r="258" spans="1:5" ht="15.75" customHeight="1">
      <c r="A258" s="7" t="s">
        <v>83</v>
      </c>
      <c r="B258" s="8" t="s">
        <v>84</v>
      </c>
      <c r="C258" s="9">
        <v>82100</v>
      </c>
      <c r="D258" s="9">
        <v>26489</v>
      </c>
      <c r="E258" s="10">
        <f t="shared" si="3"/>
        <v>32.26431181485992</v>
      </c>
    </row>
    <row r="259" spans="1:5" ht="15.75" customHeight="1">
      <c r="A259" s="7" t="s">
        <v>85</v>
      </c>
      <c r="B259" s="8" t="s">
        <v>86</v>
      </c>
      <c r="C259" s="9">
        <v>118141</v>
      </c>
      <c r="D259" s="9">
        <v>33506</v>
      </c>
      <c r="E259" s="10">
        <f t="shared" si="3"/>
        <v>28.361026231367603</v>
      </c>
    </row>
    <row r="260" spans="1:5" ht="15">
      <c r="A260" s="7" t="s">
        <v>87</v>
      </c>
      <c r="B260" s="8" t="s">
        <v>88</v>
      </c>
      <c r="C260" s="9">
        <v>42000</v>
      </c>
      <c r="D260" s="9">
        <v>32408</v>
      </c>
      <c r="E260" s="10">
        <f t="shared" si="3"/>
        <v>77.16190476190476</v>
      </c>
    </row>
    <row r="261" spans="1:5" ht="15">
      <c r="A261" s="7" t="s">
        <v>105</v>
      </c>
      <c r="B261" s="8" t="s">
        <v>29</v>
      </c>
      <c r="C261" s="9">
        <v>1000</v>
      </c>
      <c r="D261" s="9">
        <v>118</v>
      </c>
      <c r="E261" s="10">
        <f t="shared" si="3"/>
        <v>11.799999999999999</v>
      </c>
    </row>
    <row r="262" spans="1:5" ht="15">
      <c r="A262" s="7" t="s">
        <v>89</v>
      </c>
      <c r="B262" s="8" t="s">
        <v>27</v>
      </c>
      <c r="C262" s="9">
        <v>4000</v>
      </c>
      <c r="D262" s="9">
        <v>2028</v>
      </c>
      <c r="E262" s="10">
        <f aca="true" t="shared" si="4" ref="E262:E335">D262/C262*100</f>
        <v>50.7</v>
      </c>
    </row>
    <row r="263" spans="1:5" ht="15">
      <c r="A263" s="7" t="s">
        <v>101</v>
      </c>
      <c r="B263" s="8" t="s">
        <v>32</v>
      </c>
      <c r="C263" s="9">
        <v>87750</v>
      </c>
      <c r="D263" s="9">
        <v>65812</v>
      </c>
      <c r="E263" s="10">
        <f t="shared" si="4"/>
        <v>74.9994301994302</v>
      </c>
    </row>
    <row r="264" spans="1:5" ht="15">
      <c r="A264" s="7" t="s">
        <v>78</v>
      </c>
      <c r="B264" s="8" t="s">
        <v>79</v>
      </c>
      <c r="C264" s="9">
        <v>364503</v>
      </c>
      <c r="D264" s="9">
        <v>359882</v>
      </c>
      <c r="E264" s="10">
        <f t="shared" si="4"/>
        <v>98.73224637382957</v>
      </c>
    </row>
    <row r="265" spans="1:5" ht="27" customHeight="1">
      <c r="A265" s="7" t="s">
        <v>106</v>
      </c>
      <c r="B265" s="8" t="s">
        <v>285</v>
      </c>
      <c r="C265" s="9">
        <v>278900</v>
      </c>
      <c r="D265" s="9">
        <v>242053</v>
      </c>
      <c r="E265" s="10">
        <f t="shared" si="4"/>
        <v>86.78845464324131</v>
      </c>
    </row>
    <row r="266" spans="1:5" ht="18" customHeight="1">
      <c r="A266" s="7" t="s">
        <v>245</v>
      </c>
      <c r="B266" s="8" t="s">
        <v>9</v>
      </c>
      <c r="C266" s="9">
        <f>C267+C268+C269+C270+C271+C272+C273+C274</f>
        <v>175000</v>
      </c>
      <c r="D266" s="9">
        <f>D267+D268+D269+D270+D271+D272+D273+D274</f>
        <v>100523</v>
      </c>
      <c r="E266" s="10">
        <f t="shared" si="4"/>
        <v>57.44171428571428</v>
      </c>
    </row>
    <row r="267" spans="1:5" ht="15" customHeight="1">
      <c r="A267" s="7" t="s">
        <v>96</v>
      </c>
      <c r="B267" s="8" t="s">
        <v>97</v>
      </c>
      <c r="C267" s="9">
        <v>77100</v>
      </c>
      <c r="D267" s="9">
        <v>35813</v>
      </c>
      <c r="E267" s="10">
        <f t="shared" si="4"/>
        <v>46.450064850843056</v>
      </c>
    </row>
    <row r="268" spans="1:5" ht="15">
      <c r="A268" s="7" t="s">
        <v>98</v>
      </c>
      <c r="B268" s="8" t="s">
        <v>281</v>
      </c>
      <c r="C268" s="9">
        <v>5970</v>
      </c>
      <c r="D268" s="9">
        <v>5802</v>
      </c>
      <c r="E268" s="10">
        <f t="shared" si="4"/>
        <v>97.18592964824121</v>
      </c>
    </row>
    <row r="269" spans="1:5" ht="15">
      <c r="A269" s="7" t="s">
        <v>99</v>
      </c>
      <c r="B269" s="8" t="s">
        <v>223</v>
      </c>
      <c r="C269" s="9">
        <v>14315</v>
      </c>
      <c r="D269" s="9">
        <v>6692</v>
      </c>
      <c r="E269" s="10">
        <f t="shared" si="4"/>
        <v>46.748166259168705</v>
      </c>
    </row>
    <row r="270" spans="1:5" ht="15">
      <c r="A270" s="7" t="s">
        <v>100</v>
      </c>
      <c r="B270" s="8" t="s">
        <v>31</v>
      </c>
      <c r="C270" s="9">
        <v>2036</v>
      </c>
      <c r="D270" s="9">
        <v>914</v>
      </c>
      <c r="E270" s="10">
        <f t="shared" si="4"/>
        <v>44.89194499017682</v>
      </c>
    </row>
    <row r="271" spans="1:5" ht="15">
      <c r="A271" s="7" t="s">
        <v>81</v>
      </c>
      <c r="B271" s="8" t="s">
        <v>82</v>
      </c>
      <c r="C271" s="9">
        <v>25050</v>
      </c>
      <c r="D271" s="9">
        <v>20157</v>
      </c>
      <c r="E271" s="10">
        <f t="shared" si="4"/>
        <v>80.46706586826348</v>
      </c>
    </row>
    <row r="272" spans="1:5" ht="15">
      <c r="A272" s="7" t="s">
        <v>87</v>
      </c>
      <c r="B272" s="8" t="s">
        <v>88</v>
      </c>
      <c r="C272" s="9">
        <v>47000</v>
      </c>
      <c r="D272" s="9">
        <v>28047</v>
      </c>
      <c r="E272" s="10">
        <f t="shared" si="4"/>
        <v>59.67446808510638</v>
      </c>
    </row>
    <row r="273" spans="1:5" ht="15">
      <c r="A273" s="7" t="s">
        <v>89</v>
      </c>
      <c r="B273" s="8" t="s">
        <v>27</v>
      </c>
      <c r="C273" s="9">
        <v>1500</v>
      </c>
      <c r="D273" s="9">
        <v>1069</v>
      </c>
      <c r="E273" s="10">
        <f t="shared" si="4"/>
        <v>71.26666666666667</v>
      </c>
    </row>
    <row r="274" spans="1:5" ht="15">
      <c r="A274" s="7" t="s">
        <v>101</v>
      </c>
      <c r="B274" s="8" t="s">
        <v>32</v>
      </c>
      <c r="C274" s="9">
        <v>2029</v>
      </c>
      <c r="D274" s="9">
        <v>2029</v>
      </c>
      <c r="E274" s="10">
        <f t="shared" si="4"/>
        <v>100</v>
      </c>
    </row>
    <row r="275" spans="1:5" ht="15">
      <c r="A275" s="7" t="s">
        <v>246</v>
      </c>
      <c r="B275" s="8" t="s">
        <v>151</v>
      </c>
      <c r="C275" s="9">
        <f>C276+C277+C278</f>
        <v>17594</v>
      </c>
      <c r="D275" s="9">
        <f>D277+D278</f>
        <v>7540</v>
      </c>
      <c r="E275" s="10">
        <f t="shared" si="4"/>
        <v>42.855518926906896</v>
      </c>
    </row>
    <row r="276" spans="1:5" ht="15">
      <c r="A276" s="7" t="s">
        <v>81</v>
      </c>
      <c r="B276" s="8" t="s">
        <v>82</v>
      </c>
      <c r="C276" s="9">
        <v>1000</v>
      </c>
      <c r="D276" s="9">
        <v>0</v>
      </c>
      <c r="E276" s="10"/>
    </row>
    <row r="277" spans="1:5" ht="15">
      <c r="A277" s="7" t="s">
        <v>87</v>
      </c>
      <c r="B277" s="8" t="s">
        <v>88</v>
      </c>
      <c r="C277" s="9">
        <v>11000</v>
      </c>
      <c r="D277" s="9">
        <v>6323</v>
      </c>
      <c r="E277" s="10">
        <f t="shared" si="4"/>
        <v>57.48181818181818</v>
      </c>
    </row>
    <row r="278" spans="1:5" ht="15">
      <c r="A278" s="7" t="s">
        <v>105</v>
      </c>
      <c r="B278" s="8" t="s">
        <v>29</v>
      </c>
      <c r="C278" s="9">
        <v>5594</v>
      </c>
      <c r="D278" s="9">
        <v>1217</v>
      </c>
      <c r="E278" s="10">
        <f t="shared" si="4"/>
        <v>21.755452270289595</v>
      </c>
    </row>
    <row r="279" spans="1:5" ht="17.25" customHeight="1">
      <c r="A279" s="7" t="s">
        <v>247</v>
      </c>
      <c r="B279" s="8" t="s">
        <v>4</v>
      </c>
      <c r="C279" s="9">
        <f>C280</f>
        <v>26403</v>
      </c>
      <c r="D279" s="9">
        <f>D280</f>
        <v>11671</v>
      </c>
      <c r="E279" s="10">
        <f t="shared" si="4"/>
        <v>44.20331022989812</v>
      </c>
    </row>
    <row r="280" spans="1:5" ht="15">
      <c r="A280" s="7" t="s">
        <v>101</v>
      </c>
      <c r="B280" s="8" t="s">
        <v>32</v>
      </c>
      <c r="C280" s="9">
        <v>26403</v>
      </c>
      <c r="D280" s="9">
        <v>11671</v>
      </c>
      <c r="E280" s="10">
        <f t="shared" si="4"/>
        <v>44.20331022989812</v>
      </c>
    </row>
    <row r="281" spans="1:5" s="22" customFormat="1" ht="21.75" customHeight="1">
      <c r="A281" s="20" t="s">
        <v>121</v>
      </c>
      <c r="B281" s="20" t="s">
        <v>35</v>
      </c>
      <c r="C281" s="21">
        <f>C282</f>
        <v>54845</v>
      </c>
      <c r="D281" s="21">
        <f>D282</f>
        <v>29339</v>
      </c>
      <c r="E281" s="25">
        <f t="shared" si="4"/>
        <v>53.49439329018142</v>
      </c>
    </row>
    <row r="282" spans="1:5" ht="15">
      <c r="A282" s="7" t="s">
        <v>248</v>
      </c>
      <c r="B282" s="8" t="s">
        <v>36</v>
      </c>
      <c r="C282" s="9">
        <f>C283+C284+C285+C286+C287+C288</f>
        <v>54845</v>
      </c>
      <c r="D282" s="9">
        <f>D283+D284+D285+D286+D287+D288</f>
        <v>29339</v>
      </c>
      <c r="E282" s="10">
        <f t="shared" si="4"/>
        <v>53.49439329018142</v>
      </c>
    </row>
    <row r="283" spans="1:5" ht="15">
      <c r="A283" s="7" t="s">
        <v>102</v>
      </c>
      <c r="B283" s="8" t="s">
        <v>280</v>
      </c>
      <c r="C283" s="9">
        <v>3600</v>
      </c>
      <c r="D283" s="9">
        <v>960</v>
      </c>
      <c r="E283" s="10">
        <f t="shared" si="4"/>
        <v>26.666666666666668</v>
      </c>
    </row>
    <row r="284" spans="1:5" ht="15">
      <c r="A284" s="7" t="s">
        <v>122</v>
      </c>
      <c r="B284" s="8" t="s">
        <v>33</v>
      </c>
      <c r="C284" s="9">
        <v>25000</v>
      </c>
      <c r="D284" s="9">
        <v>13213</v>
      </c>
      <c r="E284" s="10">
        <f t="shared" si="4"/>
        <v>52.852</v>
      </c>
    </row>
    <row r="285" spans="1:5" ht="15">
      <c r="A285" s="7" t="s">
        <v>81</v>
      </c>
      <c r="B285" s="8" t="s">
        <v>82</v>
      </c>
      <c r="C285" s="9">
        <v>6345</v>
      </c>
      <c r="D285" s="9">
        <v>5708</v>
      </c>
      <c r="E285" s="10">
        <f t="shared" si="4"/>
        <v>89.96059889676911</v>
      </c>
    </row>
    <row r="286" spans="1:5" ht="15">
      <c r="A286" s="7" t="s">
        <v>87</v>
      </c>
      <c r="B286" s="8" t="s">
        <v>88</v>
      </c>
      <c r="C286" s="9">
        <v>19500</v>
      </c>
      <c r="D286" s="9">
        <v>9318</v>
      </c>
      <c r="E286" s="10">
        <f t="shared" si="4"/>
        <v>47.784615384615385</v>
      </c>
    </row>
    <row r="287" spans="1:5" ht="15">
      <c r="A287" s="7" t="s">
        <v>105</v>
      </c>
      <c r="B287" s="8" t="s">
        <v>29</v>
      </c>
      <c r="C287" s="9">
        <v>200</v>
      </c>
      <c r="D287" s="9">
        <v>0</v>
      </c>
      <c r="E287" s="10">
        <f t="shared" si="4"/>
        <v>0</v>
      </c>
    </row>
    <row r="288" spans="1:5" ht="15">
      <c r="A288" s="7" t="s">
        <v>89</v>
      </c>
      <c r="B288" s="8" t="s">
        <v>27</v>
      </c>
      <c r="C288" s="9">
        <v>200</v>
      </c>
      <c r="D288" s="9">
        <v>140</v>
      </c>
      <c r="E288" s="10">
        <f t="shared" si="4"/>
        <v>70</v>
      </c>
    </row>
    <row r="289" spans="1:5" s="22" customFormat="1" ht="18.75" customHeight="1">
      <c r="A289" s="20" t="s">
        <v>175</v>
      </c>
      <c r="B289" s="20" t="s">
        <v>222</v>
      </c>
      <c r="C289" s="21">
        <f>C290+C299+C301+C304+C306+C318+C327</f>
        <v>1589544</v>
      </c>
      <c r="D289" s="21">
        <f>D290+D299+D301+D304+D306+D318+D327</f>
        <v>658235</v>
      </c>
      <c r="E289" s="25">
        <f t="shared" si="4"/>
        <v>41.41030383556542</v>
      </c>
    </row>
    <row r="290" spans="1:5" s="3" customFormat="1" ht="44.25" customHeight="1">
      <c r="A290" s="32" t="s">
        <v>177</v>
      </c>
      <c r="B290" s="32" t="s">
        <v>178</v>
      </c>
      <c r="C290" s="33">
        <f>C291+C292++C293++C294+C295+C296+C297+C298</f>
        <v>752656</v>
      </c>
      <c r="D290" s="33">
        <f>D291+D292+D293+D294+D295+D296+D297+D298</f>
        <v>212215</v>
      </c>
      <c r="E290" s="35">
        <f t="shared" si="4"/>
        <v>28.195483726961584</v>
      </c>
    </row>
    <row r="291" spans="1:5" s="3" customFormat="1" ht="15.75" customHeight="1">
      <c r="A291" s="34" t="s">
        <v>122</v>
      </c>
      <c r="B291" s="32" t="s">
        <v>150</v>
      </c>
      <c r="C291" s="33">
        <v>691240</v>
      </c>
      <c r="D291" s="33">
        <v>198336</v>
      </c>
      <c r="E291" s="35">
        <f t="shared" si="4"/>
        <v>28.692783982408425</v>
      </c>
    </row>
    <row r="292" spans="1:5" s="3" customFormat="1" ht="15.75" customHeight="1">
      <c r="A292" s="34" t="s">
        <v>96</v>
      </c>
      <c r="B292" s="32" t="s">
        <v>97</v>
      </c>
      <c r="C292" s="33">
        <v>10410</v>
      </c>
      <c r="D292" s="33">
        <v>2379</v>
      </c>
      <c r="E292" s="35">
        <f t="shared" si="4"/>
        <v>22.853025936599426</v>
      </c>
    </row>
    <row r="293" spans="1:5" s="3" customFormat="1" ht="15.75" customHeight="1">
      <c r="A293" s="34" t="s">
        <v>99</v>
      </c>
      <c r="B293" s="32" t="s">
        <v>223</v>
      </c>
      <c r="C293" s="33">
        <v>29787</v>
      </c>
      <c r="D293" s="33">
        <v>1210</v>
      </c>
      <c r="E293" s="35">
        <f t="shared" si="4"/>
        <v>4.062174774230369</v>
      </c>
    </row>
    <row r="294" spans="1:5" s="3" customFormat="1" ht="15.75" customHeight="1">
      <c r="A294" s="34" t="s">
        <v>100</v>
      </c>
      <c r="B294" s="32" t="s">
        <v>31</v>
      </c>
      <c r="C294" s="33">
        <v>255</v>
      </c>
      <c r="D294" s="33">
        <v>34</v>
      </c>
      <c r="E294" s="35">
        <f t="shared" si="4"/>
        <v>13.333333333333334</v>
      </c>
    </row>
    <row r="295" spans="1:5" s="3" customFormat="1" ht="15.75" customHeight="1">
      <c r="A295" s="34" t="s">
        <v>123</v>
      </c>
      <c r="B295" s="32" t="s">
        <v>260</v>
      </c>
      <c r="C295" s="33">
        <v>4000</v>
      </c>
      <c r="D295" s="33">
        <v>102</v>
      </c>
      <c r="E295" s="35">
        <f t="shared" si="4"/>
        <v>2.55</v>
      </c>
    </row>
    <row r="296" spans="1:5" s="3" customFormat="1" ht="15.75" customHeight="1">
      <c r="A296" s="34" t="s">
        <v>81</v>
      </c>
      <c r="B296" s="32" t="s">
        <v>82</v>
      </c>
      <c r="C296" s="33">
        <v>6728</v>
      </c>
      <c r="D296" s="33">
        <v>5201</v>
      </c>
      <c r="E296" s="35">
        <f t="shared" si="4"/>
        <v>77.30380499405469</v>
      </c>
    </row>
    <row r="297" spans="1:5" s="3" customFormat="1" ht="15.75" customHeight="1">
      <c r="A297" s="34" t="s">
        <v>87</v>
      </c>
      <c r="B297" s="32" t="s">
        <v>88</v>
      </c>
      <c r="C297" s="33">
        <v>3436</v>
      </c>
      <c r="D297" s="33">
        <v>49</v>
      </c>
      <c r="E297" s="35">
        <f t="shared" si="4"/>
        <v>1.4260768335273575</v>
      </c>
    </row>
    <row r="298" spans="1:5" s="3" customFormat="1" ht="27.75" customHeight="1">
      <c r="A298" s="34" t="s">
        <v>106</v>
      </c>
      <c r="B298" s="32" t="s">
        <v>278</v>
      </c>
      <c r="C298" s="33">
        <v>6800</v>
      </c>
      <c r="D298" s="33">
        <v>4904</v>
      </c>
      <c r="E298" s="35">
        <f t="shared" si="4"/>
        <v>72.11764705882354</v>
      </c>
    </row>
    <row r="299" spans="1:5" s="3" customFormat="1" ht="44.25" customHeight="1">
      <c r="A299" s="32" t="s">
        <v>180</v>
      </c>
      <c r="B299" s="32" t="s">
        <v>286</v>
      </c>
      <c r="C299" s="33">
        <f>C300</f>
        <v>15000</v>
      </c>
      <c r="D299" s="33">
        <f>D300</f>
        <v>4638</v>
      </c>
      <c r="E299" s="25">
        <f t="shared" si="4"/>
        <v>30.919999999999998</v>
      </c>
    </row>
    <row r="300" spans="1:5" s="3" customFormat="1" ht="15.75" customHeight="1">
      <c r="A300" s="34" t="s">
        <v>123</v>
      </c>
      <c r="B300" s="32" t="s">
        <v>145</v>
      </c>
      <c r="C300" s="33">
        <v>15000</v>
      </c>
      <c r="D300" s="33">
        <v>4638</v>
      </c>
      <c r="E300" s="25">
        <f t="shared" si="4"/>
        <v>30.919999999999998</v>
      </c>
    </row>
    <row r="301" spans="1:5" ht="17.25" customHeight="1">
      <c r="A301" s="7" t="s">
        <v>181</v>
      </c>
      <c r="B301" s="8" t="s">
        <v>11</v>
      </c>
      <c r="C301" s="9">
        <f>C302+C303</f>
        <v>353165</v>
      </c>
      <c r="D301" s="9">
        <f>D302+D303</f>
        <v>209648</v>
      </c>
      <c r="E301" s="10">
        <f t="shared" si="4"/>
        <v>59.36262087126414</v>
      </c>
    </row>
    <row r="302" spans="1:5" ht="15">
      <c r="A302" s="7" t="s">
        <v>122</v>
      </c>
      <c r="B302" s="8" t="s">
        <v>150</v>
      </c>
      <c r="C302" s="9">
        <v>337682</v>
      </c>
      <c r="D302" s="9">
        <v>194165</v>
      </c>
      <c r="E302" s="10">
        <f t="shared" si="4"/>
        <v>57.49936330630593</v>
      </c>
    </row>
    <row r="303" spans="1:5" ht="15">
      <c r="A303" s="7" t="s">
        <v>99</v>
      </c>
      <c r="B303" s="8" t="s">
        <v>30</v>
      </c>
      <c r="C303" s="9">
        <v>15483</v>
      </c>
      <c r="D303" s="9">
        <v>15483</v>
      </c>
      <c r="E303" s="10">
        <f t="shared" si="4"/>
        <v>100</v>
      </c>
    </row>
    <row r="304" spans="1:5" ht="18" customHeight="1">
      <c r="A304" s="8" t="s">
        <v>182</v>
      </c>
      <c r="B304" s="8" t="s">
        <v>124</v>
      </c>
      <c r="C304" s="9">
        <f>C305</f>
        <v>8723</v>
      </c>
      <c r="D304" s="9">
        <f>D305</f>
        <v>8723</v>
      </c>
      <c r="E304" s="10">
        <f t="shared" si="4"/>
        <v>100</v>
      </c>
    </row>
    <row r="305" spans="1:5" ht="15">
      <c r="A305" s="7" t="s">
        <v>122</v>
      </c>
      <c r="B305" s="8" t="s">
        <v>33</v>
      </c>
      <c r="C305" s="9">
        <v>8723</v>
      </c>
      <c r="D305" s="9">
        <v>8723</v>
      </c>
      <c r="E305" s="10">
        <f t="shared" si="4"/>
        <v>100</v>
      </c>
    </row>
    <row r="306" spans="1:5" ht="18" customHeight="1">
      <c r="A306" s="8" t="s">
        <v>184</v>
      </c>
      <c r="B306" s="8" t="s">
        <v>72</v>
      </c>
      <c r="C306" s="9">
        <f>C307+C308+C309+C310+C311+C312+C313+C314+C315+C316+C317</f>
        <v>289000</v>
      </c>
      <c r="D306" s="9">
        <f>D307+D308+D309+D310+D311+D312+D313+D314+D315+D316+D317</f>
        <v>144989</v>
      </c>
      <c r="E306" s="10">
        <f t="shared" si="4"/>
        <v>50.16920415224914</v>
      </c>
    </row>
    <row r="307" spans="1:5" ht="15">
      <c r="A307" s="7" t="s">
        <v>96</v>
      </c>
      <c r="B307" s="8" t="s">
        <v>97</v>
      </c>
      <c r="C307" s="9">
        <v>185500</v>
      </c>
      <c r="D307" s="9">
        <v>87579</v>
      </c>
      <c r="E307" s="10">
        <f t="shared" si="4"/>
        <v>47.21239892183288</v>
      </c>
    </row>
    <row r="308" spans="1:5" ht="15">
      <c r="A308" s="7" t="s">
        <v>98</v>
      </c>
      <c r="B308" s="8" t="s">
        <v>224</v>
      </c>
      <c r="C308" s="9">
        <v>13345</v>
      </c>
      <c r="D308" s="9">
        <v>12830</v>
      </c>
      <c r="E308" s="10">
        <f t="shared" si="4"/>
        <v>96.14087673285874</v>
      </c>
    </row>
    <row r="309" spans="1:5" ht="18.75" customHeight="1">
      <c r="A309" s="7" t="s">
        <v>99</v>
      </c>
      <c r="B309" s="32" t="s">
        <v>223</v>
      </c>
      <c r="C309" s="9">
        <v>34265</v>
      </c>
      <c r="D309" s="9">
        <v>15714</v>
      </c>
      <c r="E309" s="10">
        <f t="shared" si="4"/>
        <v>45.860207208521814</v>
      </c>
    </row>
    <row r="310" spans="1:5" ht="15">
      <c r="A310" s="7" t="s">
        <v>100</v>
      </c>
      <c r="B310" s="8" t="s">
        <v>31</v>
      </c>
      <c r="C310" s="9">
        <v>4875</v>
      </c>
      <c r="D310" s="9">
        <v>2035</v>
      </c>
      <c r="E310" s="10">
        <f t="shared" si="4"/>
        <v>41.743589743589745</v>
      </c>
    </row>
    <row r="311" spans="1:5" ht="15">
      <c r="A311" s="7" t="s">
        <v>81</v>
      </c>
      <c r="B311" s="8" t="s">
        <v>82</v>
      </c>
      <c r="C311" s="9">
        <v>15130</v>
      </c>
      <c r="D311" s="9">
        <v>10968</v>
      </c>
      <c r="E311" s="10">
        <f t="shared" si="4"/>
        <v>72.49173826834104</v>
      </c>
    </row>
    <row r="312" spans="1:5" ht="15">
      <c r="A312" s="7" t="s">
        <v>83</v>
      </c>
      <c r="B312" s="8" t="s">
        <v>84</v>
      </c>
      <c r="C312" s="9">
        <v>5000</v>
      </c>
      <c r="D312" s="9">
        <v>1222</v>
      </c>
      <c r="E312" s="10">
        <f t="shared" si="4"/>
        <v>24.44</v>
      </c>
    </row>
    <row r="313" spans="1:5" ht="15">
      <c r="A313" s="7" t="s">
        <v>85</v>
      </c>
      <c r="B313" s="8" t="s">
        <v>86</v>
      </c>
      <c r="C313" s="9">
        <v>7000</v>
      </c>
      <c r="D313" s="9">
        <v>1640</v>
      </c>
      <c r="E313" s="10">
        <f t="shared" si="4"/>
        <v>23.42857142857143</v>
      </c>
    </row>
    <row r="314" spans="1:5" ht="15">
      <c r="A314" s="7" t="s">
        <v>87</v>
      </c>
      <c r="B314" s="8" t="s">
        <v>88</v>
      </c>
      <c r="C314" s="9">
        <v>18000</v>
      </c>
      <c r="D314" s="9">
        <v>8130</v>
      </c>
      <c r="E314" s="10">
        <f t="shared" si="4"/>
        <v>45.166666666666664</v>
      </c>
    </row>
    <row r="315" spans="1:5" ht="15">
      <c r="A315" s="7" t="s">
        <v>105</v>
      </c>
      <c r="B315" s="8" t="s">
        <v>29</v>
      </c>
      <c r="C315" s="9">
        <v>1029</v>
      </c>
      <c r="D315" s="9">
        <v>379</v>
      </c>
      <c r="E315" s="10">
        <f t="shared" si="4"/>
        <v>36.83187560738581</v>
      </c>
    </row>
    <row r="316" spans="1:5" ht="15">
      <c r="A316" s="7" t="s">
        <v>89</v>
      </c>
      <c r="B316" s="8" t="s">
        <v>27</v>
      </c>
      <c r="C316" s="9">
        <v>800</v>
      </c>
      <c r="D316" s="9">
        <v>436</v>
      </c>
      <c r="E316" s="10">
        <f t="shared" si="4"/>
        <v>54.50000000000001</v>
      </c>
    </row>
    <row r="317" spans="1:5" ht="15" customHeight="1">
      <c r="A317" s="7" t="s">
        <v>101</v>
      </c>
      <c r="B317" s="8" t="s">
        <v>32</v>
      </c>
      <c r="C317" s="9">
        <v>4056</v>
      </c>
      <c r="D317" s="9">
        <v>4056</v>
      </c>
      <c r="E317" s="10">
        <f t="shared" si="4"/>
        <v>100</v>
      </c>
    </row>
    <row r="318" spans="1:5" ht="17.25" customHeight="1">
      <c r="A318" s="7" t="s">
        <v>185</v>
      </c>
      <c r="B318" s="8" t="s">
        <v>125</v>
      </c>
      <c r="C318" s="9">
        <f>C319+C320+C321+C322+C323+C324++C325+C326</f>
        <v>121000</v>
      </c>
      <c r="D318" s="9">
        <f>D319+D320+D321+D322+D324+D326</f>
        <v>47909</v>
      </c>
      <c r="E318" s="10">
        <f t="shared" si="4"/>
        <v>39.59421487603306</v>
      </c>
    </row>
    <row r="319" spans="1:5" ht="15">
      <c r="A319" s="7" t="s">
        <v>96</v>
      </c>
      <c r="B319" s="8" t="s">
        <v>97</v>
      </c>
      <c r="C319" s="9">
        <v>66787</v>
      </c>
      <c r="D319" s="9">
        <v>30472</v>
      </c>
      <c r="E319" s="10">
        <f t="shared" si="4"/>
        <v>45.625645709494364</v>
      </c>
    </row>
    <row r="320" spans="1:5" ht="15">
      <c r="A320" s="7" t="s">
        <v>98</v>
      </c>
      <c r="B320" s="8" t="s">
        <v>281</v>
      </c>
      <c r="C320" s="9">
        <v>4726</v>
      </c>
      <c r="D320" s="9">
        <v>4725</v>
      </c>
      <c r="E320" s="10">
        <f t="shared" si="4"/>
        <v>99.97884045704612</v>
      </c>
    </row>
    <row r="321" spans="1:5" ht="15">
      <c r="A321" s="7" t="s">
        <v>99</v>
      </c>
      <c r="B321" s="32" t="s">
        <v>223</v>
      </c>
      <c r="C321" s="9">
        <v>15801</v>
      </c>
      <c r="D321" s="9">
        <v>6426</v>
      </c>
      <c r="E321" s="10">
        <f t="shared" si="4"/>
        <v>40.668312132143534</v>
      </c>
    </row>
    <row r="322" spans="1:5" ht="15">
      <c r="A322" s="7" t="s">
        <v>100</v>
      </c>
      <c r="B322" s="8" t="s">
        <v>31</v>
      </c>
      <c r="C322" s="9">
        <v>2194</v>
      </c>
      <c r="D322" s="9">
        <v>772</v>
      </c>
      <c r="E322" s="10">
        <f t="shared" si="4"/>
        <v>35.186873290793066</v>
      </c>
    </row>
    <row r="323" spans="1:5" ht="15">
      <c r="A323" s="7" t="s">
        <v>81</v>
      </c>
      <c r="B323" s="8" t="s">
        <v>82</v>
      </c>
      <c r="C323" s="9">
        <v>2874</v>
      </c>
      <c r="D323" s="9">
        <v>0</v>
      </c>
      <c r="E323" s="10">
        <f t="shared" si="4"/>
        <v>0</v>
      </c>
    </row>
    <row r="324" spans="1:5" ht="15">
      <c r="A324" s="7" t="s">
        <v>87</v>
      </c>
      <c r="B324" s="8" t="s">
        <v>88</v>
      </c>
      <c r="C324" s="9">
        <v>26352</v>
      </c>
      <c r="D324" s="9">
        <v>3485</v>
      </c>
      <c r="E324" s="10">
        <f t="shared" si="4"/>
        <v>13.224802671523983</v>
      </c>
    </row>
    <row r="325" spans="1:5" ht="15">
      <c r="A325" s="7" t="s">
        <v>105</v>
      </c>
      <c r="B325" s="8" t="s">
        <v>29</v>
      </c>
      <c r="C325" s="9">
        <v>237</v>
      </c>
      <c r="D325" s="9">
        <v>0</v>
      </c>
      <c r="E325" s="10">
        <f t="shared" si="4"/>
        <v>0</v>
      </c>
    </row>
    <row r="326" spans="1:5" ht="15">
      <c r="A326" s="7" t="s">
        <v>101</v>
      </c>
      <c r="B326" s="8" t="s">
        <v>32</v>
      </c>
      <c r="C326" s="9">
        <v>2029</v>
      </c>
      <c r="D326" s="9">
        <v>2029</v>
      </c>
      <c r="E326" s="10">
        <f t="shared" si="4"/>
        <v>100</v>
      </c>
    </row>
    <row r="327" spans="1:5" ht="18" customHeight="1">
      <c r="A327" s="7" t="s">
        <v>225</v>
      </c>
      <c r="B327" s="8" t="s">
        <v>4</v>
      </c>
      <c r="C327" s="9">
        <f>C328</f>
        <v>50000</v>
      </c>
      <c r="D327" s="9">
        <f>D328</f>
        <v>30113</v>
      </c>
      <c r="E327" s="10">
        <f t="shared" si="4"/>
        <v>60.226</v>
      </c>
    </row>
    <row r="328" spans="1:5" ht="15">
      <c r="A328" s="7" t="s">
        <v>122</v>
      </c>
      <c r="B328" s="8" t="s">
        <v>150</v>
      </c>
      <c r="C328" s="9">
        <v>50000</v>
      </c>
      <c r="D328" s="9">
        <v>30113</v>
      </c>
      <c r="E328" s="10">
        <f t="shared" si="4"/>
        <v>60.226</v>
      </c>
    </row>
    <row r="329" spans="1:5" s="22" customFormat="1" ht="21.75" customHeight="1">
      <c r="A329" s="20" t="s">
        <v>126</v>
      </c>
      <c r="B329" s="20" t="s">
        <v>127</v>
      </c>
      <c r="C329" s="21">
        <f>C330+C338+C340</f>
        <v>163451</v>
      </c>
      <c r="D329" s="21">
        <f>D330+D338+D340</f>
        <v>80520</v>
      </c>
      <c r="E329" s="25">
        <f t="shared" si="4"/>
        <v>49.2624700980722</v>
      </c>
    </row>
    <row r="330" spans="1:5" ht="17.25" customHeight="1">
      <c r="A330" s="7" t="s">
        <v>227</v>
      </c>
      <c r="B330" s="8" t="s">
        <v>128</v>
      </c>
      <c r="C330" s="9">
        <f>C331+C332+C333+++C334+++C335+C336+C337</f>
        <v>161927</v>
      </c>
      <c r="D330" s="9">
        <f>D331+D332+D333+D334+D335+D336+D337</f>
        <v>79334</v>
      </c>
      <c r="E330" s="10">
        <f t="shared" si="4"/>
        <v>48.99368233833765</v>
      </c>
    </row>
    <row r="331" spans="1:5" ht="28.5" customHeight="1">
      <c r="A331" s="7" t="s">
        <v>117</v>
      </c>
      <c r="B331" s="8" t="s">
        <v>144</v>
      </c>
      <c r="C331" s="9">
        <v>13034</v>
      </c>
      <c r="D331" s="9">
        <v>6240</v>
      </c>
      <c r="E331" s="10">
        <f t="shared" si="4"/>
        <v>47.8747890133497</v>
      </c>
    </row>
    <row r="332" spans="1:5" ht="15">
      <c r="A332" s="7" t="s">
        <v>96</v>
      </c>
      <c r="B332" s="8" t="s">
        <v>97</v>
      </c>
      <c r="C332" s="9">
        <v>106513</v>
      </c>
      <c r="D332" s="9">
        <v>48217</v>
      </c>
      <c r="E332" s="10">
        <f t="shared" si="4"/>
        <v>45.26865265272784</v>
      </c>
    </row>
    <row r="333" spans="1:5" ht="15">
      <c r="A333" s="7" t="s">
        <v>98</v>
      </c>
      <c r="B333" s="8" t="s">
        <v>281</v>
      </c>
      <c r="C333" s="9">
        <v>9037</v>
      </c>
      <c r="D333" s="9">
        <v>8338</v>
      </c>
      <c r="E333" s="10">
        <f t="shared" si="4"/>
        <v>92.26513223414851</v>
      </c>
    </row>
    <row r="334" spans="1:5" ht="15">
      <c r="A334" s="7" t="s">
        <v>99</v>
      </c>
      <c r="B334" s="32" t="s">
        <v>223</v>
      </c>
      <c r="C334" s="9">
        <v>23089</v>
      </c>
      <c r="D334" s="9">
        <v>9977</v>
      </c>
      <c r="E334" s="10">
        <f t="shared" si="4"/>
        <v>43.21105288232492</v>
      </c>
    </row>
    <row r="335" spans="1:5" ht="15">
      <c r="A335" s="7" t="s">
        <v>100</v>
      </c>
      <c r="B335" s="8" t="s">
        <v>31</v>
      </c>
      <c r="C335" s="9">
        <v>3151</v>
      </c>
      <c r="D335" s="9">
        <v>1370</v>
      </c>
      <c r="E335" s="10">
        <f t="shared" si="4"/>
        <v>43.47826086956522</v>
      </c>
    </row>
    <row r="336" spans="1:5" ht="15">
      <c r="A336" s="7" t="s">
        <v>87</v>
      </c>
      <c r="B336" s="8" t="s">
        <v>88</v>
      </c>
      <c r="C336" s="9">
        <v>180</v>
      </c>
      <c r="D336" s="9">
        <v>0</v>
      </c>
      <c r="E336" s="10">
        <f aca="true" t="shared" si="5" ref="E336:E380">D336/C336*100</f>
        <v>0</v>
      </c>
    </row>
    <row r="337" spans="1:5" ht="15">
      <c r="A337" s="7" t="s">
        <v>101</v>
      </c>
      <c r="B337" s="8" t="s">
        <v>32</v>
      </c>
      <c r="C337" s="9">
        <v>6923</v>
      </c>
      <c r="D337" s="9">
        <v>5192</v>
      </c>
      <c r="E337" s="10">
        <f t="shared" si="5"/>
        <v>74.99638884876498</v>
      </c>
    </row>
    <row r="338" spans="1:5" ht="15">
      <c r="A338" s="7" t="s">
        <v>226</v>
      </c>
      <c r="B338" s="8" t="s">
        <v>151</v>
      </c>
      <c r="C338" s="9">
        <f>C339</f>
        <v>170</v>
      </c>
      <c r="D338" s="9">
        <f>D339</f>
        <v>170</v>
      </c>
      <c r="E338" s="10">
        <f t="shared" si="5"/>
        <v>100</v>
      </c>
    </row>
    <row r="339" spans="1:5" ht="15">
      <c r="A339" s="7" t="s">
        <v>87</v>
      </c>
      <c r="B339" s="8" t="s">
        <v>88</v>
      </c>
      <c r="C339" s="9">
        <v>170</v>
      </c>
      <c r="D339" s="9">
        <v>170</v>
      </c>
      <c r="E339" s="10">
        <f t="shared" si="5"/>
        <v>100</v>
      </c>
    </row>
    <row r="340" spans="1:5" ht="18" customHeight="1">
      <c r="A340" s="7" t="s">
        <v>228</v>
      </c>
      <c r="B340" s="8" t="s">
        <v>4</v>
      </c>
      <c r="C340" s="9">
        <f>C341</f>
        <v>1354</v>
      </c>
      <c r="D340" s="9">
        <f>D341</f>
        <v>1016</v>
      </c>
      <c r="E340" s="10">
        <f t="shared" si="5"/>
        <v>75.03692762186115</v>
      </c>
    </row>
    <row r="341" spans="1:5" ht="15">
      <c r="A341" s="7" t="s">
        <v>101</v>
      </c>
      <c r="B341" s="8" t="s">
        <v>32</v>
      </c>
      <c r="C341" s="9">
        <v>1354</v>
      </c>
      <c r="D341" s="9">
        <v>1016</v>
      </c>
      <c r="E341" s="10">
        <f t="shared" si="5"/>
        <v>75.03692762186115</v>
      </c>
    </row>
    <row r="342" spans="1:5" s="22" customFormat="1" ht="34.5" customHeight="1">
      <c r="A342" s="20" t="s">
        <v>75</v>
      </c>
      <c r="B342" s="20" t="s">
        <v>262</v>
      </c>
      <c r="C342" s="21">
        <f>C343+C345+C349</f>
        <v>1427778</v>
      </c>
      <c r="D342" s="21">
        <f>D343+D345+D349</f>
        <v>411584</v>
      </c>
      <c r="E342" s="25">
        <f t="shared" si="5"/>
        <v>28.826890454958683</v>
      </c>
    </row>
    <row r="343" spans="1:5" s="3" customFormat="1" ht="19.5" customHeight="1">
      <c r="A343" s="32" t="s">
        <v>187</v>
      </c>
      <c r="B343" s="32" t="s">
        <v>188</v>
      </c>
      <c r="C343" s="33">
        <f>C344</f>
        <v>984185</v>
      </c>
      <c r="D343" s="33">
        <f>D344</f>
        <v>178357</v>
      </c>
      <c r="E343" s="10">
        <f t="shared" si="5"/>
        <v>18.122304241580597</v>
      </c>
    </row>
    <row r="344" spans="1:5" s="3" customFormat="1" ht="21" customHeight="1">
      <c r="A344" s="34" t="s">
        <v>78</v>
      </c>
      <c r="B344" s="32" t="s">
        <v>277</v>
      </c>
      <c r="C344" s="33">
        <v>984185</v>
      </c>
      <c r="D344" s="33">
        <v>178357</v>
      </c>
      <c r="E344" s="25">
        <f t="shared" si="5"/>
        <v>18.122304241580597</v>
      </c>
    </row>
    <row r="345" spans="1:5" ht="18" customHeight="1">
      <c r="A345" s="8" t="s">
        <v>229</v>
      </c>
      <c r="B345" s="8" t="s">
        <v>129</v>
      </c>
      <c r="C345" s="9">
        <f>C346+C347+C348</f>
        <v>46480</v>
      </c>
      <c r="D345" s="9">
        <f>D346+D347+D348</f>
        <v>18671</v>
      </c>
      <c r="E345" s="10">
        <f t="shared" si="5"/>
        <v>40.169965576592084</v>
      </c>
    </row>
    <row r="346" spans="1:5" ht="15">
      <c r="A346" s="7" t="s">
        <v>81</v>
      </c>
      <c r="B346" s="8" t="s">
        <v>82</v>
      </c>
      <c r="C346" s="9">
        <v>9480</v>
      </c>
      <c r="D346" s="9">
        <v>2087</v>
      </c>
      <c r="E346" s="10">
        <f t="shared" si="5"/>
        <v>22.014767932489452</v>
      </c>
    </row>
    <row r="347" spans="1:5" ht="15">
      <c r="A347" s="7" t="s">
        <v>85</v>
      </c>
      <c r="B347" s="8" t="s">
        <v>86</v>
      </c>
      <c r="C347" s="9">
        <v>1000</v>
      </c>
      <c r="D347" s="9">
        <v>236</v>
      </c>
      <c r="E347" s="10"/>
    </row>
    <row r="348" spans="1:5" ht="15">
      <c r="A348" s="7" t="s">
        <v>87</v>
      </c>
      <c r="B348" s="8" t="s">
        <v>88</v>
      </c>
      <c r="C348" s="9">
        <v>36000</v>
      </c>
      <c r="D348" s="9">
        <v>16348</v>
      </c>
      <c r="E348" s="10">
        <f t="shared" si="5"/>
        <v>45.41111111111111</v>
      </c>
    </row>
    <row r="349" spans="1:5" ht="18" customHeight="1">
      <c r="A349" s="7" t="s">
        <v>186</v>
      </c>
      <c r="B349" s="8" t="s">
        <v>77</v>
      </c>
      <c r="C349" s="9">
        <f>C350+C351+C352+C353+C354</f>
        <v>397113</v>
      </c>
      <c r="D349" s="9">
        <f>D350+D351+D352+D353+D354</f>
        <v>214556</v>
      </c>
      <c r="E349" s="10">
        <f t="shared" si="5"/>
        <v>54.02895397531685</v>
      </c>
    </row>
    <row r="350" spans="1:5" ht="15" customHeight="1">
      <c r="A350" s="7" t="s">
        <v>81</v>
      </c>
      <c r="B350" s="8" t="s">
        <v>82</v>
      </c>
      <c r="C350" s="9">
        <v>2000</v>
      </c>
      <c r="D350" s="9">
        <v>637</v>
      </c>
      <c r="E350" s="10">
        <f t="shared" si="5"/>
        <v>31.85</v>
      </c>
    </row>
    <row r="351" spans="1:5" ht="15">
      <c r="A351" s="7" t="s">
        <v>83</v>
      </c>
      <c r="B351" s="8" t="s">
        <v>84</v>
      </c>
      <c r="C351" s="9">
        <v>282093</v>
      </c>
      <c r="D351" s="9">
        <v>140056</v>
      </c>
      <c r="E351" s="10">
        <f t="shared" si="5"/>
        <v>49.64887466190228</v>
      </c>
    </row>
    <row r="352" spans="1:5" ht="15">
      <c r="A352" s="7" t="s">
        <v>85</v>
      </c>
      <c r="B352" s="8" t="s">
        <v>86</v>
      </c>
      <c r="C352" s="9">
        <v>3500</v>
      </c>
      <c r="D352" s="9">
        <v>0</v>
      </c>
      <c r="E352" s="10">
        <f t="shared" si="5"/>
        <v>0</v>
      </c>
    </row>
    <row r="353" spans="1:5" ht="15">
      <c r="A353" s="7" t="s">
        <v>87</v>
      </c>
      <c r="B353" s="32" t="s">
        <v>88</v>
      </c>
      <c r="C353" s="9">
        <v>41520</v>
      </c>
      <c r="D353" s="9">
        <v>12720</v>
      </c>
      <c r="E353" s="10">
        <f t="shared" si="5"/>
        <v>30.63583815028902</v>
      </c>
    </row>
    <row r="354" spans="1:5" ht="15" customHeight="1">
      <c r="A354" s="7" t="s">
        <v>78</v>
      </c>
      <c r="B354" s="32" t="s">
        <v>277</v>
      </c>
      <c r="C354" s="9">
        <v>68000</v>
      </c>
      <c r="D354" s="9">
        <v>61143</v>
      </c>
      <c r="E354" s="10">
        <f t="shared" si="5"/>
        <v>89.91617647058824</v>
      </c>
    </row>
    <row r="355" spans="1:5" s="22" customFormat="1" ht="20.25" customHeight="1">
      <c r="A355" s="20" t="s">
        <v>130</v>
      </c>
      <c r="B355" s="20" t="s">
        <v>131</v>
      </c>
      <c r="C355" s="21">
        <f>C356+C369</f>
        <v>180000</v>
      </c>
      <c r="D355" s="21">
        <f>D356+D369</f>
        <v>78429</v>
      </c>
      <c r="E355" s="25">
        <f t="shared" si="5"/>
        <v>43.571666666666665</v>
      </c>
    </row>
    <row r="356" spans="1:5" ht="17.25" customHeight="1">
      <c r="A356" s="7" t="s">
        <v>249</v>
      </c>
      <c r="B356" s="8" t="s">
        <v>34</v>
      </c>
      <c r="C356" s="9">
        <f>C357+C358+C359+C360+C361+C362+C363+C364+C365+C366+C367+C368</f>
        <v>160000</v>
      </c>
      <c r="D356" s="9">
        <f>D357+D358+D359+D360+D361+D362+D363+D364+D365+D366+D367+D368</f>
        <v>69897</v>
      </c>
      <c r="E356" s="10">
        <f t="shared" si="5"/>
        <v>43.685625</v>
      </c>
    </row>
    <row r="357" spans="1:5" ht="15">
      <c r="A357" s="7" t="s">
        <v>96</v>
      </c>
      <c r="B357" s="8" t="s">
        <v>97</v>
      </c>
      <c r="C357" s="9">
        <v>91200</v>
      </c>
      <c r="D357" s="9">
        <v>39775</v>
      </c>
      <c r="E357" s="10">
        <f t="shared" si="5"/>
        <v>43.61293859649123</v>
      </c>
    </row>
    <row r="358" spans="1:5" ht="15">
      <c r="A358" s="7" t="s">
        <v>98</v>
      </c>
      <c r="B358" s="8" t="s">
        <v>287</v>
      </c>
      <c r="C358" s="9">
        <v>5823</v>
      </c>
      <c r="D358" s="9">
        <v>5590</v>
      </c>
      <c r="E358" s="10">
        <f t="shared" si="5"/>
        <v>95.99862613772969</v>
      </c>
    </row>
    <row r="359" spans="1:5" ht="15">
      <c r="A359" s="7" t="s">
        <v>99</v>
      </c>
      <c r="B359" s="8" t="s">
        <v>223</v>
      </c>
      <c r="C359" s="9">
        <v>16720</v>
      </c>
      <c r="D359" s="9">
        <v>7387</v>
      </c>
      <c r="E359" s="10">
        <f t="shared" si="5"/>
        <v>44.180622009569376</v>
      </c>
    </row>
    <row r="360" spans="1:5" ht="15">
      <c r="A360" s="7" t="s">
        <v>100</v>
      </c>
      <c r="B360" s="8" t="s">
        <v>31</v>
      </c>
      <c r="C360" s="9">
        <v>2380</v>
      </c>
      <c r="D360" s="9">
        <v>995</v>
      </c>
      <c r="E360" s="10">
        <f t="shared" si="5"/>
        <v>41.806722689075634</v>
      </c>
    </row>
    <row r="361" spans="1:5" ht="15">
      <c r="A361" s="7" t="s">
        <v>81</v>
      </c>
      <c r="B361" s="8" t="s">
        <v>82</v>
      </c>
      <c r="C361" s="9">
        <v>5000</v>
      </c>
      <c r="D361" s="9">
        <v>2823</v>
      </c>
      <c r="E361" s="10">
        <f t="shared" si="5"/>
        <v>56.46</v>
      </c>
    </row>
    <row r="362" spans="1:5" ht="15">
      <c r="A362" s="7" t="s">
        <v>118</v>
      </c>
      <c r="B362" s="8" t="s">
        <v>119</v>
      </c>
      <c r="C362" s="9">
        <v>10000</v>
      </c>
      <c r="D362" s="9">
        <v>3748</v>
      </c>
      <c r="E362" s="10">
        <f t="shared" si="5"/>
        <v>37.480000000000004</v>
      </c>
    </row>
    <row r="363" spans="1:5" ht="15">
      <c r="A363" s="7" t="s">
        <v>83</v>
      </c>
      <c r="B363" s="8" t="s">
        <v>84</v>
      </c>
      <c r="C363" s="9">
        <v>7000</v>
      </c>
      <c r="D363" s="9">
        <v>1281</v>
      </c>
      <c r="E363" s="10">
        <f t="shared" si="5"/>
        <v>18.3</v>
      </c>
    </row>
    <row r="364" spans="1:5" ht="15">
      <c r="A364" s="7" t="s">
        <v>85</v>
      </c>
      <c r="B364" s="8" t="s">
        <v>86</v>
      </c>
      <c r="C364" s="9">
        <v>6250</v>
      </c>
      <c r="D364" s="9">
        <v>399</v>
      </c>
      <c r="E364" s="10">
        <f t="shared" si="5"/>
        <v>6.3839999999999995</v>
      </c>
    </row>
    <row r="365" spans="1:5" ht="15">
      <c r="A365" s="7" t="s">
        <v>87</v>
      </c>
      <c r="B365" s="8" t="s">
        <v>88</v>
      </c>
      <c r="C365" s="9">
        <v>12300</v>
      </c>
      <c r="D365" s="9">
        <v>5283</v>
      </c>
      <c r="E365" s="10">
        <f t="shared" si="5"/>
        <v>42.951219512195124</v>
      </c>
    </row>
    <row r="366" spans="1:5" ht="15">
      <c r="A366" s="7" t="s">
        <v>105</v>
      </c>
      <c r="B366" s="8" t="s">
        <v>29</v>
      </c>
      <c r="C366" s="9">
        <v>1198</v>
      </c>
      <c r="D366" s="9">
        <v>587</v>
      </c>
      <c r="E366" s="10">
        <f t="shared" si="5"/>
        <v>48.9983305509182</v>
      </c>
    </row>
    <row r="367" spans="1:5" ht="15">
      <c r="A367" s="7" t="s">
        <v>89</v>
      </c>
      <c r="B367" s="8" t="s">
        <v>27</v>
      </c>
      <c r="C367" s="9">
        <v>100</v>
      </c>
      <c r="D367" s="9">
        <v>0</v>
      </c>
      <c r="E367" s="10">
        <f t="shared" si="5"/>
        <v>0</v>
      </c>
    </row>
    <row r="368" spans="1:5" ht="15">
      <c r="A368" s="7" t="s">
        <v>101</v>
      </c>
      <c r="B368" s="8" t="s">
        <v>32</v>
      </c>
      <c r="C368" s="9">
        <v>2029</v>
      </c>
      <c r="D368" s="9">
        <v>2029</v>
      </c>
      <c r="E368" s="10">
        <f t="shared" si="5"/>
        <v>100</v>
      </c>
    </row>
    <row r="369" spans="1:5" ht="18" customHeight="1">
      <c r="A369" s="7" t="s">
        <v>250</v>
      </c>
      <c r="B369" s="8" t="s">
        <v>4</v>
      </c>
      <c r="C369" s="9">
        <f>C370+C371</f>
        <v>20000</v>
      </c>
      <c r="D369" s="9">
        <f>D370+D371</f>
        <v>8532</v>
      </c>
      <c r="E369" s="10">
        <f t="shared" si="5"/>
        <v>42.66</v>
      </c>
    </row>
    <row r="370" spans="1:5" ht="15">
      <c r="A370" s="7" t="s">
        <v>81</v>
      </c>
      <c r="B370" s="8" t="s">
        <v>82</v>
      </c>
      <c r="C370" s="9">
        <v>13000</v>
      </c>
      <c r="D370" s="9">
        <v>4380</v>
      </c>
      <c r="E370" s="10">
        <f t="shared" si="5"/>
        <v>33.69230769230769</v>
      </c>
    </row>
    <row r="371" spans="1:5" ht="15">
      <c r="A371" s="7" t="s">
        <v>87</v>
      </c>
      <c r="B371" s="8" t="s">
        <v>88</v>
      </c>
      <c r="C371" s="9">
        <v>7000</v>
      </c>
      <c r="D371" s="9">
        <v>4152</v>
      </c>
      <c r="E371" s="10">
        <f t="shared" si="5"/>
        <v>59.31428571428572</v>
      </c>
    </row>
    <row r="372" spans="1:5" s="22" customFormat="1" ht="19.5" customHeight="1">
      <c r="A372" s="20" t="s">
        <v>132</v>
      </c>
      <c r="B372" s="20" t="s">
        <v>37</v>
      </c>
      <c r="C372" s="21">
        <f>C373</f>
        <v>161300</v>
      </c>
      <c r="D372" s="21">
        <f>D373</f>
        <v>97097</v>
      </c>
      <c r="E372" s="25">
        <f t="shared" si="5"/>
        <v>60.1965282083075</v>
      </c>
    </row>
    <row r="373" spans="1:5" ht="15">
      <c r="A373" s="8" t="s">
        <v>251</v>
      </c>
      <c r="B373" s="8" t="s">
        <v>290</v>
      </c>
      <c r="C373" s="9">
        <f>C374+C375+C376+C377+C378+C379</f>
        <v>161300</v>
      </c>
      <c r="D373" s="9">
        <f>D374+D375+D376+D377+D378+D379</f>
        <v>97097</v>
      </c>
      <c r="E373" s="10">
        <f t="shared" si="5"/>
        <v>60.1965282083075</v>
      </c>
    </row>
    <row r="374" spans="1:5" ht="15">
      <c r="A374" s="7" t="s">
        <v>81</v>
      </c>
      <c r="B374" s="8" t="s">
        <v>82</v>
      </c>
      <c r="C374" s="9">
        <v>29100</v>
      </c>
      <c r="D374" s="9">
        <v>15145</v>
      </c>
      <c r="E374" s="10">
        <f t="shared" si="5"/>
        <v>52.044673539518904</v>
      </c>
    </row>
    <row r="375" spans="1:5" ht="15">
      <c r="A375" s="7" t="s">
        <v>85</v>
      </c>
      <c r="B375" s="8" t="s">
        <v>86</v>
      </c>
      <c r="C375" s="9">
        <v>35000</v>
      </c>
      <c r="D375" s="9">
        <v>34984</v>
      </c>
      <c r="E375" s="10">
        <f t="shared" si="5"/>
        <v>99.95428571428572</v>
      </c>
    </row>
    <row r="376" spans="1:5" ht="15">
      <c r="A376" s="28" t="s">
        <v>87</v>
      </c>
      <c r="B376" s="29" t="s">
        <v>88</v>
      </c>
      <c r="C376" s="9">
        <v>51200</v>
      </c>
      <c r="D376" s="9">
        <v>37328</v>
      </c>
      <c r="E376" s="10">
        <f t="shared" si="5"/>
        <v>72.90625</v>
      </c>
    </row>
    <row r="377" spans="1:5" ht="15">
      <c r="A377" s="28" t="s">
        <v>105</v>
      </c>
      <c r="B377" s="29" t="s">
        <v>29</v>
      </c>
      <c r="C377" s="9">
        <v>12000</v>
      </c>
      <c r="D377" s="9">
        <v>1494</v>
      </c>
      <c r="E377" s="10">
        <f t="shared" si="5"/>
        <v>12.45</v>
      </c>
    </row>
    <row r="378" spans="1:5" ht="15">
      <c r="A378" s="28" t="s">
        <v>89</v>
      </c>
      <c r="B378" s="29" t="s">
        <v>27</v>
      </c>
      <c r="C378" s="9">
        <v>9000</v>
      </c>
      <c r="D378" s="9">
        <v>4556</v>
      </c>
      <c r="E378" s="10">
        <f t="shared" si="5"/>
        <v>50.62222222222223</v>
      </c>
    </row>
    <row r="379" spans="1:5" ht="15">
      <c r="A379" s="28" t="s">
        <v>78</v>
      </c>
      <c r="B379" s="29" t="s">
        <v>277</v>
      </c>
      <c r="C379" s="9">
        <v>25000</v>
      </c>
      <c r="D379" s="9">
        <v>3590</v>
      </c>
      <c r="E379" s="10">
        <f t="shared" si="5"/>
        <v>14.360000000000001</v>
      </c>
    </row>
    <row r="380" spans="1:5" s="15" customFormat="1" ht="21.75" customHeight="1">
      <c r="A380" s="30"/>
      <c r="B380" s="30" t="s">
        <v>40</v>
      </c>
      <c r="C380" s="11">
        <f>C119+C124+C132+C138+C149+C157+C185+C198+C211+C217+C220+C225+C281+C289+C329+C342+C355+C372</f>
        <v>14374565</v>
      </c>
      <c r="D380" s="31">
        <f>D119+D124+D132+D138+D149+D157+D185+D198+D217+D220+D225+D281+D289+D329+D342+D355+D372+D211</f>
        <v>6645373</v>
      </c>
      <c r="E380" s="12">
        <f t="shared" si="5"/>
        <v>46.23008070157253</v>
      </c>
    </row>
    <row r="381" ht="15">
      <c r="D381" s="6" t="s">
        <v>152</v>
      </c>
    </row>
    <row r="383" spans="3:5" ht="15">
      <c r="C383" s="41" t="s">
        <v>153</v>
      </c>
      <c r="D383" s="41"/>
      <c r="E383" s="41"/>
    </row>
  </sheetData>
  <mergeCells count="5">
    <mergeCell ref="C383:E383"/>
    <mergeCell ref="B1:E1"/>
    <mergeCell ref="B2:E2"/>
    <mergeCell ref="A4:E4"/>
    <mergeCell ref="A112:B112"/>
  </mergeCells>
  <printOptions horizontalCentered="1"/>
  <pageMargins left="0.53" right="0.45" top="0.55" bottom="0.52" header="0.25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DanutaM</cp:lastModifiedBy>
  <cp:lastPrinted>2004-07-27T09:44:08Z</cp:lastPrinted>
  <dcterms:created xsi:type="dcterms:W3CDTF">2001-02-21T09:21:54Z</dcterms:created>
  <dcterms:modified xsi:type="dcterms:W3CDTF">2004-09-06T09:13:04Z</dcterms:modified>
  <cp:category/>
  <cp:version/>
  <cp:contentType/>
  <cp:contentStatus/>
</cp:coreProperties>
</file>