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 1 do 21" sheetId="1" r:id="rId1"/>
    <sheet name="zał 2do 21" sheetId="2" r:id="rId2"/>
    <sheet name="zał 2a do 21" sheetId="3" r:id="rId3"/>
  </sheets>
  <definedNames>
    <definedName name="_xlnm.Print_Area" localSheetId="2">'zał 2a do 21'!$A$1:$L$52</definedName>
    <definedName name="_xlnm.Print_Area" localSheetId="1">'zał 2do 21'!$A$1:$I$46</definedName>
  </definedNames>
  <calcPr fullCalcOnLoad="1"/>
</workbook>
</file>

<file path=xl/sharedStrings.xml><?xml version="1.0" encoding="utf-8"?>
<sst xmlns="http://schemas.openxmlformats.org/spreadsheetml/2006/main" count="202" uniqueCount="142">
  <si>
    <t>Budowa sieci kanalizacyjnej w gminie</t>
  </si>
  <si>
    <t>Lp</t>
  </si>
  <si>
    <t>Plan po zmianie</t>
  </si>
  <si>
    <t>N a z w a</t>
  </si>
  <si>
    <t>Przewodniczący Rady Gminy</t>
  </si>
  <si>
    <t>Dział</t>
  </si>
  <si>
    <t>Rozdział</t>
  </si>
  <si>
    <t>§</t>
  </si>
  <si>
    <t>Nazwa</t>
  </si>
  <si>
    <t>Plan przed zmianą</t>
  </si>
  <si>
    <t>010</t>
  </si>
  <si>
    <t>01010</t>
  </si>
  <si>
    <t>Ogółem</t>
  </si>
  <si>
    <t>6050</t>
  </si>
  <si>
    <t>400</t>
  </si>
  <si>
    <t>4002</t>
  </si>
  <si>
    <t>6060</t>
  </si>
  <si>
    <t>Zakup pompy głębinowej i pompy do zestawu pomp tłocznych</t>
  </si>
  <si>
    <t>Zakup budynku ośrodka zdrowia w Jaktorowie</t>
  </si>
  <si>
    <t>900</t>
  </si>
  <si>
    <t>90001</t>
  </si>
  <si>
    <t>Zestawienie zmian w planie wydatków inwestycyjnych na rok 2006</t>
  </si>
  <si>
    <t xml:space="preserve">Zwiększenie </t>
  </si>
  <si>
    <t>Paragraf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</si>
  <si>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</si>
  <si>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</si>
  <si>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</si>
  <si>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700 - Gospodarka mieszkaniowa</t>
  </si>
  <si>
    <t>Razem dział 750 - Administracja publiczna</t>
  </si>
  <si>
    <t>razem dział 801 - Oświata i wychowanie</t>
  </si>
  <si>
    <t>razem dział 852 - Pomoc społeczna</t>
  </si>
  <si>
    <t>Razem dział 900 - Gospodarka komunalna i ochrona środowiska</t>
  </si>
  <si>
    <t>Budowa drogi asfaltowej w Henryszewie (regulacja stanu prawnego drogi - II etap)</t>
  </si>
  <si>
    <t xml:space="preserve">Projekt na wykonanie sygnalizacji świetlnej na skrzyżowaniu ul. Warszawskiej i Chełmońskiego  w Jaktorowie 
</t>
  </si>
  <si>
    <t>Opracowanie dokumentacji na budowę budynku Gimnazjum w Jaktorowie</t>
  </si>
  <si>
    <t>Rozliczenie budowy hali sportowej przy Szkole Podstawowej w Jaktorowie</t>
  </si>
  <si>
    <t>90003</t>
  </si>
  <si>
    <t>Zakup urządzeń do wycinania gałęzi (kosy, rębak)</t>
  </si>
  <si>
    <t>Budowa sieci wodociągowej w Gminie (Budy Zosine, Budy Stare, Budy Grzybek)</t>
  </si>
  <si>
    <t>Zmniejszenie</t>
  </si>
  <si>
    <t>Wydatki na zakup i objęcie akcji, wniesienie wkładów do spółek prawa handlowego oraz na fundusz statutowy banków państwowych i innych instytucji finansowych</t>
  </si>
  <si>
    <t>6010</t>
  </si>
  <si>
    <t>Wykonanie chodników w ul. Warszawskiej, na odcinku od ul. Ogrodowej do ul. Powstańców w Jaktorowie i w ul. Kościuszki, na odcinku od ul. Ogrodowej do ul. Maklakiewicza w Międzyborowie - stosownie do zawartych w dniu 30.05.2006 r. umów z Województwem Mazowieckim-Mazowieckim Zarządem Dróg Wojewódzkich z siedzibą w Warszawie</t>
  </si>
  <si>
    <t xml:space="preserve">Projekt na budowę chodnika w Międzyborowie i Sadych Budach w ul. Kościuszki (od ul. Maklakiewicza do ul. Ogrodowej), </t>
  </si>
  <si>
    <t>Przebudowa  2,6km drogi  o znaczeniu regionalnym w  Budach  Michałowskich w gminie Jaktorów</t>
  </si>
  <si>
    <t>razem  poz 5</t>
  </si>
  <si>
    <t>Zakup działki Nr 338/1, 338/2, 338/3 we wsi Kolonia Jaktorów</t>
  </si>
  <si>
    <t>Zakup rusztowania aluminiowego dla Urzędu Gminy</t>
  </si>
  <si>
    <t>Wykonanie robót elewacyjnych budynku Szkoły Podstawowej w Jaktorowie - termoizolacja</t>
  </si>
  <si>
    <t>w tym: środki z emisji obligacji</t>
  </si>
  <si>
    <t>Projekt przedszkola wraz z salą wielofunkcyjną i rozbudową szatni przy Szkole Podstawowej w Jaktorowie</t>
  </si>
  <si>
    <t>Budowa przedszkola wraz z salą wielofunkcyjną i rozbudową szatni przy Szkole Podstawowej w Jaktorowie</t>
  </si>
  <si>
    <t>Zakup kserokopiarki i klimatyzatora dla GOPS w Jaktorowie</t>
  </si>
  <si>
    <t>Transport</t>
  </si>
  <si>
    <t>Opracowanie dokumentacji na budowę hali sportowej przy Zespole Szkół Publicznych w Międzyborowie oraz studium wykonalności</t>
  </si>
  <si>
    <t>Prace geodezyjno-projektowe: a) drogi gminnej ul. Armii Krajowej od trasy 719 -ul. Kościuszki, ul. Kopernika do wiaduktu CMK w Bieganowie (cmentarz) z odejściem w ul. Staszica do ul. Okrężnej, b) drogi gminnej ul. Parkowa od drogi powiatowej nr 133 -ul. Pomorska, ul. Jagiełły do trasy nr 719 (ul. Warszawska), c) opracowanie studium wykonalności ul. Kopernika w Międzyborowie oraz ul. Parkowej w Jaktorowie.</t>
  </si>
  <si>
    <t>Zakup zestawów komputerowych dla Urzędu Gminy Jaktorów</t>
  </si>
  <si>
    <t>Nadbudowa budynku Szkoły Podstawowej w Międzyborowie oraz opracowanie studium wykonalności.</t>
  </si>
  <si>
    <t>Opracowanie studium wykonalności budowy przedszkola z salą wielofunkcyjną w Jaktorowie</t>
  </si>
  <si>
    <t xml:space="preserve"> Plan wydatków   na  zadania  inwestycyjne  na   rok 2006</t>
  </si>
  <si>
    <t>oraz wieloletnie programy inwestycyjne</t>
  </si>
  <si>
    <t>Nazwa zadania</t>
  </si>
  <si>
    <t>Okres realizacji zadania</t>
  </si>
  <si>
    <t xml:space="preserve">Łączne nakłady
7+10+11
</t>
  </si>
  <si>
    <t>Wysokość wydatków w latach:</t>
  </si>
  <si>
    <t>Ogółem
8+9</t>
  </si>
  <si>
    <t>Środki własne po zmianie</t>
  </si>
  <si>
    <t>środki UE</t>
  </si>
  <si>
    <t>Środki własne</t>
  </si>
  <si>
    <t>Środki  własne</t>
  </si>
  <si>
    <t>razem dział 400 - Wytwarzanie i zaopatrywanie w energię elektryczną, gaz i wodę</t>
  </si>
  <si>
    <t xml:space="preserve">
6059
6058</t>
  </si>
  <si>
    <t>2005-2006</t>
  </si>
  <si>
    <t>razem poz. 5</t>
  </si>
  <si>
    <t>Projekt na wykonanie sygnalizacji świetlnej na skrzyżowaniu ul. Warszawskiej i Chełmońskiego w Jaktorowie</t>
  </si>
  <si>
    <t>Prace geodezyjno-projektowe: a) drogi gminnej ul. Armii Krajowej od trasy 719 (ul. Kościuszki, ul. Kopernika do wiaduktu CMK w Bieganowie (cmentarz) z odejściem w ul. Staszica do ul. Okrężnej, b) drogi gminnej ul. Parkowa od drogi powiatowej nr 133 (ul. Pomorska, ul. Jagiełły do trasy nr 719 (ul. Warszawska)</t>
  </si>
  <si>
    <t>razem dział 600-Transport i łączność</t>
  </si>
  <si>
    <t>Zakup zestawów komputerowych oraz przyczepki samoch. dla Urzędu Gminy Jaktorów</t>
  </si>
  <si>
    <t>Zakup rusztowania aluminiowego dla Urządu Gminy</t>
  </si>
  <si>
    <t>Wykonanie robót elewacyjnych budynku Szkoły Podstawowej w Jaktorowie</t>
  </si>
  <si>
    <t>Nadbudowa budynku Szkoły Podstawowej w Międzyborowie</t>
  </si>
  <si>
    <t>2006 - 2007</t>
  </si>
  <si>
    <t>odsetki od kredytu</t>
  </si>
  <si>
    <t>801</t>
  </si>
  <si>
    <t>Opracowanie dokumentacji na budowę hali sportowej przy Zespole Szkół Publicznych w Międzyborowie</t>
  </si>
  <si>
    <t>razem dział 801- Oświata i wychowanie</t>
  </si>
  <si>
    <t>Zakup kserokopiarki dla GOPS w Jaktorowie</t>
  </si>
  <si>
    <t xml:space="preserve">Budowa sieci kanalizacyjnej  w gminie </t>
  </si>
  <si>
    <t>2004-2008</t>
  </si>
  <si>
    <t>Razem dział 900</t>
  </si>
  <si>
    <t>Zakup wyposażenia do pracowni językowej i informatycznej w ZSP Międzyborów.</t>
  </si>
  <si>
    <t>Zakup wyposażenia  do pracowni językowej i informatycznej w ZSP Międzyborów</t>
  </si>
  <si>
    <t>Projekt przedszkola wraz z salą wielofunkcyjną i rozbudową szatni przy Szkole Podstawowej w Jaktorowie oraz opracowanie studium wykonalności</t>
  </si>
  <si>
    <t>Gospodarka komunalna i ochrona środowiska</t>
  </si>
  <si>
    <t>Gospodarka ściekowa i ochrona wód</t>
  </si>
  <si>
    <t>Wydatki na zakup i objęcie akcji oraz wniesienie wkładów do spółek prawa handlowego</t>
  </si>
  <si>
    <t>Gospodarka mieszkaniowa</t>
  </si>
  <si>
    <t>Gospodarka gruntami i nieruchomościami</t>
  </si>
  <si>
    <t>Zestawienie zmian w planie dochodów i  wydatków budżetu Gminy Jaktorów</t>
  </si>
  <si>
    <t>Dochody</t>
  </si>
  <si>
    <t>Kwota</t>
  </si>
  <si>
    <t>756</t>
  </si>
  <si>
    <t>Dochody od osób prawnych, od osób fizycznych i od innych jednostek nie posiadających osobowości prawnej oraz wydatki związane z ich poborem</t>
  </si>
  <si>
    <t>Wydatki</t>
  </si>
  <si>
    <t>Wydatki inwestycyjne jednostek budżetowych</t>
  </si>
  <si>
    <t>Uzasadnienie: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</si>
  <si>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</si>
  <si>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</si>
  <si>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na rok 2006.</t>
  </si>
  <si>
    <t>A.Zmniejszenie dochodów</t>
  </si>
  <si>
    <t>0870</t>
  </si>
  <si>
    <t>Wpływy ze sprzedaży składników majątkowych</t>
  </si>
  <si>
    <t>75618</t>
  </si>
  <si>
    <t>Wpływy z innych opłat stanowiących dochody jst na podstawie ustaw</t>
  </si>
  <si>
    <t>0480</t>
  </si>
  <si>
    <t>Wpływy z opłat za zezwolenia na sprzedaż alkoholu</t>
  </si>
  <si>
    <t>0920</t>
  </si>
  <si>
    <t>Różne rozliczenia finansowe</t>
  </si>
  <si>
    <t xml:space="preserve">Różne rozliczenia </t>
  </si>
  <si>
    <t>Pozostałe odsetki</t>
  </si>
  <si>
    <t>B.Zwiększenie dochodów</t>
  </si>
  <si>
    <t>Razem dochody A - B</t>
  </si>
  <si>
    <t>600</t>
  </si>
  <si>
    <t>60016</t>
  </si>
  <si>
    <t>Drogi publiczne gminne</t>
  </si>
  <si>
    <t>B. Zwiększenie wydatków</t>
  </si>
  <si>
    <t>A. Zmniejszenie wydatków</t>
  </si>
  <si>
    <t>Przeciwdziałanie alkoholizmowi</t>
  </si>
  <si>
    <t>Ochrona zdrowia</t>
  </si>
  <si>
    <t>Świadczenia społeczne</t>
  </si>
  <si>
    <t>Pomoc społeczna</t>
  </si>
  <si>
    <t>Domy pomocy społecznej</t>
  </si>
  <si>
    <t>Zakup usług przez jednostki samorządu terytorialnego od innych jednostek samorządu terytorialnego</t>
  </si>
  <si>
    <t>Razem wydatki A - B</t>
  </si>
  <si>
    <t xml:space="preserve">Zmniejszenie planu dochodów o kwotę 789.000,-zł wynika z konieczności dokonania korekty budżetu z uwagi na nie wykonanie planu sprzedaży działek budowlanych. Zmniejszenie planu wydatków wynika z powstania oszczędności w kwocie 211.000,-zł w zakresie realizacji zadania "Budowa drogi w Budach Michałowskich" oraz w związku z nie objęciem w 2006r udziałów w PGK Sp z o.o. Żyrardów - zmniejszenie  o 415.000,-zł oraz  z niższym niż zakładano wykonaniem wydatków w zakresie opracowania dokumentacji na budowę sieci kanalizacyjnej w Gminie Jaktorów - zmniejszenie o 163.000,-zł.
Jednocześnie zwiększa się dochody własne Gminy o 13.301,-zł z przeznaczeniem na dofinansowanie dożywiania dzieci z rodzin dotkniętych problemem alkoholowym (10.000,-zł) oraz na dofinansowanie kosztów pobytu w Domu Pomocy Społecznej (3.301,-zł).
</t>
  </si>
  <si>
    <t>Mirosław  Byczak</t>
  </si>
  <si>
    <t xml:space="preserve">                                   Rady Gminy Jaktorów z dnia 28 grudnia 2006r</t>
  </si>
  <si>
    <t xml:space="preserve">                              Zał. Nr 1  do uchwały Nr III/ 21/2006</t>
  </si>
  <si>
    <t xml:space="preserve">                                                                                                      Zał. Nr 2 do Uchwały Nr III/21/2006</t>
  </si>
  <si>
    <t xml:space="preserve">                                                                               Rady Gminy Jaktorów z dnia 28 grudnia 2006r</t>
  </si>
  <si>
    <t xml:space="preserve">                                                                           Zał Nr 2a uchwały Nr III/21/2006</t>
  </si>
  <si>
    <t xml:space="preserve">                                                       Rady Gminy Jaktorów z dnia 28 grudnia 2006r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</si>
</sst>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1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E28" sqref="E28"/>
    </sheetView>
  </sheetViews>
  <sheetFormatPr defaultColWidth="9.00390625" defaultRowHeight="12.75"/>
  <cols>
    <col min="1" max="1" width="6.00390625" style="0" customWidth="1"/>
    <col min="2" max="2" width="9.625" style="0" customWidth="1"/>
    <col min="3" max="3" width="6.625" style="0" customWidth="1"/>
    <col min="4" max="4" width="57.00390625" style="0" customWidth="1"/>
    <col min="5" max="5" width="12.75390625" style="0" customWidth="1"/>
  </cols>
  <sheetData>
    <row r="1" ht="17.25" customHeight="1">
      <c r="D1" s="9" t="s">
        <v>137</v>
      </c>
    </row>
    <row r="2" ht="14.25">
      <c r="D2" s="66" t="s">
        <v>136</v>
      </c>
    </row>
    <row r="3" ht="15.75" customHeight="1">
      <c r="D3" s="67"/>
    </row>
    <row r="4" spans="1:5" ht="15">
      <c r="A4" s="1"/>
      <c r="B4" s="101" t="s">
        <v>98</v>
      </c>
      <c r="C4" s="101"/>
      <c r="D4" s="101"/>
      <c r="E4" s="101"/>
    </row>
    <row r="5" spans="1:5" ht="19.5" customHeight="1">
      <c r="A5" s="102" t="s">
        <v>108</v>
      </c>
      <c r="B5" s="102"/>
      <c r="C5" s="102"/>
      <c r="D5" s="102"/>
      <c r="E5" s="102"/>
    </row>
    <row r="6" spans="1:4" ht="21.75" customHeight="1">
      <c r="A6" s="68"/>
      <c r="B6" s="68" t="s">
        <v>99</v>
      </c>
      <c r="C6" s="68"/>
      <c r="D6" s="68"/>
    </row>
    <row r="7" spans="1:5" s="22" customFormat="1" ht="21.75" customHeight="1">
      <c r="A7" s="3" t="s">
        <v>5</v>
      </c>
      <c r="B7" s="3" t="s">
        <v>6</v>
      </c>
      <c r="C7" s="3" t="s">
        <v>7</v>
      </c>
      <c r="D7" s="3" t="s">
        <v>3</v>
      </c>
      <c r="E7" s="3" t="s">
        <v>100</v>
      </c>
    </row>
    <row r="8" spans="1:5" s="70" customFormat="1" ht="14.25">
      <c r="A8" s="3">
        <v>1</v>
      </c>
      <c r="B8" s="3">
        <v>2</v>
      </c>
      <c r="C8" s="3">
        <v>3</v>
      </c>
      <c r="D8" s="3">
        <v>4</v>
      </c>
      <c r="E8" s="69">
        <v>6</v>
      </c>
    </row>
    <row r="9" spans="1:5" s="70" customFormat="1" ht="18" customHeight="1">
      <c r="A9" s="3"/>
      <c r="B9" s="3"/>
      <c r="C9" s="3"/>
      <c r="D9" s="84" t="s">
        <v>109</v>
      </c>
      <c r="E9" s="88">
        <f>E10</f>
        <v>-789000</v>
      </c>
    </row>
    <row r="10" spans="1:5" s="73" customFormat="1" ht="18" customHeight="1">
      <c r="A10" s="85">
        <v>700</v>
      </c>
      <c r="B10" s="85"/>
      <c r="C10" s="85"/>
      <c r="D10" s="65" t="s">
        <v>96</v>
      </c>
      <c r="E10" s="86">
        <f>E11</f>
        <v>-789000</v>
      </c>
    </row>
    <row r="11" spans="1:5" s="70" customFormat="1" ht="18.75" customHeight="1">
      <c r="A11" s="3"/>
      <c r="B11" s="3">
        <v>70005</v>
      </c>
      <c r="C11" s="3"/>
      <c r="D11" s="75" t="s">
        <v>97</v>
      </c>
      <c r="E11" s="80">
        <f>E12</f>
        <v>-789000</v>
      </c>
    </row>
    <row r="12" spans="1:5" s="70" customFormat="1" ht="18" customHeight="1">
      <c r="A12" s="3"/>
      <c r="B12" s="3"/>
      <c r="C12" s="74" t="s">
        <v>110</v>
      </c>
      <c r="D12" s="11" t="s">
        <v>111</v>
      </c>
      <c r="E12" s="80">
        <v>-789000</v>
      </c>
    </row>
    <row r="13" spans="1:5" s="70" customFormat="1" ht="18" customHeight="1">
      <c r="A13" s="3"/>
      <c r="B13" s="3"/>
      <c r="C13" s="74"/>
      <c r="D13" s="87" t="s">
        <v>120</v>
      </c>
      <c r="E13" s="88">
        <f>E14+E17</f>
        <v>13301</v>
      </c>
    </row>
    <row r="14" spans="1:5" s="73" customFormat="1" ht="44.25" customHeight="1">
      <c r="A14" s="23" t="s">
        <v>101</v>
      </c>
      <c r="B14" s="12"/>
      <c r="C14" s="8"/>
      <c r="D14" s="77" t="s">
        <v>102</v>
      </c>
      <c r="E14" s="86">
        <f>E15</f>
        <v>10000</v>
      </c>
    </row>
    <row r="15" spans="1:5" s="70" customFormat="1" ht="29.25" customHeight="1">
      <c r="A15" s="3"/>
      <c r="B15" s="16" t="s">
        <v>112</v>
      </c>
      <c r="C15" s="3"/>
      <c r="D15" s="37" t="s">
        <v>113</v>
      </c>
      <c r="E15" s="80">
        <f>E16</f>
        <v>10000</v>
      </c>
    </row>
    <row r="16" spans="1:5" s="70" customFormat="1" ht="17.25" customHeight="1">
      <c r="A16" s="3"/>
      <c r="B16" s="3"/>
      <c r="C16" s="74" t="s">
        <v>114</v>
      </c>
      <c r="D16" s="37" t="s">
        <v>115</v>
      </c>
      <c r="E16" s="80">
        <v>10000</v>
      </c>
    </row>
    <row r="17" spans="1:5" s="73" customFormat="1" ht="18.75" customHeight="1">
      <c r="A17" s="8">
        <v>758</v>
      </c>
      <c r="B17" s="8"/>
      <c r="C17" s="23"/>
      <c r="D17" s="76" t="s">
        <v>118</v>
      </c>
      <c r="E17" s="86">
        <f>E18</f>
        <v>3301</v>
      </c>
    </row>
    <row r="18" spans="1:5" s="70" customFormat="1" ht="16.5" customHeight="1">
      <c r="A18" s="3"/>
      <c r="B18" s="3">
        <v>75814</v>
      </c>
      <c r="C18" s="16"/>
      <c r="D18" s="75" t="s">
        <v>117</v>
      </c>
      <c r="E18" s="80">
        <f>E19</f>
        <v>3301</v>
      </c>
    </row>
    <row r="19" spans="1:5" s="70" customFormat="1" ht="16.5" customHeight="1">
      <c r="A19" s="3"/>
      <c r="B19" s="3"/>
      <c r="C19" s="16" t="s">
        <v>116</v>
      </c>
      <c r="D19" s="75" t="s">
        <v>119</v>
      </c>
      <c r="E19" s="80">
        <v>3301</v>
      </c>
    </row>
    <row r="20" spans="1:5" ht="15.75" customHeight="1">
      <c r="A20" s="2"/>
      <c r="B20" s="2"/>
      <c r="C20" s="2"/>
      <c r="D20" s="84" t="s">
        <v>121</v>
      </c>
      <c r="E20" s="88">
        <f>E9+E13</f>
        <v>-775699</v>
      </c>
    </row>
    <row r="21" spans="1:5" s="68" customFormat="1" ht="14.25">
      <c r="A21" s="78"/>
      <c r="B21" s="78"/>
      <c r="C21" s="78"/>
      <c r="D21" s="78"/>
      <c r="E21" s="79"/>
    </row>
    <row r="22" spans="1:5" ht="21.75" customHeight="1">
      <c r="A22" s="78"/>
      <c r="B22" s="78" t="s">
        <v>103</v>
      </c>
      <c r="C22" s="78"/>
      <c r="D22" s="78"/>
      <c r="E22" s="79"/>
    </row>
    <row r="23" spans="1:5" s="70" customFormat="1" ht="17.25" customHeight="1">
      <c r="A23" s="3" t="s">
        <v>5</v>
      </c>
      <c r="B23" s="3" t="s">
        <v>6</v>
      </c>
      <c r="C23" s="3" t="s">
        <v>7</v>
      </c>
      <c r="D23" s="3" t="s">
        <v>8</v>
      </c>
      <c r="E23" s="80" t="s">
        <v>100</v>
      </c>
    </row>
    <row r="24" spans="1:5" s="70" customFormat="1" ht="15.75" customHeight="1">
      <c r="A24" s="3">
        <v>1</v>
      </c>
      <c r="B24" s="3">
        <v>2</v>
      </c>
      <c r="C24" s="3">
        <v>3</v>
      </c>
      <c r="D24" s="3">
        <v>4</v>
      </c>
      <c r="E24" s="69">
        <v>5</v>
      </c>
    </row>
    <row r="25" spans="1:5" s="70" customFormat="1" ht="15.75" customHeight="1">
      <c r="A25" s="3"/>
      <c r="B25" s="3"/>
      <c r="C25" s="3"/>
      <c r="D25" s="84" t="s">
        <v>126</v>
      </c>
      <c r="E25" s="99">
        <f>E26+E30</f>
        <v>-789000</v>
      </c>
    </row>
    <row r="26" spans="1:5" s="73" customFormat="1" ht="15.75" customHeight="1">
      <c r="A26" s="71" t="s">
        <v>122</v>
      </c>
      <c r="B26" s="8"/>
      <c r="C26" s="8"/>
      <c r="D26" s="72" t="s">
        <v>53</v>
      </c>
      <c r="E26" s="100">
        <f>E27</f>
        <v>-211000</v>
      </c>
    </row>
    <row r="27" spans="1:5" s="70" customFormat="1" ht="15.75" customHeight="1">
      <c r="A27" s="3"/>
      <c r="B27" s="74" t="s">
        <v>123</v>
      </c>
      <c r="C27" s="3"/>
      <c r="D27" s="2" t="s">
        <v>124</v>
      </c>
      <c r="E27" s="98">
        <f>E28+E29</f>
        <v>-211000</v>
      </c>
    </row>
    <row r="28" spans="1:5" s="70" customFormat="1" ht="15.75" customHeight="1">
      <c r="A28" s="3"/>
      <c r="B28" s="3"/>
      <c r="C28" s="3">
        <v>6050</v>
      </c>
      <c r="D28" s="2" t="s">
        <v>104</v>
      </c>
      <c r="E28" s="98">
        <v>-165145.01</v>
      </c>
    </row>
    <row r="29" spans="1:5" s="70" customFormat="1" ht="15.75" customHeight="1">
      <c r="A29" s="3"/>
      <c r="B29" s="3"/>
      <c r="C29" s="3">
        <v>6059</v>
      </c>
      <c r="D29" s="2" t="s">
        <v>104</v>
      </c>
      <c r="E29" s="98">
        <v>-45854.99</v>
      </c>
    </row>
    <row r="30" spans="1:5" s="73" customFormat="1" ht="15.75" customHeight="1">
      <c r="A30" s="85">
        <v>900</v>
      </c>
      <c r="B30" s="85"/>
      <c r="C30" s="85"/>
      <c r="D30" s="89" t="s">
        <v>93</v>
      </c>
      <c r="E30" s="100">
        <f>E31</f>
        <v>-578000</v>
      </c>
    </row>
    <row r="31" spans="1:5" s="70" customFormat="1" ht="15.75" customHeight="1">
      <c r="A31" s="3"/>
      <c r="B31" s="3">
        <v>90001</v>
      </c>
      <c r="C31" s="3"/>
      <c r="D31" s="2" t="s">
        <v>94</v>
      </c>
      <c r="E31" s="98">
        <f>E32+E33</f>
        <v>-578000</v>
      </c>
    </row>
    <row r="32" spans="1:5" s="70" customFormat="1" ht="31.5" customHeight="1">
      <c r="A32" s="3"/>
      <c r="B32" s="3"/>
      <c r="C32" s="3">
        <v>6010</v>
      </c>
      <c r="D32" s="11" t="s">
        <v>95</v>
      </c>
      <c r="E32" s="98">
        <v>-415000</v>
      </c>
    </row>
    <row r="33" spans="1:5" s="70" customFormat="1" ht="15.75" customHeight="1">
      <c r="A33" s="3"/>
      <c r="B33" s="3"/>
      <c r="C33" s="3">
        <v>6050</v>
      </c>
      <c r="D33" s="2" t="s">
        <v>104</v>
      </c>
      <c r="E33" s="98">
        <v>-163000</v>
      </c>
    </row>
    <row r="34" spans="1:5" s="70" customFormat="1" ht="15.75" customHeight="1">
      <c r="A34" s="3"/>
      <c r="B34" s="3"/>
      <c r="C34" s="3"/>
      <c r="D34" s="90" t="s">
        <v>125</v>
      </c>
      <c r="E34" s="99">
        <f>E35+E38</f>
        <v>13301</v>
      </c>
    </row>
    <row r="35" spans="1:5" s="73" customFormat="1" ht="15.75" customHeight="1">
      <c r="A35" s="8">
        <v>851</v>
      </c>
      <c r="B35" s="8"/>
      <c r="C35" s="8"/>
      <c r="D35" s="72" t="s">
        <v>128</v>
      </c>
      <c r="E35" s="100">
        <f>E36</f>
        <v>10000</v>
      </c>
    </row>
    <row r="36" spans="1:5" s="70" customFormat="1" ht="15.75" customHeight="1">
      <c r="A36" s="3"/>
      <c r="B36" s="3">
        <v>85154</v>
      </c>
      <c r="C36" s="3"/>
      <c r="D36" s="2" t="s">
        <v>127</v>
      </c>
      <c r="E36" s="98">
        <f>E37</f>
        <v>10000</v>
      </c>
    </row>
    <row r="37" spans="1:5" s="70" customFormat="1" ht="15.75" customHeight="1">
      <c r="A37" s="3"/>
      <c r="B37" s="3"/>
      <c r="C37" s="3">
        <v>3110</v>
      </c>
      <c r="D37" s="2" t="s">
        <v>129</v>
      </c>
      <c r="E37" s="98">
        <v>10000</v>
      </c>
    </row>
    <row r="38" spans="1:5" s="70" customFormat="1" ht="15.75" customHeight="1">
      <c r="A38" s="85">
        <v>852</v>
      </c>
      <c r="B38" s="85"/>
      <c r="C38" s="85"/>
      <c r="D38" s="65" t="s">
        <v>130</v>
      </c>
      <c r="E38" s="98">
        <f>E39</f>
        <v>3301</v>
      </c>
    </row>
    <row r="39" spans="1:5" s="70" customFormat="1" ht="15.75" customHeight="1">
      <c r="A39" s="3"/>
      <c r="B39" s="3">
        <v>85202</v>
      </c>
      <c r="C39" s="3"/>
      <c r="D39" s="2" t="s">
        <v>131</v>
      </c>
      <c r="E39" s="98">
        <f>E40</f>
        <v>3301</v>
      </c>
    </row>
    <row r="40" spans="1:5" s="70" customFormat="1" ht="30.75" customHeight="1">
      <c r="A40" s="3"/>
      <c r="B40" s="3"/>
      <c r="C40" s="4">
        <v>4330</v>
      </c>
      <c r="D40" s="11" t="s">
        <v>132</v>
      </c>
      <c r="E40" s="98">
        <v>3301</v>
      </c>
    </row>
    <row r="41" spans="1:5" s="70" customFormat="1" ht="18" customHeight="1">
      <c r="A41" s="3"/>
      <c r="B41" s="3"/>
      <c r="C41" s="16"/>
      <c r="D41" s="91" t="s">
        <v>133</v>
      </c>
      <c r="E41" s="99">
        <f>E25+E34</f>
        <v>-775699</v>
      </c>
    </row>
    <row r="42" spans="1:5" s="70" customFormat="1" ht="18" customHeight="1">
      <c r="A42" s="81"/>
      <c r="B42" s="81"/>
      <c r="C42" s="82"/>
      <c r="D42" s="92"/>
      <c r="E42" s="93"/>
    </row>
    <row r="43" spans="1:5" s="70" customFormat="1" ht="18" customHeight="1">
      <c r="A43" s="81"/>
      <c r="B43" s="81"/>
      <c r="C43" s="82"/>
      <c r="D43" s="92"/>
      <c r="E43" s="93"/>
    </row>
    <row r="44" spans="1:5" s="70" customFormat="1" ht="16.5" customHeight="1">
      <c r="A44" s="81"/>
      <c r="B44" s="81" t="s">
        <v>105</v>
      </c>
      <c r="C44" s="82"/>
      <c r="D44" s="83"/>
      <c r="E44" s="79"/>
    </row>
    <row r="45" spans="1:5" s="70" customFormat="1" ht="143.25" customHeight="1">
      <c r="A45" s="103" t="s">
        <v>134</v>
      </c>
      <c r="B45" s="103"/>
      <c r="C45" s="103"/>
      <c r="D45" s="103"/>
      <c r="E45" s="103"/>
    </row>
    <row r="46" spans="1:5" s="70" customFormat="1" ht="16.5" customHeight="1">
      <c r="A46" s="81"/>
      <c r="B46" s="81"/>
      <c r="C46" s="82"/>
      <c r="D46" s="83"/>
      <c r="E46" s="79"/>
    </row>
    <row r="47" spans="4:5" ht="12.75">
      <c r="D47" s="104" t="s">
        <v>106</v>
      </c>
      <c r="E47" s="104"/>
    </row>
    <row r="49" ht="12.75">
      <c r="D49" s="70" t="s">
        <v>107</v>
      </c>
    </row>
  </sheetData>
  <mergeCells count="4">
    <mergeCell ref="B4:E4"/>
    <mergeCell ref="A5:E5"/>
    <mergeCell ref="A45:E45"/>
    <mergeCell ref="D47:E47"/>
  </mergeCells>
  <printOptions/>
  <pageMargins left="0.56" right="0.33" top="0.54" bottom="0.9" header="0.3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C1">
      <selection activeCell="E11" sqref="E11"/>
    </sheetView>
  </sheetViews>
  <sheetFormatPr defaultColWidth="9.00390625" defaultRowHeight="12.75"/>
  <cols>
    <col min="1" max="1" width="4.625" style="1" customWidth="1"/>
    <col min="2" max="2" width="5.75390625" style="1" bestFit="1" customWidth="1"/>
    <col min="3" max="3" width="9.125" style="1" customWidth="1"/>
    <col min="4" max="4" width="8.375" style="1" customWidth="1"/>
    <col min="5" max="5" width="60.625" style="1" customWidth="1"/>
    <col min="6" max="6" width="14.875" style="1" customWidth="1"/>
    <col min="7" max="8" width="13.25390625" style="1" customWidth="1"/>
    <col min="9" max="9" width="14.875" style="1" customWidth="1"/>
    <col min="10" max="16384" width="9.125" style="1" customWidth="1"/>
  </cols>
  <sheetData>
    <row r="1" spans="5:9" ht="14.25">
      <c r="E1" s="105" t="s">
        <v>138</v>
      </c>
      <c r="F1" s="105"/>
      <c r="G1" s="105"/>
      <c r="H1" s="105"/>
      <c r="I1" s="9"/>
    </row>
    <row r="2" spans="5:9" ht="14.25">
      <c r="E2" s="105" t="s">
        <v>139</v>
      </c>
      <c r="F2" s="105"/>
      <c r="G2" s="105"/>
      <c r="H2" s="105"/>
      <c r="I2" s="105"/>
    </row>
    <row r="3" spans="1:9" ht="15.75">
      <c r="A3" s="106" t="s">
        <v>21</v>
      </c>
      <c r="B3" s="106"/>
      <c r="C3" s="106"/>
      <c r="D3" s="106"/>
      <c r="E3" s="106"/>
      <c r="F3" s="106"/>
      <c r="G3" s="106"/>
      <c r="H3" s="106"/>
      <c r="I3" s="24"/>
    </row>
    <row r="4" spans="1:9" s="25" customFormat="1" ht="25.5" customHeight="1">
      <c r="A4" s="39" t="s">
        <v>1</v>
      </c>
      <c r="B4" s="39" t="s">
        <v>5</v>
      </c>
      <c r="C4" s="39" t="s">
        <v>6</v>
      </c>
      <c r="D4" s="39" t="s">
        <v>23</v>
      </c>
      <c r="E4" s="39" t="s">
        <v>8</v>
      </c>
      <c r="F4" s="41" t="s">
        <v>9</v>
      </c>
      <c r="G4" s="40" t="s">
        <v>22</v>
      </c>
      <c r="H4" s="40" t="s">
        <v>39</v>
      </c>
      <c r="I4" s="40" t="s">
        <v>2</v>
      </c>
    </row>
    <row r="5" spans="1:9" s="9" customFormat="1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s="9" customFormat="1" ht="27.75" customHeight="1">
      <c r="A6" s="3">
        <v>1</v>
      </c>
      <c r="B6" s="13" t="s">
        <v>10</v>
      </c>
      <c r="C6" s="13" t="s">
        <v>11</v>
      </c>
      <c r="D6" s="3">
        <v>6050</v>
      </c>
      <c r="E6" s="11" t="s">
        <v>38</v>
      </c>
      <c r="F6" s="42">
        <v>245799.99</v>
      </c>
      <c r="G6" s="42"/>
      <c r="H6" s="42"/>
      <c r="I6" s="42">
        <f>F6+G6</f>
        <v>245799.99</v>
      </c>
    </row>
    <row r="7" spans="1:9" s="15" customFormat="1" ht="18" customHeight="1">
      <c r="A7" s="8"/>
      <c r="B7" s="8"/>
      <c r="C7" s="8"/>
      <c r="D7" s="8"/>
      <c r="E7" s="8" t="s">
        <v>24</v>
      </c>
      <c r="F7" s="43">
        <f>SUM(F6)</f>
        <v>245799.99</v>
      </c>
      <c r="G7" s="43"/>
      <c r="H7" s="43"/>
      <c r="I7" s="43">
        <f>SUM(I6)</f>
        <v>245799.99</v>
      </c>
    </row>
    <row r="8" spans="1:9" ht="27" customHeight="1">
      <c r="A8" s="4">
        <v>2</v>
      </c>
      <c r="B8" s="16" t="s">
        <v>14</v>
      </c>
      <c r="C8" s="16" t="s">
        <v>15</v>
      </c>
      <c r="D8" s="16" t="s">
        <v>16</v>
      </c>
      <c r="E8" s="11" t="s">
        <v>17</v>
      </c>
      <c r="F8" s="42">
        <v>22000</v>
      </c>
      <c r="G8" s="42"/>
      <c r="H8" s="42"/>
      <c r="I8" s="42">
        <f>F8</f>
        <v>22000</v>
      </c>
    </row>
    <row r="9" spans="1:9" s="10" customFormat="1" ht="25.5" customHeight="1">
      <c r="A9" s="6"/>
      <c r="B9" s="26"/>
      <c r="C9" s="6"/>
      <c r="D9" s="6"/>
      <c r="E9" s="27" t="s">
        <v>25</v>
      </c>
      <c r="F9" s="42">
        <f>SUM(F8:F8)</f>
        <v>22000</v>
      </c>
      <c r="G9" s="42"/>
      <c r="H9" s="42"/>
      <c r="I9" s="42">
        <f>SUM(I8)</f>
        <v>22000</v>
      </c>
    </row>
    <row r="10" spans="1:9" s="5" customFormat="1" ht="86.25" customHeight="1">
      <c r="A10" s="14">
        <v>3</v>
      </c>
      <c r="B10" s="30">
        <v>600</v>
      </c>
      <c r="C10" s="14">
        <v>60013</v>
      </c>
      <c r="D10" s="14">
        <v>6050</v>
      </c>
      <c r="E10" s="31" t="s">
        <v>42</v>
      </c>
      <c r="F10" s="42">
        <v>550000</v>
      </c>
      <c r="G10" s="42">
        <v>0</v>
      </c>
      <c r="H10" s="42"/>
      <c r="I10" s="42">
        <f>F10+G10</f>
        <v>550000</v>
      </c>
    </row>
    <row r="11" spans="1:9" ht="31.5" customHeight="1">
      <c r="A11" s="4">
        <v>4</v>
      </c>
      <c r="B11" s="17"/>
      <c r="C11" s="4">
        <v>60013</v>
      </c>
      <c r="D11" s="4">
        <v>6050</v>
      </c>
      <c r="E11" s="11" t="s">
        <v>43</v>
      </c>
      <c r="F11" s="42">
        <v>25400</v>
      </c>
      <c r="G11" s="42"/>
      <c r="H11" s="42">
        <v>0</v>
      </c>
      <c r="I11" s="42">
        <f>F11-H11</f>
        <v>25400</v>
      </c>
    </row>
    <row r="12" spans="1:9" ht="27" customHeight="1">
      <c r="A12" s="4">
        <v>5</v>
      </c>
      <c r="B12" s="17">
        <v>600</v>
      </c>
      <c r="C12" s="4">
        <v>60016</v>
      </c>
      <c r="D12" s="4">
        <v>6050</v>
      </c>
      <c r="E12" s="18" t="s">
        <v>44</v>
      </c>
      <c r="F12" s="42">
        <v>237949.51</v>
      </c>
      <c r="G12" s="42"/>
      <c r="H12" s="42">
        <v>165145.01</v>
      </c>
      <c r="I12" s="42">
        <f>F12-H12</f>
        <v>72804.5</v>
      </c>
    </row>
    <row r="13" spans="1:9" ht="27.75" customHeight="1">
      <c r="A13" s="14"/>
      <c r="B13" s="17"/>
      <c r="C13" s="4">
        <v>60016</v>
      </c>
      <c r="D13" s="4">
        <v>6059</v>
      </c>
      <c r="E13" s="18" t="s">
        <v>44</v>
      </c>
      <c r="F13" s="42">
        <v>652250.49</v>
      </c>
      <c r="G13" s="42"/>
      <c r="H13" s="42">
        <v>45854.99</v>
      </c>
      <c r="I13" s="42">
        <f>F13-H13</f>
        <v>606395.5</v>
      </c>
    </row>
    <row r="14" spans="1:9" ht="30" customHeight="1">
      <c r="A14" s="14"/>
      <c r="B14" s="17"/>
      <c r="C14" s="4">
        <v>60016</v>
      </c>
      <c r="D14" s="4">
        <v>6058</v>
      </c>
      <c r="E14" s="18" t="s">
        <v>44</v>
      </c>
      <c r="F14" s="42">
        <v>1819186.5</v>
      </c>
      <c r="G14" s="42"/>
      <c r="H14" s="42"/>
      <c r="I14" s="42">
        <f>F14-H14</f>
        <v>1819186.5</v>
      </c>
    </row>
    <row r="15" spans="1:9" ht="16.5" customHeight="1">
      <c r="A15" s="14"/>
      <c r="B15" s="17"/>
      <c r="C15" s="4"/>
      <c r="D15" s="4"/>
      <c r="E15" s="38" t="s">
        <v>45</v>
      </c>
      <c r="F15" s="42">
        <f>F12+F13+F14</f>
        <v>2709386.5</v>
      </c>
      <c r="G15" s="42">
        <f>G14+G13+G12+G11+G10</f>
        <v>0</v>
      </c>
      <c r="H15" s="42">
        <f>H14+H13+H12+H11+H10</f>
        <v>211000</v>
      </c>
      <c r="I15" s="42">
        <f>I12+I13+I14</f>
        <v>2498386.5</v>
      </c>
    </row>
    <row r="16" spans="1:9" ht="27.75" customHeight="1">
      <c r="A16" s="4">
        <v>6</v>
      </c>
      <c r="B16" s="17"/>
      <c r="C16" s="4">
        <v>60016</v>
      </c>
      <c r="D16" s="4">
        <v>6050</v>
      </c>
      <c r="E16" s="18" t="s">
        <v>32</v>
      </c>
      <c r="F16" s="42">
        <v>7000</v>
      </c>
      <c r="G16" s="42"/>
      <c r="H16" s="42"/>
      <c r="I16" s="42">
        <f>F16+G16</f>
        <v>7000</v>
      </c>
    </row>
    <row r="17" spans="1:9" ht="27" customHeight="1">
      <c r="A17" s="14">
        <v>7</v>
      </c>
      <c r="B17" s="17"/>
      <c r="C17" s="4">
        <v>60016</v>
      </c>
      <c r="D17" s="4">
        <v>6050</v>
      </c>
      <c r="E17" s="11" t="s">
        <v>33</v>
      </c>
      <c r="F17" s="42">
        <v>15000</v>
      </c>
      <c r="G17" s="42"/>
      <c r="H17" s="42"/>
      <c r="I17" s="42">
        <f>F17+G17</f>
        <v>15000</v>
      </c>
    </row>
    <row r="18" spans="1:9" ht="100.5" customHeight="1">
      <c r="A18" s="4">
        <v>8</v>
      </c>
      <c r="B18" s="17"/>
      <c r="C18" s="4">
        <v>60016</v>
      </c>
      <c r="D18" s="4">
        <v>6050</v>
      </c>
      <c r="E18" s="11" t="s">
        <v>55</v>
      </c>
      <c r="F18" s="42">
        <v>106000</v>
      </c>
      <c r="G18" s="42"/>
      <c r="H18" s="42"/>
      <c r="I18" s="42">
        <f>F18+G18</f>
        <v>106000</v>
      </c>
    </row>
    <row r="19" spans="1:9" s="10" customFormat="1" ht="17.25" customHeight="1">
      <c r="A19" s="6"/>
      <c r="B19" s="26"/>
      <c r="C19" s="6"/>
      <c r="D19" s="6"/>
      <c r="E19" s="27" t="s">
        <v>26</v>
      </c>
      <c r="F19" s="42">
        <f>F10+F11+F15+F16+F17+F18</f>
        <v>3412786.5</v>
      </c>
      <c r="G19" s="42">
        <f>G18</f>
        <v>0</v>
      </c>
      <c r="H19" s="42">
        <f>H15</f>
        <v>211000</v>
      </c>
      <c r="I19" s="42">
        <f>I10+I11+I15+I16+I17+I18</f>
        <v>3201786.5</v>
      </c>
    </row>
    <row r="20" spans="1:9" ht="19.5" customHeight="1">
      <c r="A20" s="4">
        <v>9</v>
      </c>
      <c r="B20" s="17">
        <v>700</v>
      </c>
      <c r="C20" s="4">
        <v>70005</v>
      </c>
      <c r="D20" s="4">
        <v>6060</v>
      </c>
      <c r="E20" s="18" t="s">
        <v>46</v>
      </c>
      <c r="F20" s="42">
        <v>50000</v>
      </c>
      <c r="G20" s="42"/>
      <c r="H20" s="42"/>
      <c r="I20" s="42">
        <f>F20-H20</f>
        <v>50000</v>
      </c>
    </row>
    <row r="21" spans="1:9" ht="16.5" customHeight="1">
      <c r="A21" s="4">
        <v>10</v>
      </c>
      <c r="B21" s="17"/>
      <c r="C21" s="4">
        <v>70005</v>
      </c>
      <c r="D21" s="4">
        <v>6060</v>
      </c>
      <c r="E21" s="18" t="s">
        <v>18</v>
      </c>
      <c r="F21" s="42">
        <v>475000</v>
      </c>
      <c r="G21" s="42"/>
      <c r="H21" s="42"/>
      <c r="I21" s="42">
        <f>F21+G21</f>
        <v>475000</v>
      </c>
    </row>
    <row r="22" spans="1:9" s="7" customFormat="1" ht="20.25" customHeight="1">
      <c r="A22" s="12"/>
      <c r="B22" s="28"/>
      <c r="C22" s="12"/>
      <c r="D22" s="12"/>
      <c r="E22" s="29" t="s">
        <v>27</v>
      </c>
      <c r="F22" s="43">
        <f>SUM(F20:F21)</f>
        <v>525000</v>
      </c>
      <c r="G22" s="43">
        <f>SUM(G20:G21)</f>
        <v>0</v>
      </c>
      <c r="H22" s="43">
        <f>SUM(H20:H21)</f>
        <v>0</v>
      </c>
      <c r="I22" s="43">
        <f>SUM(I20:I21)</f>
        <v>525000</v>
      </c>
    </row>
    <row r="23" spans="1:9" s="5" customFormat="1" ht="15.75" customHeight="1">
      <c r="A23" s="14">
        <v>11</v>
      </c>
      <c r="B23" s="30">
        <v>750</v>
      </c>
      <c r="C23" s="14">
        <v>75023</v>
      </c>
      <c r="D23" s="14">
        <v>6060</v>
      </c>
      <c r="E23" s="31" t="s">
        <v>56</v>
      </c>
      <c r="F23" s="42">
        <v>10000</v>
      </c>
      <c r="G23" s="42"/>
      <c r="H23" s="42"/>
      <c r="I23" s="42">
        <f>F23-H23</f>
        <v>10000</v>
      </c>
    </row>
    <row r="24" spans="1:9" s="5" customFormat="1" ht="17.25" customHeight="1">
      <c r="A24" s="14">
        <v>12</v>
      </c>
      <c r="B24" s="30"/>
      <c r="C24" s="14">
        <v>75023</v>
      </c>
      <c r="D24" s="14">
        <v>6060</v>
      </c>
      <c r="E24" s="31" t="s">
        <v>47</v>
      </c>
      <c r="F24" s="42">
        <v>12000</v>
      </c>
      <c r="G24" s="42"/>
      <c r="H24" s="42"/>
      <c r="I24" s="42">
        <f>F24+G24</f>
        <v>12000</v>
      </c>
    </row>
    <row r="25" spans="1:9" s="7" customFormat="1" ht="17.25" customHeight="1">
      <c r="A25" s="12"/>
      <c r="B25" s="28"/>
      <c r="C25" s="12"/>
      <c r="D25" s="12"/>
      <c r="E25" s="29" t="s">
        <v>28</v>
      </c>
      <c r="F25" s="43">
        <f>F23+F24</f>
        <v>22000</v>
      </c>
      <c r="G25" s="43">
        <f>SUM(G23:G24)</f>
        <v>0</v>
      </c>
      <c r="H25" s="43">
        <f>H23</f>
        <v>0</v>
      </c>
      <c r="I25" s="43">
        <f>I23+I24</f>
        <v>22000</v>
      </c>
    </row>
    <row r="26" spans="1:9" ht="25.5" customHeight="1">
      <c r="A26" s="4">
        <v>13</v>
      </c>
      <c r="B26" s="17">
        <v>801</v>
      </c>
      <c r="C26" s="4">
        <v>80101</v>
      </c>
      <c r="D26" s="4">
        <v>6050</v>
      </c>
      <c r="E26" s="19" t="s">
        <v>48</v>
      </c>
      <c r="F26" s="42">
        <v>248600</v>
      </c>
      <c r="G26" s="42"/>
      <c r="H26" s="42"/>
      <c r="I26" s="42">
        <f>F26+G26</f>
        <v>248600</v>
      </c>
    </row>
    <row r="27" spans="1:9" ht="28.5" customHeight="1">
      <c r="A27" s="4">
        <v>14</v>
      </c>
      <c r="B27" s="17"/>
      <c r="C27" s="4">
        <v>80101</v>
      </c>
      <c r="D27" s="4">
        <v>6050</v>
      </c>
      <c r="E27" s="19" t="s">
        <v>57</v>
      </c>
      <c r="F27" s="42">
        <v>2621397</v>
      </c>
      <c r="G27" s="42"/>
      <c r="H27" s="42">
        <v>0</v>
      </c>
      <c r="I27" s="42">
        <f>F27-H27</f>
        <v>2621397</v>
      </c>
    </row>
    <row r="28" spans="1:9" ht="15.75" customHeight="1">
      <c r="A28" s="4"/>
      <c r="B28" s="17"/>
      <c r="C28" s="4"/>
      <c r="D28" s="4"/>
      <c r="E28" s="19" t="s">
        <v>49</v>
      </c>
      <c r="F28" s="42">
        <v>2575000</v>
      </c>
      <c r="G28" s="42"/>
      <c r="H28" s="42"/>
      <c r="I28" s="42">
        <f>F28</f>
        <v>2575000</v>
      </c>
    </row>
    <row r="29" spans="1:9" ht="39" customHeight="1">
      <c r="A29" s="4">
        <v>15</v>
      </c>
      <c r="B29" s="17"/>
      <c r="C29" s="4">
        <v>80101</v>
      </c>
      <c r="D29" s="4">
        <v>6050</v>
      </c>
      <c r="E29" s="19" t="s">
        <v>54</v>
      </c>
      <c r="F29" s="42">
        <v>20709</v>
      </c>
      <c r="G29" s="42"/>
      <c r="H29" s="42"/>
      <c r="I29" s="42">
        <f>F29+G29</f>
        <v>20709</v>
      </c>
    </row>
    <row r="30" spans="1:9" ht="27" customHeight="1">
      <c r="A30" s="4">
        <v>16</v>
      </c>
      <c r="B30" s="17"/>
      <c r="C30" s="4">
        <v>80101</v>
      </c>
      <c r="D30" s="4">
        <v>6050</v>
      </c>
      <c r="E30" s="19" t="s">
        <v>35</v>
      </c>
      <c r="F30" s="42">
        <v>21800</v>
      </c>
      <c r="G30" s="42"/>
      <c r="H30" s="42"/>
      <c r="I30" s="42">
        <f>F30+G30</f>
        <v>21800</v>
      </c>
    </row>
    <row r="31" spans="1:9" ht="28.5" customHeight="1">
      <c r="A31" s="4"/>
      <c r="B31" s="17"/>
      <c r="C31" s="4">
        <v>80101</v>
      </c>
      <c r="D31" s="4">
        <v>6060</v>
      </c>
      <c r="E31" s="19" t="s">
        <v>90</v>
      </c>
      <c r="F31" s="42">
        <v>15000</v>
      </c>
      <c r="G31" s="42"/>
      <c r="H31" s="42"/>
      <c r="I31" s="42">
        <f>F31</f>
        <v>15000</v>
      </c>
    </row>
    <row r="32" spans="1:9" ht="28.5" customHeight="1">
      <c r="A32" s="4">
        <v>17</v>
      </c>
      <c r="B32" s="17"/>
      <c r="C32" s="4">
        <v>80104</v>
      </c>
      <c r="D32" s="4">
        <v>6050</v>
      </c>
      <c r="E32" s="19" t="s">
        <v>50</v>
      </c>
      <c r="F32" s="42">
        <v>35000</v>
      </c>
      <c r="G32" s="42"/>
      <c r="H32" s="42"/>
      <c r="I32" s="42">
        <f>F32</f>
        <v>35000</v>
      </c>
    </row>
    <row r="33" spans="1:9" ht="28.5" customHeight="1">
      <c r="A33" s="4">
        <v>18</v>
      </c>
      <c r="B33" s="17"/>
      <c r="C33" s="4">
        <v>80104</v>
      </c>
      <c r="D33" s="4">
        <v>6050</v>
      </c>
      <c r="E33" s="11" t="s">
        <v>51</v>
      </c>
      <c r="F33" s="42">
        <v>352000</v>
      </c>
      <c r="G33" s="42"/>
      <c r="H33" s="42"/>
      <c r="I33" s="42">
        <f>F33-H33</f>
        <v>352000</v>
      </c>
    </row>
    <row r="34" spans="1:9" ht="27" customHeight="1">
      <c r="A34" s="4">
        <v>19</v>
      </c>
      <c r="B34" s="17"/>
      <c r="C34" s="4">
        <v>80104</v>
      </c>
      <c r="D34" s="4">
        <v>6050</v>
      </c>
      <c r="E34" s="11" t="s">
        <v>58</v>
      </c>
      <c r="F34" s="42">
        <v>5000</v>
      </c>
      <c r="G34" s="42"/>
      <c r="H34" s="42"/>
      <c r="I34" s="42">
        <f>F34+G34</f>
        <v>5000</v>
      </c>
    </row>
    <row r="35" spans="1:9" ht="18.75" customHeight="1">
      <c r="A35" s="4"/>
      <c r="B35" s="17"/>
      <c r="C35" s="4"/>
      <c r="D35" s="4"/>
      <c r="E35" s="19" t="s">
        <v>49</v>
      </c>
      <c r="F35" s="42">
        <v>345000</v>
      </c>
      <c r="G35" s="42"/>
      <c r="H35" s="42"/>
      <c r="I35" s="42">
        <f>F35</f>
        <v>345000</v>
      </c>
    </row>
    <row r="36" spans="1:9" ht="27" customHeight="1">
      <c r="A36" s="4">
        <v>20</v>
      </c>
      <c r="B36" s="17"/>
      <c r="C36" s="4">
        <v>80110</v>
      </c>
      <c r="D36" s="4">
        <v>6050</v>
      </c>
      <c r="E36" s="11" t="s">
        <v>34</v>
      </c>
      <c r="F36" s="44">
        <v>98000</v>
      </c>
      <c r="G36" s="44"/>
      <c r="H36" s="44"/>
      <c r="I36" s="44">
        <f>F36+G36</f>
        <v>98000</v>
      </c>
    </row>
    <row r="37" spans="1:9" s="10" customFormat="1" ht="16.5" customHeight="1">
      <c r="A37" s="6"/>
      <c r="B37" s="32"/>
      <c r="C37" s="6"/>
      <c r="D37" s="6"/>
      <c r="E37" s="27" t="s">
        <v>29</v>
      </c>
      <c r="F37" s="43">
        <f>F26+F27+F29+F30+F31+F32+F33+F34+F36</f>
        <v>3417506</v>
      </c>
      <c r="G37" s="43">
        <f>G31</f>
        <v>0</v>
      </c>
      <c r="H37" s="43">
        <f>SUM(H26:H36)</f>
        <v>0</v>
      </c>
      <c r="I37" s="43">
        <f>I26+I27+I29+I30+I31+I32+I33+I34+I36</f>
        <v>3417506</v>
      </c>
    </row>
    <row r="38" spans="1:9" ht="17.25" customHeight="1">
      <c r="A38" s="4">
        <v>21</v>
      </c>
      <c r="B38" s="4">
        <v>852</v>
      </c>
      <c r="C38" s="4">
        <v>85219</v>
      </c>
      <c r="D38" s="4">
        <v>6060</v>
      </c>
      <c r="E38" s="21" t="s">
        <v>52</v>
      </c>
      <c r="F38" s="42">
        <v>11270</v>
      </c>
      <c r="G38" s="42"/>
      <c r="H38" s="42"/>
      <c r="I38" s="42">
        <f>F38+G38</f>
        <v>11270</v>
      </c>
    </row>
    <row r="39" spans="1:9" s="10" customFormat="1" ht="18.75" customHeight="1">
      <c r="A39" s="6"/>
      <c r="B39" s="26"/>
      <c r="C39" s="6"/>
      <c r="D39" s="6"/>
      <c r="E39" s="33" t="s">
        <v>30</v>
      </c>
      <c r="F39" s="43">
        <f>F38</f>
        <v>11270</v>
      </c>
      <c r="G39" s="43">
        <f>G38</f>
        <v>0</v>
      </c>
      <c r="H39" s="43"/>
      <c r="I39" s="43">
        <f>SUM(I38)</f>
        <v>11270</v>
      </c>
    </row>
    <row r="40" spans="1:9" ht="15.75" customHeight="1">
      <c r="A40" s="4">
        <v>22</v>
      </c>
      <c r="B40" s="20" t="s">
        <v>19</v>
      </c>
      <c r="C40" s="16" t="s">
        <v>20</v>
      </c>
      <c r="D40" s="16" t="s">
        <v>13</v>
      </c>
      <c r="E40" s="11" t="s">
        <v>0</v>
      </c>
      <c r="F40" s="42">
        <v>343634</v>
      </c>
      <c r="G40" s="42"/>
      <c r="H40" s="42">
        <v>163000</v>
      </c>
      <c r="I40" s="42">
        <f>F40-H40</f>
        <v>180634</v>
      </c>
    </row>
    <row r="41" spans="1:9" ht="27" customHeight="1">
      <c r="A41" s="4">
        <v>23</v>
      </c>
      <c r="B41" s="20"/>
      <c r="C41" s="16" t="s">
        <v>20</v>
      </c>
      <c r="D41" s="16" t="s">
        <v>41</v>
      </c>
      <c r="E41" s="11" t="s">
        <v>40</v>
      </c>
      <c r="F41" s="42">
        <v>1768000</v>
      </c>
      <c r="G41" s="42"/>
      <c r="H41" s="42">
        <v>415000</v>
      </c>
      <c r="I41" s="42">
        <f>F41-H41</f>
        <v>1353000</v>
      </c>
    </row>
    <row r="42" spans="1:9" ht="18" customHeight="1">
      <c r="A42" s="4">
        <v>24</v>
      </c>
      <c r="B42" s="20"/>
      <c r="C42" s="16" t="s">
        <v>36</v>
      </c>
      <c r="D42" s="16" t="s">
        <v>16</v>
      </c>
      <c r="E42" s="18" t="s">
        <v>37</v>
      </c>
      <c r="F42" s="42">
        <v>22400</v>
      </c>
      <c r="G42" s="42"/>
      <c r="H42" s="42"/>
      <c r="I42" s="42">
        <f>F42+G42</f>
        <v>22400</v>
      </c>
    </row>
    <row r="43" spans="1:9" s="10" customFormat="1" ht="28.5" customHeight="1">
      <c r="A43" s="6"/>
      <c r="B43" s="6"/>
      <c r="C43" s="6"/>
      <c r="D43" s="6"/>
      <c r="E43" s="33" t="s">
        <v>31</v>
      </c>
      <c r="F43" s="43">
        <f>F40+F41+F42</f>
        <v>2134034</v>
      </c>
      <c r="G43" s="43">
        <f>G40+G42</f>
        <v>0</v>
      </c>
      <c r="H43" s="43">
        <f>H42+H41+H40</f>
        <v>578000</v>
      </c>
      <c r="I43" s="43">
        <f>I40+I41+I42</f>
        <v>1556034</v>
      </c>
    </row>
    <row r="44" spans="1:9" s="36" customFormat="1" ht="21.75" customHeight="1">
      <c r="A44" s="34"/>
      <c r="B44" s="34"/>
      <c r="C44" s="34"/>
      <c r="D44" s="34"/>
      <c r="E44" s="35" t="s">
        <v>12</v>
      </c>
      <c r="F44" s="42">
        <f>F7+F9+F19+F22+F25+F37+F39+F43</f>
        <v>9790396.49</v>
      </c>
      <c r="G44" s="42">
        <f>G7+G15+G37</f>
        <v>0</v>
      </c>
      <c r="H44" s="42">
        <f>H7+H9+H19+H22+H25+H37+H39+H43</f>
        <v>789000</v>
      </c>
      <c r="I44" s="42">
        <f>I7+I9+I19+I22+I25+I37+I39+I43</f>
        <v>9001396.49</v>
      </c>
    </row>
    <row r="45" spans="6:9" ht="20.25" customHeight="1">
      <c r="F45" s="45"/>
      <c r="G45" s="22" t="s">
        <v>4</v>
      </c>
      <c r="H45" s="22"/>
      <c r="I45" s="9"/>
    </row>
    <row r="46" spans="6:9" ht="24" customHeight="1">
      <c r="F46" s="45"/>
      <c r="G46" s="22" t="s">
        <v>135</v>
      </c>
      <c r="H46" s="22"/>
      <c r="I46" s="9"/>
    </row>
  </sheetData>
  <mergeCells count="3">
    <mergeCell ref="E1:H1"/>
    <mergeCell ref="E2:I2"/>
    <mergeCell ref="A3:H3"/>
  </mergeCells>
  <printOptions/>
  <pageMargins left="0.38" right="0.16" top="0.3" bottom="0.19" header="0.23" footer="0.16"/>
  <pageSetup fitToWidth="2" horizontalDpi="600" verticalDpi="600" orientation="landscape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B16">
      <selection activeCell="J18" sqref="J18"/>
    </sheetView>
  </sheetViews>
  <sheetFormatPr defaultColWidth="9.00390625" defaultRowHeight="12.75"/>
  <cols>
    <col min="1" max="1" width="4.00390625" style="1" customWidth="1"/>
    <col min="2" max="2" width="5.75390625" style="1" bestFit="1" customWidth="1"/>
    <col min="3" max="3" width="9.125" style="1" customWidth="1"/>
    <col min="4" max="4" width="6.125" style="1" customWidth="1"/>
    <col min="5" max="5" width="39.875" style="1" customWidth="1"/>
    <col min="6" max="6" width="8.25390625" style="1" customWidth="1"/>
    <col min="7" max="7" width="14.00390625" style="1" customWidth="1"/>
    <col min="8" max="8" width="14.25390625" style="1" customWidth="1"/>
    <col min="9" max="9" width="13.00390625" style="1" customWidth="1"/>
    <col min="10" max="10" width="13.75390625" style="1" customWidth="1"/>
    <col min="11" max="11" width="13.875" style="1" customWidth="1"/>
    <col min="12" max="12" width="13.25390625" style="1" customWidth="1"/>
    <col min="13" max="16384" width="9.125" style="1" customWidth="1"/>
  </cols>
  <sheetData>
    <row r="1" spans="6:12" ht="14.25">
      <c r="F1" s="107" t="s">
        <v>140</v>
      </c>
      <c r="G1" s="107"/>
      <c r="H1" s="107"/>
      <c r="I1" s="107"/>
      <c r="J1" s="107"/>
      <c r="K1" s="107"/>
      <c r="L1" s="107"/>
    </row>
    <row r="2" spans="6:12" ht="14.25">
      <c r="F2" s="105" t="s">
        <v>141</v>
      </c>
      <c r="G2" s="105"/>
      <c r="H2" s="105"/>
      <c r="I2" s="105"/>
      <c r="J2" s="105"/>
      <c r="K2" s="105"/>
      <c r="L2" s="105"/>
    </row>
    <row r="3" spans="6:12" ht="9.75" customHeight="1">
      <c r="F3" s="105"/>
      <c r="G3" s="105"/>
      <c r="H3" s="105"/>
      <c r="I3" s="105"/>
      <c r="J3" s="105"/>
      <c r="K3" s="105"/>
      <c r="L3" s="105"/>
    </row>
    <row r="4" spans="3:12" ht="15.75">
      <c r="C4" s="108" t="s">
        <v>59</v>
      </c>
      <c r="D4" s="108"/>
      <c r="E4" s="108"/>
      <c r="F4" s="108"/>
      <c r="G4" s="108"/>
      <c r="H4" s="108"/>
      <c r="I4" s="108"/>
      <c r="J4" s="108"/>
      <c r="K4" s="108"/>
      <c r="L4" s="24"/>
    </row>
    <row r="5" spans="3:12" s="47" customFormat="1" ht="15.75" customHeight="1">
      <c r="C5" s="109" t="s">
        <v>60</v>
      </c>
      <c r="D5" s="109"/>
      <c r="E5" s="109"/>
      <c r="F5" s="109"/>
      <c r="G5" s="109"/>
      <c r="H5" s="109"/>
      <c r="I5" s="109"/>
      <c r="J5" s="109"/>
      <c r="K5" s="109"/>
      <c r="L5" s="46"/>
    </row>
    <row r="6" spans="1:12" s="25" customFormat="1" ht="14.25">
      <c r="A6" s="110" t="s">
        <v>1</v>
      </c>
      <c r="B6" s="110" t="s">
        <v>5</v>
      </c>
      <c r="C6" s="110" t="s">
        <v>6</v>
      </c>
      <c r="D6" s="110" t="s">
        <v>7</v>
      </c>
      <c r="E6" s="110" t="s">
        <v>61</v>
      </c>
      <c r="F6" s="113" t="s">
        <v>62</v>
      </c>
      <c r="G6" s="116" t="s">
        <v>63</v>
      </c>
      <c r="H6" s="96" t="s">
        <v>64</v>
      </c>
      <c r="I6" s="96"/>
      <c r="J6" s="96"/>
      <c r="K6" s="96"/>
      <c r="L6" s="96"/>
    </row>
    <row r="7" spans="1:12" s="25" customFormat="1" ht="15">
      <c r="A7" s="111"/>
      <c r="B7" s="111"/>
      <c r="C7" s="111"/>
      <c r="D7" s="111"/>
      <c r="E7" s="111"/>
      <c r="F7" s="114"/>
      <c r="G7" s="117"/>
      <c r="H7" s="97">
        <v>2006</v>
      </c>
      <c r="I7" s="118"/>
      <c r="J7" s="119"/>
      <c r="K7" s="4">
        <v>2007</v>
      </c>
      <c r="L7" s="48">
        <v>2008</v>
      </c>
    </row>
    <row r="8" spans="1:12" s="25" customFormat="1" ht="14.25" customHeight="1">
      <c r="A8" s="111"/>
      <c r="B8" s="111"/>
      <c r="C8" s="111"/>
      <c r="D8" s="111"/>
      <c r="E8" s="111"/>
      <c r="F8" s="114"/>
      <c r="G8" s="117"/>
      <c r="H8" s="117" t="s">
        <v>65</v>
      </c>
      <c r="I8" s="120" t="s">
        <v>66</v>
      </c>
      <c r="J8" s="122" t="s">
        <v>67</v>
      </c>
      <c r="K8" s="116" t="s">
        <v>68</v>
      </c>
      <c r="L8" s="116" t="s">
        <v>69</v>
      </c>
    </row>
    <row r="9" spans="1:12" s="25" customFormat="1" ht="42.75" customHeight="1">
      <c r="A9" s="112"/>
      <c r="B9" s="112"/>
      <c r="C9" s="112"/>
      <c r="D9" s="112"/>
      <c r="E9" s="112"/>
      <c r="F9" s="115"/>
      <c r="G9" s="95"/>
      <c r="H9" s="95"/>
      <c r="I9" s="121"/>
      <c r="J9" s="123"/>
      <c r="K9" s="95"/>
      <c r="L9" s="95"/>
    </row>
    <row r="10" spans="1:12" s="9" customFormat="1" ht="14.25">
      <c r="A10" s="3">
        <v>1</v>
      </c>
      <c r="B10" s="3">
        <v>2</v>
      </c>
      <c r="C10" s="3">
        <v>3</v>
      </c>
      <c r="D10" s="3"/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</row>
    <row r="11" spans="1:12" s="9" customFormat="1" ht="29.25" customHeight="1">
      <c r="A11" s="4">
        <v>1</v>
      </c>
      <c r="B11" s="16" t="s">
        <v>10</v>
      </c>
      <c r="C11" s="16" t="s">
        <v>11</v>
      </c>
      <c r="D11" s="16">
        <v>6050</v>
      </c>
      <c r="E11" s="11" t="s">
        <v>38</v>
      </c>
      <c r="F11" s="19">
        <v>2006</v>
      </c>
      <c r="G11" s="49">
        <f>H11</f>
        <v>245799.99</v>
      </c>
      <c r="H11" s="49">
        <f>I11+J11</f>
        <v>245799.99</v>
      </c>
      <c r="I11" s="49">
        <v>245799.99</v>
      </c>
      <c r="J11" s="49"/>
      <c r="K11" s="49"/>
      <c r="L11" s="49"/>
    </row>
    <row r="12" spans="1:12" s="15" customFormat="1" ht="18.75" customHeight="1">
      <c r="A12" s="8"/>
      <c r="B12" s="23"/>
      <c r="C12" s="23"/>
      <c r="D12" s="8"/>
      <c r="E12" s="50" t="s">
        <v>24</v>
      </c>
      <c r="F12" s="51"/>
      <c r="G12" s="49">
        <f>SUM(G11)</f>
        <v>245799.99</v>
      </c>
      <c r="H12" s="49">
        <f>SUM(H11)</f>
        <v>245799.99</v>
      </c>
      <c r="I12" s="49">
        <f>SUM(I11)</f>
        <v>245799.99</v>
      </c>
      <c r="J12" s="49"/>
      <c r="K12" s="49"/>
      <c r="L12" s="49"/>
    </row>
    <row r="13" spans="1:12" ht="29.25" customHeight="1">
      <c r="A13" s="4">
        <v>2</v>
      </c>
      <c r="B13" s="16" t="s">
        <v>14</v>
      </c>
      <c r="C13" s="16" t="s">
        <v>15</v>
      </c>
      <c r="D13" s="16" t="s">
        <v>16</v>
      </c>
      <c r="E13" s="11" t="s">
        <v>17</v>
      </c>
      <c r="F13" s="19">
        <v>2006</v>
      </c>
      <c r="G13" s="49">
        <f aca="true" t="shared" si="0" ref="G13:G18">H13</f>
        <v>22000</v>
      </c>
      <c r="H13" s="49">
        <f>I13+J13</f>
        <v>22000</v>
      </c>
      <c r="I13" s="49">
        <v>22000</v>
      </c>
      <c r="J13" s="49"/>
      <c r="K13" s="49"/>
      <c r="L13" s="49"/>
    </row>
    <row r="14" spans="1:12" s="10" customFormat="1" ht="39" customHeight="1">
      <c r="A14" s="6"/>
      <c r="B14" s="26"/>
      <c r="C14" s="6"/>
      <c r="D14" s="6"/>
      <c r="E14" s="27" t="s">
        <v>70</v>
      </c>
      <c r="F14" s="52"/>
      <c r="G14" s="49">
        <f t="shared" si="0"/>
        <v>22000</v>
      </c>
      <c r="H14" s="49">
        <f>I14</f>
        <v>22000</v>
      </c>
      <c r="I14" s="49">
        <f>SUM(I13:I13)</f>
        <v>22000</v>
      </c>
      <c r="J14" s="49"/>
      <c r="K14" s="49"/>
      <c r="L14" s="49"/>
    </row>
    <row r="15" spans="1:12" ht="138.75" customHeight="1">
      <c r="A15" s="4">
        <v>3</v>
      </c>
      <c r="B15" s="17">
        <v>600</v>
      </c>
      <c r="C15" s="4">
        <v>60016</v>
      </c>
      <c r="D15" s="4">
        <v>6050</v>
      </c>
      <c r="E15" s="31" t="s">
        <v>42</v>
      </c>
      <c r="F15" s="53">
        <v>2006</v>
      </c>
      <c r="G15" s="49">
        <f t="shared" si="0"/>
        <v>550000</v>
      </c>
      <c r="H15" s="49">
        <f>I15+J15</f>
        <v>550000</v>
      </c>
      <c r="I15" s="49">
        <v>550000</v>
      </c>
      <c r="J15" s="49"/>
      <c r="K15" s="49"/>
      <c r="L15" s="49"/>
    </row>
    <row r="16" spans="1:12" ht="56.25" customHeight="1">
      <c r="A16" s="4">
        <v>4</v>
      </c>
      <c r="B16" s="17">
        <v>600</v>
      </c>
      <c r="C16" s="4">
        <v>600169</v>
      </c>
      <c r="D16" s="4">
        <v>6050</v>
      </c>
      <c r="E16" s="11" t="s">
        <v>43</v>
      </c>
      <c r="F16" s="53"/>
      <c r="G16" s="49">
        <f t="shared" si="0"/>
        <v>25400</v>
      </c>
      <c r="H16" s="49">
        <f>I16</f>
        <v>25400</v>
      </c>
      <c r="I16" s="49">
        <v>25400</v>
      </c>
      <c r="J16" s="49"/>
      <c r="K16" s="49"/>
      <c r="L16" s="49"/>
    </row>
    <row r="17" spans="1:12" ht="45" customHeight="1">
      <c r="A17" s="4">
        <v>5</v>
      </c>
      <c r="B17" s="17">
        <v>600</v>
      </c>
      <c r="C17" s="4">
        <v>60016</v>
      </c>
      <c r="D17" s="54" t="s">
        <v>71</v>
      </c>
      <c r="E17" s="18" t="s">
        <v>44</v>
      </c>
      <c r="F17" s="19">
        <v>2006</v>
      </c>
      <c r="G17" s="49">
        <f t="shared" si="0"/>
        <v>2425582</v>
      </c>
      <c r="H17" s="49">
        <f>I17+J17</f>
        <v>2425582</v>
      </c>
      <c r="I17" s="49">
        <v>606395.5</v>
      </c>
      <c r="J17" s="49">
        <v>1819186.5</v>
      </c>
      <c r="K17" s="49"/>
      <c r="L17" s="49"/>
    </row>
    <row r="18" spans="1:12" ht="42.75" customHeight="1">
      <c r="A18" s="4"/>
      <c r="B18" s="17"/>
      <c r="C18" s="4"/>
      <c r="D18" s="4">
        <v>6050</v>
      </c>
      <c r="E18" s="18" t="s">
        <v>44</v>
      </c>
      <c r="F18" s="19" t="s">
        <v>72</v>
      </c>
      <c r="G18" s="49">
        <f t="shared" si="0"/>
        <v>72804.5</v>
      </c>
      <c r="H18" s="49">
        <f>I18</f>
        <v>72804.5</v>
      </c>
      <c r="I18" s="49">
        <v>72804.5</v>
      </c>
      <c r="J18" s="49"/>
      <c r="K18" s="49"/>
      <c r="L18" s="49"/>
    </row>
    <row r="19" spans="1:12" ht="23.25" customHeight="1">
      <c r="A19" s="4"/>
      <c r="B19" s="17"/>
      <c r="C19" s="4"/>
      <c r="D19" s="54"/>
      <c r="E19" s="38" t="s">
        <v>73</v>
      </c>
      <c r="F19" s="19"/>
      <c r="G19" s="49">
        <f>G17+G18</f>
        <v>2498386.5</v>
      </c>
      <c r="H19" s="49">
        <f>H17+H18</f>
        <v>2498386.5</v>
      </c>
      <c r="I19" s="49">
        <f>I17+I18</f>
        <v>679200</v>
      </c>
      <c r="J19" s="49">
        <f>J17+J18</f>
        <v>1819186.5</v>
      </c>
      <c r="K19" s="49"/>
      <c r="L19" s="49"/>
    </row>
    <row r="20" spans="1:12" ht="30.75" customHeight="1">
      <c r="A20" s="4">
        <v>6</v>
      </c>
      <c r="B20" s="17">
        <v>600</v>
      </c>
      <c r="C20" s="4">
        <v>60016</v>
      </c>
      <c r="D20" s="4">
        <v>6050</v>
      </c>
      <c r="E20" s="18" t="s">
        <v>32</v>
      </c>
      <c r="F20" s="53">
        <v>2006</v>
      </c>
      <c r="G20" s="49">
        <f>H20+K20+L20</f>
        <v>7000</v>
      </c>
      <c r="H20" s="49">
        <f>I20+J20</f>
        <v>7000</v>
      </c>
      <c r="I20" s="49">
        <v>7000</v>
      </c>
      <c r="J20" s="49"/>
      <c r="K20" s="49"/>
      <c r="L20" s="49"/>
    </row>
    <row r="21" spans="1:12" ht="51.75" customHeight="1">
      <c r="A21" s="4">
        <v>7</v>
      </c>
      <c r="B21" s="17">
        <v>600</v>
      </c>
      <c r="C21" s="4">
        <v>60016</v>
      </c>
      <c r="D21" s="4">
        <v>6050</v>
      </c>
      <c r="E21" s="18" t="s">
        <v>74</v>
      </c>
      <c r="F21" s="53">
        <v>2006</v>
      </c>
      <c r="G21" s="49">
        <f>H21+K21+L21</f>
        <v>15000</v>
      </c>
      <c r="H21" s="49">
        <f>I21+J21</f>
        <v>15000</v>
      </c>
      <c r="I21" s="49">
        <v>15000</v>
      </c>
      <c r="J21" s="49"/>
      <c r="K21" s="49"/>
      <c r="L21" s="49"/>
    </row>
    <row r="22" spans="1:12" ht="84" customHeight="1">
      <c r="A22" s="4">
        <v>8</v>
      </c>
      <c r="B22" s="17"/>
      <c r="C22" s="4">
        <v>60016</v>
      </c>
      <c r="D22" s="4">
        <v>6050</v>
      </c>
      <c r="E22" s="11" t="s">
        <v>75</v>
      </c>
      <c r="F22" s="53">
        <v>2006</v>
      </c>
      <c r="G22" s="49">
        <f>H22</f>
        <v>106000</v>
      </c>
      <c r="H22" s="49">
        <f>I22</f>
        <v>106000</v>
      </c>
      <c r="I22" s="49">
        <v>106000</v>
      </c>
      <c r="J22" s="49"/>
      <c r="K22" s="49"/>
      <c r="L22" s="49"/>
    </row>
    <row r="23" spans="1:12" s="10" customFormat="1" ht="22.5" customHeight="1">
      <c r="A23" s="6"/>
      <c r="B23" s="26"/>
      <c r="C23" s="6"/>
      <c r="D23" s="6"/>
      <c r="E23" s="27" t="s">
        <v>76</v>
      </c>
      <c r="F23" s="55"/>
      <c r="G23" s="49">
        <f>G15+G16+G19+G20+G21+G22</f>
        <v>3201786.5</v>
      </c>
      <c r="H23" s="49">
        <f>H15+H16+H19+H20+H21+H22</f>
        <v>3201786.5</v>
      </c>
      <c r="I23" s="49">
        <f>I15+I16+I19+I20+I21+I22</f>
        <v>1382600</v>
      </c>
      <c r="J23" s="49">
        <f>SUM(J15:J17)</f>
        <v>1819186.5</v>
      </c>
      <c r="K23" s="49"/>
      <c r="L23" s="49"/>
    </row>
    <row r="24" spans="1:12" ht="30" customHeight="1">
      <c r="A24" s="4">
        <v>9</v>
      </c>
      <c r="B24" s="17">
        <v>700</v>
      </c>
      <c r="C24" s="4">
        <v>70005</v>
      </c>
      <c r="D24" s="4">
        <v>6060</v>
      </c>
      <c r="E24" s="18" t="s">
        <v>46</v>
      </c>
      <c r="F24" s="56">
        <v>2006</v>
      </c>
      <c r="G24" s="49">
        <f>H24</f>
        <v>50000</v>
      </c>
      <c r="H24" s="49">
        <f>I24+J24</f>
        <v>50000</v>
      </c>
      <c r="I24" s="49">
        <v>50000</v>
      </c>
      <c r="J24" s="49"/>
      <c r="K24" s="49"/>
      <c r="L24" s="49"/>
    </row>
    <row r="25" spans="1:12" ht="25.5" customHeight="1">
      <c r="A25" s="4">
        <v>10</v>
      </c>
      <c r="B25" s="17">
        <v>700</v>
      </c>
      <c r="C25" s="4">
        <v>70005</v>
      </c>
      <c r="D25" s="4">
        <v>6060</v>
      </c>
      <c r="E25" s="18" t="s">
        <v>18</v>
      </c>
      <c r="F25" s="19">
        <v>2006</v>
      </c>
      <c r="G25" s="49">
        <f>H25</f>
        <v>475000</v>
      </c>
      <c r="H25" s="49">
        <f>I25+J25</f>
        <v>475000</v>
      </c>
      <c r="I25" s="49">
        <v>475000</v>
      </c>
      <c r="J25" s="49"/>
      <c r="K25" s="49"/>
      <c r="L25" s="49"/>
    </row>
    <row r="26" spans="1:12" s="7" customFormat="1" ht="27.75" customHeight="1">
      <c r="A26" s="12"/>
      <c r="B26" s="28"/>
      <c r="C26" s="12"/>
      <c r="D26" s="12"/>
      <c r="E26" s="29" t="s">
        <v>27</v>
      </c>
      <c r="F26" s="51"/>
      <c r="G26" s="49">
        <f>SUM(G24:G25)</f>
        <v>525000</v>
      </c>
      <c r="H26" s="49">
        <f>SUM(H24:H25)</f>
        <v>525000</v>
      </c>
      <c r="I26" s="49">
        <f>SUM(I24:I25)</f>
        <v>525000</v>
      </c>
      <c r="J26" s="49"/>
      <c r="K26" s="49"/>
      <c r="L26" s="49"/>
    </row>
    <row r="27" spans="1:12" s="5" customFormat="1" ht="44.25" customHeight="1">
      <c r="A27" s="14">
        <v>11</v>
      </c>
      <c r="B27" s="30">
        <v>750</v>
      </c>
      <c r="C27" s="14">
        <v>75023</v>
      </c>
      <c r="D27" s="14">
        <v>6060</v>
      </c>
      <c r="E27" s="31" t="s">
        <v>77</v>
      </c>
      <c r="F27" s="31">
        <v>2006</v>
      </c>
      <c r="G27" s="49">
        <f>H27</f>
        <v>10000</v>
      </c>
      <c r="H27" s="49">
        <f>I27+J27</f>
        <v>10000</v>
      </c>
      <c r="I27" s="49">
        <v>10000</v>
      </c>
      <c r="J27" s="49"/>
      <c r="K27" s="49"/>
      <c r="L27" s="49"/>
    </row>
    <row r="28" spans="1:12" s="5" customFormat="1" ht="27" customHeight="1">
      <c r="A28" s="14">
        <v>12</v>
      </c>
      <c r="B28" s="30"/>
      <c r="C28" s="14">
        <v>75023</v>
      </c>
      <c r="D28" s="14">
        <v>6060</v>
      </c>
      <c r="E28" s="31" t="s">
        <v>78</v>
      </c>
      <c r="F28" s="57">
        <v>2006</v>
      </c>
      <c r="G28" s="49">
        <f>H28</f>
        <v>12000</v>
      </c>
      <c r="H28" s="49">
        <f>I28</f>
        <v>12000</v>
      </c>
      <c r="I28" s="49">
        <v>12000</v>
      </c>
      <c r="J28" s="49"/>
      <c r="K28" s="49"/>
      <c r="L28" s="49"/>
    </row>
    <row r="29" spans="1:12" s="7" customFormat="1" ht="26.25" customHeight="1">
      <c r="A29" s="12"/>
      <c r="B29" s="28"/>
      <c r="C29" s="12"/>
      <c r="D29" s="12"/>
      <c r="E29" s="29" t="s">
        <v>28</v>
      </c>
      <c r="F29" s="51"/>
      <c r="G29" s="49">
        <f>H29</f>
        <v>22000</v>
      </c>
      <c r="H29" s="49">
        <f>H27+H28</f>
        <v>22000</v>
      </c>
      <c r="I29" s="49">
        <f>I27+I28</f>
        <v>22000</v>
      </c>
      <c r="J29" s="49"/>
      <c r="K29" s="49"/>
      <c r="L29" s="49"/>
    </row>
    <row r="30" spans="1:12" ht="32.25" customHeight="1">
      <c r="A30" s="4">
        <v>13</v>
      </c>
      <c r="B30" s="17">
        <v>801</v>
      </c>
      <c r="C30" s="4">
        <v>80101</v>
      </c>
      <c r="D30" s="4">
        <v>6050</v>
      </c>
      <c r="E30" s="19" t="s">
        <v>79</v>
      </c>
      <c r="F30" s="19">
        <v>2006</v>
      </c>
      <c r="G30" s="49">
        <f>H30</f>
        <v>248600</v>
      </c>
      <c r="H30" s="49">
        <f>I30</f>
        <v>248600</v>
      </c>
      <c r="I30" s="49">
        <v>248600</v>
      </c>
      <c r="J30" s="49"/>
      <c r="K30" s="49"/>
      <c r="L30" s="49"/>
    </row>
    <row r="31" spans="1:12" ht="29.25" customHeight="1">
      <c r="A31" s="4">
        <v>14</v>
      </c>
      <c r="B31" s="17">
        <v>801</v>
      </c>
      <c r="C31" s="4">
        <v>80101</v>
      </c>
      <c r="D31" s="4">
        <v>6050</v>
      </c>
      <c r="E31" s="19" t="s">
        <v>80</v>
      </c>
      <c r="F31" s="19" t="s">
        <v>81</v>
      </c>
      <c r="G31" s="49">
        <f>H31+K31+L31</f>
        <v>3121397</v>
      </c>
      <c r="H31" s="49">
        <f>I31+J31</f>
        <v>2621397</v>
      </c>
      <c r="I31" s="49">
        <v>2621397</v>
      </c>
      <c r="J31" s="49"/>
      <c r="K31" s="49">
        <v>500000</v>
      </c>
      <c r="L31" s="49"/>
    </row>
    <row r="32" spans="1:12" ht="16.5" customHeight="1">
      <c r="A32" s="4"/>
      <c r="B32" s="17"/>
      <c r="C32" s="4"/>
      <c r="D32" s="4"/>
      <c r="E32" s="19" t="s">
        <v>49</v>
      </c>
      <c r="F32" s="19"/>
      <c r="G32" s="49">
        <f>H32</f>
        <v>2575000</v>
      </c>
      <c r="H32" s="49">
        <f>I32</f>
        <v>2575000</v>
      </c>
      <c r="I32" s="49">
        <v>2575000</v>
      </c>
      <c r="J32" s="49"/>
      <c r="K32" s="49"/>
      <c r="L32" s="49"/>
    </row>
    <row r="33" spans="1:12" ht="18" customHeight="1">
      <c r="A33" s="4"/>
      <c r="B33" s="17"/>
      <c r="C33" s="4"/>
      <c r="D33" s="4"/>
      <c r="E33" s="19" t="s">
        <v>82</v>
      </c>
      <c r="F33" s="19"/>
      <c r="G33" s="49">
        <f>H33</f>
        <v>15000</v>
      </c>
      <c r="H33" s="49">
        <f>I33</f>
        <v>15000</v>
      </c>
      <c r="I33" s="49">
        <v>15000</v>
      </c>
      <c r="J33" s="49"/>
      <c r="K33" s="49"/>
      <c r="L33" s="49"/>
    </row>
    <row r="34" spans="1:12" ht="41.25" customHeight="1">
      <c r="A34" s="4">
        <v>15</v>
      </c>
      <c r="B34" s="20" t="s">
        <v>83</v>
      </c>
      <c r="C34" s="4">
        <v>80101</v>
      </c>
      <c r="D34" s="4">
        <v>6050</v>
      </c>
      <c r="E34" s="19" t="s">
        <v>84</v>
      </c>
      <c r="F34" s="58">
        <v>2006</v>
      </c>
      <c r="G34" s="49">
        <f>H34+K34+L34</f>
        <v>20709</v>
      </c>
      <c r="H34" s="49">
        <f>I34+J34</f>
        <v>20709</v>
      </c>
      <c r="I34" s="49">
        <v>20709</v>
      </c>
      <c r="J34" s="49"/>
      <c r="K34" s="49"/>
      <c r="L34" s="49"/>
    </row>
    <row r="35" spans="1:12" ht="29.25" customHeight="1">
      <c r="A35" s="4">
        <v>16</v>
      </c>
      <c r="B35" s="20" t="s">
        <v>83</v>
      </c>
      <c r="C35" s="4">
        <v>80101</v>
      </c>
      <c r="D35" s="4">
        <v>6050</v>
      </c>
      <c r="E35" s="19" t="s">
        <v>35</v>
      </c>
      <c r="F35" s="58">
        <v>2006</v>
      </c>
      <c r="G35" s="49">
        <f>H35+K35+L35</f>
        <v>21800</v>
      </c>
      <c r="H35" s="49">
        <f>I35+J35</f>
        <v>21800</v>
      </c>
      <c r="I35" s="49">
        <v>21800</v>
      </c>
      <c r="J35" s="49"/>
      <c r="K35" s="49"/>
      <c r="L35" s="49"/>
    </row>
    <row r="36" spans="1:12" ht="41.25" customHeight="1">
      <c r="A36" s="4">
        <v>17</v>
      </c>
      <c r="B36" s="20" t="s">
        <v>83</v>
      </c>
      <c r="C36" s="4">
        <v>80101</v>
      </c>
      <c r="D36" s="4">
        <v>6060</v>
      </c>
      <c r="E36" s="19" t="s">
        <v>91</v>
      </c>
      <c r="F36" s="58">
        <v>2006</v>
      </c>
      <c r="G36" s="49">
        <f>H36</f>
        <v>15000</v>
      </c>
      <c r="H36" s="49">
        <f>I36</f>
        <v>15000</v>
      </c>
      <c r="I36" s="49">
        <v>15000</v>
      </c>
      <c r="J36" s="49"/>
      <c r="K36" s="49"/>
      <c r="L36" s="49"/>
    </row>
    <row r="37" spans="1:12" ht="57.75" customHeight="1">
      <c r="A37" s="4">
        <v>18</v>
      </c>
      <c r="B37" s="17">
        <v>801</v>
      </c>
      <c r="C37" s="4">
        <v>80104</v>
      </c>
      <c r="D37" s="4">
        <v>6050</v>
      </c>
      <c r="E37" s="19" t="s">
        <v>92</v>
      </c>
      <c r="F37" s="19">
        <v>2006</v>
      </c>
      <c r="G37" s="49">
        <f>H37</f>
        <v>40000</v>
      </c>
      <c r="H37" s="49">
        <f>I37</f>
        <v>40000</v>
      </c>
      <c r="I37" s="49">
        <v>40000</v>
      </c>
      <c r="J37" s="49"/>
      <c r="K37" s="49"/>
      <c r="L37" s="49"/>
    </row>
    <row r="38" spans="1:12" ht="44.25" customHeight="1">
      <c r="A38" s="4">
        <v>19</v>
      </c>
      <c r="B38" s="20"/>
      <c r="C38" s="4">
        <v>80104</v>
      </c>
      <c r="D38" s="4">
        <v>6050</v>
      </c>
      <c r="E38" s="11" t="s">
        <v>51</v>
      </c>
      <c r="F38" s="19" t="s">
        <v>81</v>
      </c>
      <c r="G38" s="49">
        <f>H38+K38</f>
        <v>1852000</v>
      </c>
      <c r="H38" s="49">
        <f>I38+J38</f>
        <v>352000</v>
      </c>
      <c r="I38" s="49">
        <v>352000</v>
      </c>
      <c r="J38" s="49"/>
      <c r="K38" s="49">
        <v>1500000</v>
      </c>
      <c r="L38" s="49"/>
    </row>
    <row r="39" spans="1:12" ht="16.5" customHeight="1">
      <c r="A39" s="4"/>
      <c r="B39" s="20"/>
      <c r="C39" s="4"/>
      <c r="D39" s="4"/>
      <c r="E39" s="19" t="s">
        <v>49</v>
      </c>
      <c r="F39" s="19"/>
      <c r="G39" s="49">
        <f>H39</f>
        <v>345000</v>
      </c>
      <c r="H39" s="49">
        <f>I39</f>
        <v>345000</v>
      </c>
      <c r="I39" s="49">
        <v>345000</v>
      </c>
      <c r="J39" s="49"/>
      <c r="K39" s="49"/>
      <c r="L39" s="49"/>
    </row>
    <row r="40" spans="1:12" ht="16.5" customHeight="1">
      <c r="A40" s="4"/>
      <c r="B40" s="20"/>
      <c r="C40" s="4"/>
      <c r="D40" s="4"/>
      <c r="E40" s="11" t="s">
        <v>82</v>
      </c>
      <c r="F40" s="58"/>
      <c r="G40" s="49">
        <f>H40</f>
        <v>2250</v>
      </c>
      <c r="H40" s="49">
        <f>I40</f>
        <v>2250</v>
      </c>
      <c r="I40" s="49">
        <v>2250</v>
      </c>
      <c r="J40" s="49"/>
      <c r="K40" s="49"/>
      <c r="L40" s="49"/>
    </row>
    <row r="41" spans="1:12" ht="27.75" customHeight="1">
      <c r="A41" s="4">
        <v>20</v>
      </c>
      <c r="B41" s="20" t="s">
        <v>83</v>
      </c>
      <c r="C41" s="4">
        <v>80110</v>
      </c>
      <c r="D41" s="4">
        <v>6050</v>
      </c>
      <c r="E41" s="11" t="s">
        <v>34</v>
      </c>
      <c r="F41" s="58">
        <v>2006</v>
      </c>
      <c r="G41" s="49">
        <f>I41</f>
        <v>98000</v>
      </c>
      <c r="H41" s="49">
        <f>I41+J41</f>
        <v>98000</v>
      </c>
      <c r="I41" s="49">
        <v>98000</v>
      </c>
      <c r="J41" s="49"/>
      <c r="K41" s="49"/>
      <c r="L41" s="49"/>
    </row>
    <row r="42" spans="1:12" s="10" customFormat="1" ht="21.75" customHeight="1">
      <c r="A42" s="6"/>
      <c r="B42" s="32"/>
      <c r="C42" s="6"/>
      <c r="D42" s="6"/>
      <c r="E42" s="27" t="s">
        <v>85</v>
      </c>
      <c r="F42" s="59"/>
      <c r="G42" s="49">
        <f>G30+G31+G34+G35+G37+G38+G41</f>
        <v>5402506</v>
      </c>
      <c r="H42" s="49">
        <f>H30+H31+H34+H35+H36+H37+H38+H41</f>
        <v>3417506</v>
      </c>
      <c r="I42" s="49">
        <f>I30+I31+I34+I35+I36+I37+I38+I41</f>
        <v>3417506</v>
      </c>
      <c r="J42" s="49">
        <f>SUM(J30:J38)</f>
        <v>0</v>
      </c>
      <c r="K42" s="49">
        <f>SUM(K26:K38)</f>
        <v>2000000</v>
      </c>
      <c r="L42" s="49"/>
    </row>
    <row r="43" spans="1:12" ht="27.75" customHeight="1">
      <c r="A43" s="4">
        <v>21</v>
      </c>
      <c r="B43" s="4">
        <v>852</v>
      </c>
      <c r="C43" s="4">
        <v>85219</v>
      </c>
      <c r="D43" s="4">
        <v>6060</v>
      </c>
      <c r="E43" s="21" t="s">
        <v>86</v>
      </c>
      <c r="F43" s="58">
        <v>2006</v>
      </c>
      <c r="G43" s="49">
        <f>H43</f>
        <v>11270</v>
      </c>
      <c r="H43" s="49">
        <f>I43</f>
        <v>11270</v>
      </c>
      <c r="I43" s="49">
        <v>11270</v>
      </c>
      <c r="J43" s="49"/>
      <c r="K43" s="49"/>
      <c r="L43" s="49"/>
    </row>
    <row r="44" spans="1:12" s="10" customFormat="1" ht="20.25" customHeight="1">
      <c r="A44" s="6"/>
      <c r="B44" s="26"/>
      <c r="C44" s="6"/>
      <c r="D44" s="6"/>
      <c r="E44" s="33" t="s">
        <v>30</v>
      </c>
      <c r="F44" s="59"/>
      <c r="G44" s="49">
        <f>SUM(G43)</f>
        <v>11270</v>
      </c>
      <c r="H44" s="49">
        <f>SUM(H43)</f>
        <v>11270</v>
      </c>
      <c r="I44" s="49">
        <f>SUM(I43)</f>
        <v>11270</v>
      </c>
      <c r="J44" s="49"/>
      <c r="K44" s="49"/>
      <c r="L44" s="49"/>
    </row>
    <row r="45" spans="1:12" ht="28.5">
      <c r="A45" s="4">
        <v>22</v>
      </c>
      <c r="B45" s="20" t="s">
        <v>19</v>
      </c>
      <c r="C45" s="16" t="s">
        <v>20</v>
      </c>
      <c r="D45" s="16" t="s">
        <v>13</v>
      </c>
      <c r="E45" s="18" t="s">
        <v>87</v>
      </c>
      <c r="F45" s="19" t="s">
        <v>88</v>
      </c>
      <c r="G45" s="49">
        <f>H45+K45+L45</f>
        <v>7857660</v>
      </c>
      <c r="H45" s="49">
        <f>I45+J45</f>
        <v>180634</v>
      </c>
      <c r="I45" s="49">
        <v>180634</v>
      </c>
      <c r="J45" s="49">
        <v>0</v>
      </c>
      <c r="K45" s="49">
        <v>3838513</v>
      </c>
      <c r="L45" s="49">
        <v>3838513</v>
      </c>
    </row>
    <row r="46" spans="1:12" ht="71.25">
      <c r="A46" s="4">
        <v>23</v>
      </c>
      <c r="B46" s="20" t="s">
        <v>19</v>
      </c>
      <c r="C46" s="16" t="s">
        <v>20</v>
      </c>
      <c r="D46" s="16" t="s">
        <v>41</v>
      </c>
      <c r="E46" s="11" t="s">
        <v>40</v>
      </c>
      <c r="F46" s="19">
        <v>2006</v>
      </c>
      <c r="G46" s="49">
        <f>H46</f>
        <v>1353000</v>
      </c>
      <c r="H46" s="49">
        <f>I46+J46</f>
        <v>1353000</v>
      </c>
      <c r="I46" s="49">
        <v>1353000</v>
      </c>
      <c r="J46" s="49"/>
      <c r="K46" s="49"/>
      <c r="L46" s="49"/>
    </row>
    <row r="47" spans="1:12" ht="29.25" customHeight="1">
      <c r="A47" s="4">
        <v>24</v>
      </c>
      <c r="B47" s="20" t="s">
        <v>19</v>
      </c>
      <c r="C47" s="16" t="s">
        <v>36</v>
      </c>
      <c r="D47" s="16" t="s">
        <v>16</v>
      </c>
      <c r="E47" s="18" t="s">
        <v>37</v>
      </c>
      <c r="F47" s="19">
        <v>2006</v>
      </c>
      <c r="G47" s="49">
        <f>H47</f>
        <v>22400</v>
      </c>
      <c r="H47" s="49">
        <f>I47+J47</f>
        <v>22400</v>
      </c>
      <c r="I47" s="49">
        <v>22400</v>
      </c>
      <c r="J47" s="49"/>
      <c r="K47" s="49"/>
      <c r="L47" s="49"/>
    </row>
    <row r="48" spans="1:12" s="10" customFormat="1" ht="18.75" customHeight="1">
      <c r="A48" s="6"/>
      <c r="B48" s="6"/>
      <c r="C48" s="6"/>
      <c r="D48" s="6"/>
      <c r="E48" s="33" t="s">
        <v>89</v>
      </c>
      <c r="F48" s="59"/>
      <c r="G48" s="49">
        <f>I48+K48+L48</f>
        <v>9233060</v>
      </c>
      <c r="H48" s="49">
        <f>I48</f>
        <v>1556034</v>
      </c>
      <c r="I48" s="49">
        <f>I45+I46+I47</f>
        <v>1556034</v>
      </c>
      <c r="J48" s="49">
        <f>J45</f>
        <v>0</v>
      </c>
      <c r="K48" s="49">
        <f>K45</f>
        <v>3838513</v>
      </c>
      <c r="L48" s="49">
        <f>L45</f>
        <v>3838513</v>
      </c>
    </row>
    <row r="49" spans="1:12" s="36" customFormat="1" ht="24.75" customHeight="1">
      <c r="A49" s="34"/>
      <c r="B49" s="34"/>
      <c r="C49" s="34"/>
      <c r="D49" s="34"/>
      <c r="E49" s="35" t="s">
        <v>12</v>
      </c>
      <c r="F49" s="34"/>
      <c r="G49" s="49">
        <f>G12+G14+G23+G26+G29+G42+G44+G48</f>
        <v>18663422.490000002</v>
      </c>
      <c r="H49" s="49">
        <f>H12+H14+H23+H26+H29+H42+H44+H48</f>
        <v>9001396.49</v>
      </c>
      <c r="I49" s="94">
        <f>I12+I14+I23+I26+I29+I42+I44+I48</f>
        <v>7182209.99</v>
      </c>
      <c r="J49" s="49">
        <f>J14+J23+J26+J29+J42+J44+J48</f>
        <v>1819186.5</v>
      </c>
      <c r="K49" s="49">
        <f>K14+K23+K42+K29+K44+K48</f>
        <v>5838513</v>
      </c>
      <c r="L49" s="49">
        <f>L48</f>
        <v>3838513</v>
      </c>
    </row>
    <row r="50" spans="1:12" s="36" customFormat="1" ht="14.25">
      <c r="A50" s="60"/>
      <c r="B50" s="60"/>
      <c r="C50" s="60"/>
      <c r="D50" s="60"/>
      <c r="E50" s="61"/>
      <c r="F50" s="60"/>
      <c r="G50" s="62"/>
      <c r="H50" s="63"/>
      <c r="I50" s="62"/>
      <c r="J50" s="62"/>
      <c r="K50" s="62"/>
      <c r="L50" s="62"/>
    </row>
    <row r="51" spans="7:12" ht="20.25" customHeight="1">
      <c r="G51" s="64"/>
      <c r="J51" s="105" t="s">
        <v>4</v>
      </c>
      <c r="K51" s="105"/>
      <c r="L51" s="105"/>
    </row>
    <row r="52" spans="10:12" ht="26.25" customHeight="1">
      <c r="J52" s="105" t="s">
        <v>135</v>
      </c>
      <c r="K52" s="105"/>
      <c r="L52" s="105"/>
    </row>
  </sheetData>
  <mergeCells count="21">
    <mergeCell ref="L8:L9"/>
    <mergeCell ref="J51:L51"/>
    <mergeCell ref="J52:L52"/>
    <mergeCell ref="H8:H9"/>
    <mergeCell ref="I8:I9"/>
    <mergeCell ref="J8:J9"/>
    <mergeCell ref="K8:K9"/>
    <mergeCell ref="C5:K5"/>
    <mergeCell ref="A6:A9"/>
    <mergeCell ref="B6:B9"/>
    <mergeCell ref="C6:C9"/>
    <mergeCell ref="D6:D9"/>
    <mergeCell ref="E6:E9"/>
    <mergeCell ref="F6:F9"/>
    <mergeCell ref="G6:G9"/>
    <mergeCell ref="H6:L6"/>
    <mergeCell ref="H7:J7"/>
    <mergeCell ref="F1:L1"/>
    <mergeCell ref="F2:L2"/>
    <mergeCell ref="F3:L3"/>
    <mergeCell ref="C4:K4"/>
  </mergeCells>
  <printOptions/>
  <pageMargins left="0.4" right="0.16" top="0.4" bottom="0.31" header="0.32" footer="0.25"/>
  <pageSetup fitToWidth="2"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2007-02-20T07:47:55Z</cp:lastPrinted>
  <dcterms:created xsi:type="dcterms:W3CDTF">2001-03-21T13:01:08Z</dcterms:created>
  <dcterms:modified xsi:type="dcterms:W3CDTF">2007-02-20T08:15:32Z</dcterms:modified>
  <cp:category/>
  <cp:version/>
  <cp:contentType/>
  <cp:contentStatus/>
</cp:coreProperties>
</file>