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4"/>
  </bookViews>
  <sheets>
    <sheet name="zal nr 1" sheetId="1" r:id="rId1"/>
    <sheet name="zal nr 2" sheetId="2" r:id="rId2"/>
    <sheet name="zał. nr 3" sheetId="3" r:id="rId3"/>
    <sheet name="zal nr 4" sheetId="4" r:id="rId4"/>
    <sheet name="zał nr 5" sheetId="5" r:id="rId5"/>
  </sheets>
  <definedNames>
    <definedName name="_xlnm.Print_Area" localSheetId="1">'zal nr 2'!$A$1:$W$77</definedName>
    <definedName name="_xlnm.Print_Area" localSheetId="3">'zal nr 4'!$A$1:$G$23</definedName>
    <definedName name="_xlnm.Print_Area" localSheetId="2">'zał. nr 3'!$A$1:$F$36</definedName>
  </definedNames>
  <calcPr fullCalcOnLoad="1"/>
</workbook>
</file>

<file path=xl/sharedStrings.xml><?xml version="1.0" encoding="utf-8"?>
<sst xmlns="http://schemas.openxmlformats.org/spreadsheetml/2006/main" count="599" uniqueCount="207">
  <si>
    <t>Dział</t>
  </si>
  <si>
    <t>Ogółem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</si>
  <si>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</si>
  <si>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</si>
  <si>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</si>
  <si>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</si>
  <si>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</si>
  <si>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</si>
  <si>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</si>
  <si>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</si>
  <si>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</si>
  <si>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</si>
  <si>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</si>
  <si>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</si>
  <si>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</si>
  <si>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</si>
  <si>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</si>
  <si>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</si>
  <si>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</si>
  <si>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</si>
  <si>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</si>
  <si>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</si>
  <si>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</si>
  <si>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</si>
  <si>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</si>
  <si>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</si>
  <si>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</si>
  <si>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</si>
  <si>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</si>
  <si>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</si>
  <si>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</si>
  <si>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</si>
  <si>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</si>
  <si>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</si>
  <si>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</si>
  <si>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</si>
  <si>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</si>
  <si>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</si>
  <si>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</si>
  <si>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</si>
  <si>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</si>
  <si>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</si>
  <si>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</si>
  <si>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</si>
  <si>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</si>
  <si>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</t>
  </si>
  <si>
    <t>Dochody od osób prawnych, od osób fizycznych i od innych jednostek nie posiadających osobowości prawnej oraz wydatki związane z ich poborem</t>
  </si>
  <si>
    <t>Ochrona zdrowia</t>
  </si>
  <si>
    <t>Zwalczanie narkomanii</t>
  </si>
  <si>
    <t>Pożyczki na finansowanie zadań realizowanych z udziałem środków pochodzących z budżetu UE</t>
  </si>
  <si>
    <t>Przychody i rozchody budżetu w 2011 r.</t>
  </si>
  <si>
    <t>Kwota 2011 r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</si>
  <si>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</si>
  <si>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</si>
  <si>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</si>
  <si>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</si>
  <si>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</si>
  <si>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</si>
  <si>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</si>
  <si>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</si>
  <si>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</si>
  <si>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</si>
  <si>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</si>
  <si>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</si>
  <si>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</si>
  <si>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</si>
  <si>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Srodki do pozyskania w 2011r</t>
  </si>
  <si>
    <t xml:space="preserve">Wydatki na zadania inwestycyjne na 2011 rok </t>
  </si>
  <si>
    <t>Źródło dochodów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</si>
  <si>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</si>
  <si>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</si>
  <si>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</si>
  <si>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</si>
  <si>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</si>
  <si>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</si>
  <si>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Gospodarka mieszkaniowa</t>
  </si>
  <si>
    <t>Podatek od środków transportowych</t>
  </si>
  <si>
    <t>Oświata i wychowanie</t>
  </si>
  <si>
    <t>Dochody ogółem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</si>
  <si>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</si>
  <si>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</si>
  <si>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</si>
  <si>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</si>
  <si>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</si>
  <si>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</si>
  <si>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</si>
  <si>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</si>
  <si>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</si>
  <si>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</si>
  <si>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</si>
  <si>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</si>
  <si>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</si>
  <si>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</si>
  <si>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</si>
  <si>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</si>
  <si>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</si>
  <si>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</si>
  <si>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</si>
  <si>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</si>
  <si>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</si>
  <si>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</si>
  <si>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</si>
  <si>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</si>
  <si>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</si>
  <si>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</si>
  <si>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</si>
  <si>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</si>
  <si>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</si>
  <si>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</si>
  <si>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</si>
  <si>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</si>
  <si>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</si>
  <si>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</si>
  <si>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</si>
  <si>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400</t>
  </si>
  <si>
    <t>4 000,00</t>
  </si>
  <si>
    <t>383 897,00</t>
  </si>
  <si>
    <t>40002</t>
  </si>
  <si>
    <t>600</t>
  </si>
  <si>
    <t>Transport i łączność</t>
  </si>
  <si>
    <t>25 000,00</t>
  </si>
  <si>
    <t>60013</t>
  </si>
  <si>
    <t>Drogi publiczne wojewódzkie</t>
  </si>
  <si>
    <t>60014</t>
  </si>
  <si>
    <t>Drogi publiczne powiatowe</t>
  </si>
  <si>
    <t>5 000,00</t>
  </si>
  <si>
    <t>60016</t>
  </si>
  <si>
    <t>Drogi publiczne gminne</t>
  </si>
  <si>
    <t>700</t>
  </si>
  <si>
    <t>302 000,00</t>
  </si>
  <si>
    <t>70005</t>
  </si>
  <si>
    <t>757</t>
  </si>
  <si>
    <t>Obsługa długu publicznego</t>
  </si>
  <si>
    <t>75702</t>
  </si>
  <si>
    <t>801</t>
  </si>
  <si>
    <t>80113</t>
  </si>
  <si>
    <t>851</t>
  </si>
  <si>
    <t>20 000,00</t>
  </si>
  <si>
    <t>85153</t>
  </si>
  <si>
    <t>7 500,00</t>
  </si>
  <si>
    <t>2 100,00</t>
  </si>
  <si>
    <t>2 500,00</t>
  </si>
  <si>
    <t>Wydatki razem:</t>
  </si>
  <si>
    <t>Dotacje celowe w ramach programów finansowanych z udziałem środków europejskich  oraz środków, o których mowa w art..5 ust 1 pkt.3 oraz ust.3 pkt.5 ustawy, lub płatnosci w ramach budżetu środków europejskich.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</si>
  <si>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</si>
  <si>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</si>
  <si>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</si>
  <si>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Przewodniczący Rady Gminy</t>
  </si>
  <si>
    <t>Mirosław Byczak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</si>
  <si>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</si>
  <si>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Modernizacja drogi gminnej we wsi Budy Zosine od ul. Armii Krajowej do ul. Żołnierzy Grupy Kampinos</t>
  </si>
  <si>
    <t>Razem dział 700 - Gospodarka mieszkaniowa</t>
  </si>
  <si>
    <t>Razem dział 400  Wytwarzanie i zaopatrywanie w energię elektryczną, gaz i wodę</t>
  </si>
  <si>
    <t>§ 950</t>
  </si>
  <si>
    <t>Zmiany w ciągu roku</t>
  </si>
  <si>
    <t>Plan po zmianie</t>
  </si>
  <si>
    <t>DOCHODY</t>
  </si>
  <si>
    <t>Przed zmianą</t>
  </si>
  <si>
    <t>Zmniejszenie</t>
  </si>
  <si>
    <t>Zwiększenie</t>
  </si>
  <si>
    <t>Po zmianie</t>
  </si>
  <si>
    <t>Uzasadnienie:</t>
  </si>
  <si>
    <t>W planie dochodów wprowadza się następujące zmiany:</t>
  </si>
  <si>
    <r>
      <t xml:space="preserve">1) zmniejsza się  </t>
    </r>
    <r>
      <rPr>
        <u val="single"/>
        <sz val="10"/>
        <rFont val="Arial"/>
        <family val="2"/>
      </rPr>
      <t xml:space="preserve">w dziale 600 - Transport i łączność </t>
    </r>
    <r>
      <rPr>
        <sz val="10"/>
        <rFont val="Arial"/>
        <family val="2"/>
      </rPr>
      <t>dochody majątkowe o kwotę 773.154,42 zł z tytułu dofinansowania do realizowanego projektu "Przebudowa układu komunikacyjnego w Gminie Jaktorów dla zwiększenia dostępności terenów przeznaczonych na cele inwestycyjne, edukacyjne i społeczne (przebudowa drogi  Międzyborów - Bieganów), z uwagi na pozyskanie dofinansowania w tej kwocie w dniu 30 grudnia 2010r.
2) Zwiększa w dziale 756 - Dochody od osób prawnych, od osób fizycznych i od inn.jedn.  dochody  bieżące budżetu Gminy  o kwotę 500.000 zł zł, z  tytułu podatku od środków transportowych od osób prawnych.</t>
    </r>
    <r>
      <rPr>
        <u val="single"/>
        <sz val="10"/>
        <rFont val="Arial"/>
        <family val="2"/>
      </rPr>
      <t xml:space="preserve"> </t>
    </r>
  </si>
  <si>
    <t xml:space="preserve">  zmieniającej  uchwałę budżetową  na rok 2011</t>
  </si>
  <si>
    <t>§ 955</t>
  </si>
  <si>
    <t>Wydatki na realizację zadań określonych w gminnym programie przeciwdziałania narkomanii</t>
  </si>
  <si>
    <t>Razem</t>
  </si>
  <si>
    <t>Zmiana</t>
  </si>
  <si>
    <t>Przebudowa dróg gminnych –: ułożenie nakładki asfaltowej na ul.     Alpejskiej  w   Chylicach Kolonii - odcinek od ul. Cichej do ul. Szwajcarskiej o dł. 1300mb , ul Wyczółkowskiego w Budach Grzybek - odcinek o dł. 1100mb, ul. Topolowa i ul. Chmielna w Bieganowie o dł. 1200 mb, ul. Fabryczna w Jaktorowie wraz z budową chodników i kanalizacji  deszczowej na dł. 212 mb</t>
  </si>
  <si>
    <t>Zakup nieruchomości we wsi Budy Nowe (wyrok sądowy)</t>
  </si>
  <si>
    <t>Zakup pompy  głębinowej do SUW w Kozerach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</si>
  <si>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</si>
  <si>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przed zmianą</t>
  </si>
  <si>
    <t>zmniejszenie</t>
  </si>
  <si>
    <t>zwiększenie</t>
  </si>
  <si>
    <t>12 000,00</t>
  </si>
  <si>
    <t>po zmianach</t>
  </si>
  <si>
    <t>835 000,00</t>
  </si>
  <si>
    <t>50 020,00</t>
  </si>
  <si>
    <t>826 000,00</t>
  </si>
  <si>
    <t>3 987 800,18</t>
  </si>
  <si>
    <t>184 725,00</t>
  </si>
  <si>
    <t>Gospodarka gruntami i hnieruchomościami</t>
  </si>
  <si>
    <t>840 647,00</t>
  </si>
  <si>
    <t>40 000,00</t>
  </si>
  <si>
    <t>150 174,00</t>
  </si>
  <si>
    <t>Obsługa papierów wartościowych, kredyów i pożyczek jst</t>
  </si>
  <si>
    <t>Dowożenie ucznów do szkół</t>
  </si>
  <si>
    <t>17 500,00</t>
  </si>
  <si>
    <t>15 305 847,00</t>
  </si>
  <si>
    <t>3 965 320,00</t>
  </si>
  <si>
    <t>Uzasadnienie</t>
  </si>
  <si>
    <t>zmieniającej Uchwałę Budżetową     na rok 2011</t>
  </si>
  <si>
    <r>
      <t>W planie wydatków budżetowych wprowadza się zmiany</t>
    </r>
    <r>
      <rPr>
        <sz val="10"/>
        <rFont val="Arial"/>
        <family val="0"/>
      </rPr>
      <t xml:space="preserve">: 1) </t>
    </r>
    <r>
      <rPr>
        <b/>
        <sz val="10"/>
        <rFont val="Arial"/>
        <family val="2"/>
      </rPr>
      <t>wydatki majątkowe</t>
    </r>
    <r>
      <rPr>
        <sz val="10"/>
        <rFont val="Arial"/>
        <family val="0"/>
      </rPr>
      <t xml:space="preserve"> - zmniejsza się wydatki  na realizację projektu  "Przebudowa układu komunikacyjnego w Gminie Jaktorów dla zwiększenia dostępności terenów przeznaczonych na cele inwestycyjne, edukacyjne i społeczne (przebudowa drogi  Międzyborów - Bieganów) o kwotę 908.038,54 zł  z uwagi na dokonanie zapłaty należności w tej kwocie w dniu 30 grudnia 2010r. Zwiększa się wydatki majątkowe o kwotę 2.856.745 zł, z tego z emisji obligacji na przebudowę dróg gminnych - poz. 7 zał nr 5 - 1.000.000 zł oraz z wolnych środków jako nadwyżki środków pieniężnych na rachunku  bieżącym jst - 1.656.745 zł, z tego na  zakup pompy głębinowej do SUW w Kozerach (dział 400) - 12.000 zł, zapłatę  należności za opracowanie dokumentacji  projektowo-kosztorysowej na realizację zadania "Przebudowa drogi wojewódzkiej Nr 719" (zobowiązanie z 2010r ) - 50.020 zł, modernizację drogi we wsi Budy Zosine - 110.000 zł,  przebudowę dróg gminnych - poz. 6 zał. nr 5 do uchwały - 1.500.000 zł  oraz zakup nieruchomości we wsi Budy Nowe (postanowienie sądu) - 184.725 zł.</t>
    </r>
  </si>
  <si>
    <r>
      <t xml:space="preserve">2) </t>
    </r>
    <r>
      <rPr>
        <b/>
        <sz val="10"/>
        <rFont val="Arial"/>
        <family val="2"/>
      </rPr>
      <t xml:space="preserve">wydatki  bieżące </t>
    </r>
    <r>
      <rPr>
        <sz val="10"/>
        <rFont val="Arial"/>
        <family val="0"/>
      </rPr>
      <t xml:space="preserve">- zwiększa się wydatki  o kwotę 1.092.139,12 zł (wolne środki ), z tego  w dziale 400 - Wytwarzanie i zaopatrywanie w energię elektryczną, gaz i wodę 20.000 zł na opłaty za pobór wody ,   w dziale 600 -  Transport i łączność  na opłaty za zajęcie pasa drogi powiatowej - 5.000 zł, na bieżące utrzymanie dróg gminnych - 867.465,12 zł,  w dziale 757 -  obsługę długu publicznego 190.174 zł (odsetki od emisji obligacji - 150.174 zł i jednorazowa prowizja - 40.000 zł),  w dziale 801 -  Oświata i wychowanie kwotę 7.000 zł przeznacza się na wydatki związane z dowożeniem uczniów do szkół (zobowiązanie z 2010r) , oraz w dziale 851 -  Ochrona zdrowia 2.500 zł zabezpiecza się na wynagrodzenia bezosobowe (zobowiązanie z 2010r). </t>
    </r>
  </si>
  <si>
    <t>Dostarczanie wody</t>
  </si>
  <si>
    <t>Zał  Nr 1 do uchwały Nr III / 20 /2011  Rady Gminy Jaktorów z dnia  27 stycznia  2011r</t>
  </si>
  <si>
    <t>Wytwarzanie i zaopatrywanie w energię lektryczną, gaz i wodę</t>
  </si>
  <si>
    <t>Zał nr 2 do uchwały N  III / 20 /2011 Rady Gminy Jaktorów</t>
  </si>
  <si>
    <t>z dnia 27 stycznia 2011r  Zmieniającej uchwałę budzetową na rok 2011</t>
  </si>
  <si>
    <t>z dnia 27 stycznia 2011r</t>
  </si>
  <si>
    <t>Załącznik Nr 3 do uchwały Nr III /20 /2011 Rady Gminy Jaktorów</t>
  </si>
  <si>
    <t xml:space="preserve">                                      Załącznik nr 4 do uchwały Nr III /20 /2011 Rady Gminy Jaktorów</t>
  </si>
  <si>
    <t>z dnia 27 stycznia 2011r  Zmieniającej Uchwałę Budżetową na rok 2011</t>
  </si>
  <si>
    <t>z dnia 27 stycznia 2011r  zmieniającej uchwałę Budżetową  na rok 2011</t>
  </si>
  <si>
    <t xml:space="preserve">Zał Nr 5  do uchwały Nr III /20 /2011 Rady Gminy Jaktorów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</si>
</sst>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3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sz val="11"/>
      <name val="Arial PL"/>
      <family val="0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7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28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4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4" fontId="27" fillId="0" borderId="19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  <xf numFmtId="4" fontId="28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37" fillId="0" borderId="10" xfId="0" applyFont="1" applyFill="1" applyBorder="1" applyAlignment="1">
      <alignment vertical="center"/>
    </xf>
    <xf numFmtId="2" fontId="37" fillId="0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0" fillId="0" borderId="0" xfId="53" applyFont="1" applyFill="1" applyAlignment="1">
      <alignment horizontal="right"/>
      <protection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1" fillId="0" borderId="10" xfId="0" applyFont="1" applyFill="1" applyBorder="1" applyAlignment="1">
      <alignment horizontal="center" vertical="center" wrapText="1"/>
    </xf>
    <xf numFmtId="49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center"/>
      <protection locked="0"/>
    </xf>
    <xf numFmtId="49" fontId="51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vertical="center" wrapText="1"/>
    </xf>
    <xf numFmtId="49" fontId="51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39" fillId="0" borderId="10" xfId="0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9" fillId="0" borderId="0" xfId="0" applyFont="1" applyFill="1" applyBorder="1" applyAlignment="1">
      <alignment horizontal="center" vertical="center" wrapText="1"/>
    </xf>
    <xf numFmtId="49" fontId="39" fillId="0" borderId="0" xfId="0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" fontId="51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5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1" fillId="0" borderId="19" xfId="0" applyFont="1" applyFill="1" applyBorder="1" applyAlignment="1">
      <alignment horizontal="center" vertical="center" wrapText="1"/>
    </xf>
    <xf numFmtId="49" fontId="51" fillId="0" borderId="20" xfId="0" applyFont="1" applyFill="1" applyBorder="1" applyAlignment="1">
      <alignment horizontal="center" vertical="center" wrapText="1"/>
    </xf>
    <xf numFmtId="4" fontId="51" fillId="0" borderId="17" xfId="0" applyNumberFormat="1" applyFont="1" applyFill="1" applyBorder="1" applyAlignment="1">
      <alignment horizontal="right" vertical="center" wrapText="1"/>
    </xf>
    <xf numFmtId="4" fontId="51" fillId="0" borderId="15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9" fontId="51" fillId="0" borderId="11" xfId="0" applyFont="1" applyFill="1" applyBorder="1" applyAlignment="1">
      <alignment horizontal="center" vertical="center" wrapText="1"/>
    </xf>
    <xf numFmtId="49" fontId="51" fillId="0" borderId="12" xfId="0" applyFont="1" applyFill="1" applyBorder="1" applyAlignment="1">
      <alignment horizontal="center" vertical="center" wrapText="1"/>
    </xf>
    <xf numFmtId="49" fontId="51" fillId="0" borderId="13" xfId="0" applyFont="1" applyFill="1" applyBorder="1" applyAlignment="1">
      <alignment horizontal="center" vertical="center" wrapText="1"/>
    </xf>
    <xf numFmtId="49" fontId="5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38" fillId="0" borderId="0" xfId="0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49" fontId="34" fillId="0" borderId="0" xfId="0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0" xfId="0" applyFont="1" applyFill="1" applyBorder="1" applyAlignment="1">
      <alignment horizontal="left" vertical="center" wrapText="1"/>
    </xf>
    <xf numFmtId="49" fontId="37" fillId="0" borderId="0" xfId="0" applyFont="1" applyFill="1" applyBorder="1" applyAlignment="1">
      <alignment horizontal="left" vertical="center" wrapText="1"/>
    </xf>
    <xf numFmtId="49" fontId="37" fillId="0" borderId="0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51" fillId="0" borderId="10" xfId="0" applyFont="1" applyFill="1" applyBorder="1" applyAlignment="1">
      <alignment horizontal="center" vertical="center" wrapText="1"/>
    </xf>
    <xf numFmtId="49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2" fillId="0" borderId="10" xfId="0" applyFont="1" applyFill="1" applyBorder="1" applyAlignment="1">
      <alignment horizontal="center" vertical="center" wrapText="1"/>
    </xf>
    <xf numFmtId="49" fontId="39" fillId="0" borderId="10" xfId="0" applyFont="1" applyFill="1" applyBorder="1" applyAlignment="1">
      <alignment horizontal="center" vertical="center" wrapText="1"/>
    </xf>
    <xf numFmtId="49" fontId="52" fillId="0" borderId="10" xfId="0" applyFont="1" applyFill="1" applyBorder="1" applyAlignment="1">
      <alignment horizontal="left" vertical="center" wrapText="1"/>
    </xf>
    <xf numFmtId="49" fontId="51" fillId="0" borderId="21" xfId="0" applyFont="1" applyFill="1" applyBorder="1" applyAlignment="1">
      <alignment horizontal="center" vertical="center" wrapText="1"/>
    </xf>
    <xf numFmtId="49" fontId="51" fillId="0" borderId="22" xfId="0" applyFont="1" applyFill="1" applyBorder="1" applyAlignment="1">
      <alignment horizontal="center" vertical="center" wrapText="1"/>
    </xf>
    <xf numFmtId="49" fontId="51" fillId="0" borderId="18" xfId="0" applyFont="1" applyFill="1" applyBorder="1" applyAlignment="1">
      <alignment horizontal="center" vertical="center" wrapText="1"/>
    </xf>
    <xf numFmtId="49" fontId="51" fillId="0" borderId="23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4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Font="1" applyFill="1" applyBorder="1" applyAlignment="1">
      <alignment horizontal="center" vertical="top" wrapText="1"/>
    </xf>
    <xf numFmtId="49" fontId="51" fillId="0" borderId="12" xfId="0" applyFont="1" applyFill="1" applyBorder="1" applyAlignment="1">
      <alignment horizontal="center" vertical="top" wrapText="1"/>
    </xf>
    <xf numFmtId="49" fontId="51" fillId="0" borderId="13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53" applyFont="1" applyFill="1" applyAlignment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2" xfId="0" applyFont="1" applyFill="1" applyBorder="1" applyAlignment="1">
      <alignment horizontal="center" vertical="center" textRotation="90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1" sqref="F1:L1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12.7109375" style="0" customWidth="1"/>
    <col min="4" max="4" width="11.710937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1.7109375" style="0" customWidth="1"/>
    <col min="9" max="9" width="10.421875" style="0" customWidth="1"/>
    <col min="10" max="10" width="12.57421875" style="0" customWidth="1"/>
    <col min="11" max="11" width="8.28125" style="0" customWidth="1"/>
    <col min="12" max="12" width="12.57421875" style="0" customWidth="1"/>
  </cols>
  <sheetData>
    <row r="1" spans="2:12" ht="16.5" customHeight="1">
      <c r="B1" s="58"/>
      <c r="C1" s="58"/>
      <c r="D1" s="58"/>
      <c r="E1" s="58"/>
      <c r="F1" s="176" t="s">
        <v>197</v>
      </c>
      <c r="G1" s="176"/>
      <c r="H1" s="176"/>
      <c r="I1" s="176"/>
      <c r="J1" s="176"/>
      <c r="K1" s="176"/>
      <c r="L1" s="176"/>
    </row>
    <row r="2" spans="2:12" ht="18" customHeight="1">
      <c r="B2" s="58"/>
      <c r="C2" s="58"/>
      <c r="D2" s="58"/>
      <c r="E2" s="58"/>
      <c r="F2" s="58"/>
      <c r="G2" s="176" t="s">
        <v>193</v>
      </c>
      <c r="H2" s="176"/>
      <c r="I2" s="176"/>
      <c r="J2" s="176"/>
      <c r="K2" s="176"/>
      <c r="L2" s="176"/>
    </row>
    <row r="3" spans="2:6" s="85" customFormat="1" ht="21.75" customHeight="1">
      <c r="B3" s="177" t="s">
        <v>156</v>
      </c>
      <c r="C3" s="177"/>
      <c r="D3" s="177"/>
      <c r="E3" s="84"/>
      <c r="F3" s="86"/>
    </row>
    <row r="4" spans="1:12" s="59" customFormat="1" ht="13.5" customHeight="1">
      <c r="A4" s="170" t="s">
        <v>0</v>
      </c>
      <c r="B4" s="170" t="s">
        <v>68</v>
      </c>
      <c r="C4" s="170" t="s">
        <v>1</v>
      </c>
      <c r="D4" s="170"/>
      <c r="E4" s="170"/>
      <c r="F4" s="170"/>
      <c r="G4" s="170" t="s">
        <v>69</v>
      </c>
      <c r="H4" s="170"/>
      <c r="I4" s="170"/>
      <c r="J4" s="170"/>
      <c r="K4" s="170"/>
      <c r="L4" s="170"/>
    </row>
    <row r="5" spans="1:12" s="59" customFormat="1" ht="13.5" customHeight="1">
      <c r="A5" s="170"/>
      <c r="B5" s="170"/>
      <c r="C5" s="170"/>
      <c r="D5" s="170"/>
      <c r="E5" s="170"/>
      <c r="F5" s="170"/>
      <c r="G5" s="170" t="s">
        <v>70</v>
      </c>
      <c r="H5" s="170" t="s">
        <v>71</v>
      </c>
      <c r="I5" s="170"/>
      <c r="J5" s="170" t="s">
        <v>72</v>
      </c>
      <c r="K5" s="170" t="s">
        <v>71</v>
      </c>
      <c r="L5" s="170"/>
    </row>
    <row r="6" spans="1:12" s="59" customFormat="1" ht="101.25" customHeight="1">
      <c r="A6" s="170"/>
      <c r="B6" s="170"/>
      <c r="C6" s="170"/>
      <c r="D6" s="170"/>
      <c r="E6" s="170"/>
      <c r="F6" s="170"/>
      <c r="G6" s="170"/>
      <c r="H6" s="61" t="s">
        <v>73</v>
      </c>
      <c r="I6" s="62" t="s">
        <v>74</v>
      </c>
      <c r="J6" s="170"/>
      <c r="K6" s="61" t="s">
        <v>73</v>
      </c>
      <c r="L6" s="62" t="s">
        <v>74</v>
      </c>
    </row>
    <row r="7" spans="1:12" s="59" customFormat="1" ht="18.75" customHeight="1">
      <c r="A7" s="61"/>
      <c r="B7" s="83"/>
      <c r="C7" s="87" t="s">
        <v>157</v>
      </c>
      <c r="D7" s="88" t="s">
        <v>158</v>
      </c>
      <c r="E7" s="88" t="s">
        <v>159</v>
      </c>
      <c r="F7" s="87" t="s">
        <v>160</v>
      </c>
      <c r="G7" s="82"/>
      <c r="H7" s="61"/>
      <c r="I7" s="62"/>
      <c r="J7" s="83"/>
      <c r="K7" s="60"/>
      <c r="L7" s="62"/>
    </row>
    <row r="8" spans="1:12" s="90" customFormat="1" ht="16.5" customHeight="1">
      <c r="A8" s="89">
        <v>1</v>
      </c>
      <c r="B8" s="89">
        <v>2</v>
      </c>
      <c r="C8" s="171">
        <v>3</v>
      </c>
      <c r="D8" s="172"/>
      <c r="E8" s="172"/>
      <c r="F8" s="173"/>
      <c r="G8" s="89">
        <v>4</v>
      </c>
      <c r="H8" s="89">
        <v>5</v>
      </c>
      <c r="I8" s="89">
        <v>6</v>
      </c>
      <c r="J8" s="89">
        <v>7</v>
      </c>
      <c r="K8" s="89">
        <v>8</v>
      </c>
      <c r="L8" s="89">
        <v>9</v>
      </c>
    </row>
    <row r="9" spans="1:12" s="90" customFormat="1" ht="23.25" customHeight="1">
      <c r="A9" s="63">
        <v>600</v>
      </c>
      <c r="B9" s="66" t="s">
        <v>119</v>
      </c>
      <c r="C9" s="91">
        <v>2440620.36</v>
      </c>
      <c r="D9" s="102">
        <f>D10</f>
        <v>773154.42</v>
      </c>
      <c r="E9" s="108">
        <f>E10</f>
        <v>0</v>
      </c>
      <c r="F9" s="108">
        <f>C9-D9+E9</f>
        <v>1667465.94</v>
      </c>
      <c r="G9" s="91">
        <v>0</v>
      </c>
      <c r="H9" s="101"/>
      <c r="I9" s="92"/>
      <c r="J9" s="91">
        <v>1667465.94</v>
      </c>
      <c r="K9" s="92"/>
      <c r="L9" s="92"/>
    </row>
    <row r="10" spans="1:12" s="90" customFormat="1" ht="83.25" customHeight="1">
      <c r="A10" s="64"/>
      <c r="B10" s="2" t="s">
        <v>143</v>
      </c>
      <c r="C10" s="93">
        <v>2440620.36</v>
      </c>
      <c r="D10" s="94">
        <v>773154.42</v>
      </c>
      <c r="E10" s="94"/>
      <c r="F10" s="94">
        <f>C10-D10+E10</f>
        <v>1667465.94</v>
      </c>
      <c r="G10" s="109"/>
      <c r="H10" s="110"/>
      <c r="I10" s="95"/>
      <c r="J10" s="94">
        <v>-773154.42</v>
      </c>
      <c r="K10" s="96"/>
      <c r="L10" s="89"/>
    </row>
    <row r="11" spans="1:12" ht="76.5" customHeight="1">
      <c r="A11" s="4">
        <v>756</v>
      </c>
      <c r="B11" s="97" t="s">
        <v>46</v>
      </c>
      <c r="C11" s="98">
        <v>15386527</v>
      </c>
      <c r="D11" s="98"/>
      <c r="E11" s="98">
        <f>E12</f>
        <v>500000</v>
      </c>
      <c r="F11" s="91">
        <f>C11-D11+E11</f>
        <v>15886527</v>
      </c>
      <c r="G11" s="91">
        <f>F11</f>
        <v>15886527</v>
      </c>
      <c r="H11" s="99"/>
      <c r="I11" s="99"/>
      <c r="J11" s="93"/>
      <c r="K11" s="98"/>
      <c r="L11" s="91"/>
    </row>
    <row r="12" spans="1:12" ht="30.75" customHeight="1">
      <c r="A12" s="4"/>
      <c r="B12" s="3" t="s">
        <v>76</v>
      </c>
      <c r="C12" s="93">
        <v>5600000</v>
      </c>
      <c r="D12" s="93"/>
      <c r="E12" s="93">
        <v>500000</v>
      </c>
      <c r="F12" s="94">
        <f>C12-D12+E12</f>
        <v>6100000</v>
      </c>
      <c r="G12" s="94">
        <v>500000</v>
      </c>
      <c r="H12" s="99"/>
      <c r="I12" s="99"/>
      <c r="J12" s="93"/>
      <c r="K12" s="98"/>
      <c r="L12" s="91"/>
    </row>
    <row r="13" spans="1:12" s="105" customFormat="1" ht="27.75" customHeight="1">
      <c r="A13" s="100"/>
      <c r="B13" s="101" t="s">
        <v>78</v>
      </c>
      <c r="C13" s="102">
        <v>37202673.92</v>
      </c>
      <c r="D13" s="91">
        <f>D9+D11</f>
        <v>773154.42</v>
      </c>
      <c r="E13" s="91">
        <f>E9+E11</f>
        <v>500000</v>
      </c>
      <c r="F13" s="91">
        <f>C13-D13+E13</f>
        <v>36929519.5</v>
      </c>
      <c r="G13" s="103">
        <f>F13-J13</f>
        <v>29430884</v>
      </c>
      <c r="H13" s="103">
        <v>3273283</v>
      </c>
      <c r="I13" s="103">
        <v>0</v>
      </c>
      <c r="J13" s="91">
        <v>7498635.5</v>
      </c>
      <c r="K13" s="104"/>
      <c r="L13" s="91">
        <v>6498635.5</v>
      </c>
    </row>
    <row r="14" spans="2:6" ht="14.25" customHeight="1">
      <c r="B14" s="1" t="s">
        <v>161</v>
      </c>
      <c r="C14" s="1"/>
      <c r="D14" s="1"/>
      <c r="E14" s="1"/>
      <c r="F14" s="1"/>
    </row>
    <row r="15" spans="1:11" ht="15" customHeight="1">
      <c r="A15" s="174" t="s">
        <v>162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2" s="107" customFormat="1" ht="64.5" customHeight="1">
      <c r="A16" s="175" t="s">
        <v>163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06"/>
    </row>
    <row r="17" spans="2:12" ht="12.75" customHeight="1">
      <c r="B17" s="1"/>
      <c r="C17" s="1"/>
      <c r="D17" s="1"/>
      <c r="E17" s="1"/>
      <c r="F17" s="1"/>
      <c r="I17" s="169" t="s">
        <v>147</v>
      </c>
      <c r="J17" s="169"/>
      <c r="K17" s="169"/>
      <c r="L17" s="169"/>
    </row>
    <row r="18" spans="2:6" ht="12.75">
      <c r="B18" s="1"/>
      <c r="C18" s="1"/>
      <c r="D18" s="1"/>
      <c r="E18" s="1"/>
      <c r="F18" s="1"/>
    </row>
    <row r="19" spans="2:12" ht="12.75">
      <c r="B19" s="1"/>
      <c r="C19" s="1"/>
      <c r="D19" s="1"/>
      <c r="E19" s="1"/>
      <c r="F19" s="1"/>
      <c r="I19" s="169" t="s">
        <v>148</v>
      </c>
      <c r="J19" s="169"/>
      <c r="K19" s="169"/>
      <c r="L19" s="169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mergeCells count="16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17:L17"/>
    <mergeCell ref="I19:L19"/>
    <mergeCell ref="K5:L5"/>
    <mergeCell ref="C8:F8"/>
    <mergeCell ref="A15:K15"/>
    <mergeCell ref="A16:K16"/>
  </mergeCells>
  <printOptions/>
  <pageMargins left="0.42" right="0.22" top="0.37" bottom="0.29" header="0.28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B1">
      <selection activeCell="Y44" sqref="Y44"/>
    </sheetView>
  </sheetViews>
  <sheetFormatPr defaultColWidth="9.140625" defaultRowHeight="12.75"/>
  <cols>
    <col min="1" max="1" width="0.13671875" style="137" hidden="1" customWidth="1"/>
    <col min="2" max="2" width="2.140625" style="137" customWidth="1"/>
    <col min="3" max="3" width="1.421875" style="137" customWidth="1"/>
    <col min="4" max="4" width="4.28125" style="137" customWidth="1"/>
    <col min="5" max="5" width="5.28125" style="137" customWidth="1"/>
    <col min="6" max="6" width="4.421875" style="137" customWidth="1"/>
    <col min="7" max="7" width="8.00390625" style="137" customWidth="1"/>
    <col min="8" max="8" width="7.140625" style="137" customWidth="1"/>
    <col min="9" max="9" width="2.8515625" style="137" customWidth="1"/>
    <col min="10" max="10" width="9.7109375" style="137" customWidth="1"/>
    <col min="11" max="11" width="9.57421875" style="137" customWidth="1"/>
    <col min="12" max="12" width="9.140625" style="137" customWidth="1"/>
    <col min="13" max="13" width="8.421875" style="137" customWidth="1"/>
    <col min="14" max="14" width="8.57421875" style="137" customWidth="1"/>
    <col min="15" max="15" width="8.8515625" style="137" customWidth="1"/>
    <col min="16" max="17" width="5.140625" style="137" customWidth="1"/>
    <col min="18" max="18" width="7.8515625" style="137" customWidth="1"/>
    <col min="19" max="20" width="9.57421875" style="137" customWidth="1"/>
    <col min="21" max="21" width="9.28125" style="137" customWidth="1"/>
    <col min="22" max="23" width="7.8515625" style="137" customWidth="1"/>
    <col min="24" max="16384" width="9.140625" style="137" customWidth="1"/>
  </cols>
  <sheetData>
    <row r="1" spans="1:23" s="135" customFormat="1" ht="20.25" customHeight="1">
      <c r="A1" s="178" t="s">
        <v>199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2:23" s="136" customFormat="1" ht="21.75" customHeight="1">
      <c r="B2" s="179" t="s">
        <v>200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3.5" customHeight="1">
      <c r="A3" s="180"/>
      <c r="B3" s="181"/>
      <c r="C3" s="182"/>
      <c r="D3" s="183"/>
      <c r="E3" s="184"/>
      <c r="F3" s="182"/>
      <c r="G3" s="183"/>
      <c r="H3" s="184"/>
      <c r="I3" s="185" t="s">
        <v>9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</row>
    <row r="4" spans="1:23" ht="8.25" customHeight="1">
      <c r="A4" s="138"/>
      <c r="B4" s="186" t="s">
        <v>0</v>
      </c>
      <c r="C4" s="186"/>
      <c r="D4" s="187" t="s">
        <v>2</v>
      </c>
      <c r="E4" s="187"/>
      <c r="F4" s="187"/>
      <c r="G4" s="187"/>
      <c r="H4" s="186" t="s">
        <v>79</v>
      </c>
      <c r="I4" s="188"/>
      <c r="J4" s="187" t="s">
        <v>80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ht="8.25" customHeight="1">
      <c r="A5" s="138"/>
      <c r="B5" s="186"/>
      <c r="C5" s="186"/>
      <c r="D5" s="187"/>
      <c r="E5" s="187"/>
      <c r="F5" s="187"/>
      <c r="G5" s="187"/>
      <c r="H5" s="188"/>
      <c r="I5" s="188"/>
      <c r="J5" s="186" t="s">
        <v>81</v>
      </c>
      <c r="K5" s="186" t="s">
        <v>82</v>
      </c>
      <c r="L5" s="186"/>
      <c r="M5" s="186"/>
      <c r="N5" s="186"/>
      <c r="O5" s="186"/>
      <c r="P5" s="186"/>
      <c r="Q5" s="186"/>
      <c r="R5" s="186"/>
      <c r="S5" s="186" t="s">
        <v>83</v>
      </c>
      <c r="T5" s="187" t="s">
        <v>82</v>
      </c>
      <c r="U5" s="187"/>
      <c r="V5" s="187"/>
      <c r="W5" s="187"/>
    </row>
    <row r="6" spans="1:23" ht="3" customHeight="1">
      <c r="A6" s="138"/>
      <c r="B6" s="186"/>
      <c r="C6" s="186"/>
      <c r="D6" s="187"/>
      <c r="E6" s="187"/>
      <c r="F6" s="187"/>
      <c r="G6" s="187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 t="s">
        <v>84</v>
      </c>
      <c r="U6" s="186" t="s">
        <v>71</v>
      </c>
      <c r="V6" s="186" t="s">
        <v>85</v>
      </c>
      <c r="W6" s="187" t="s">
        <v>73</v>
      </c>
    </row>
    <row r="7" spans="1:23" ht="5.25" customHeight="1">
      <c r="A7" s="138"/>
      <c r="B7" s="186"/>
      <c r="C7" s="186"/>
      <c r="D7" s="187"/>
      <c r="E7" s="187"/>
      <c r="F7" s="187"/>
      <c r="G7" s="187"/>
      <c r="H7" s="188"/>
      <c r="I7" s="188"/>
      <c r="J7" s="186"/>
      <c r="K7" s="186" t="s">
        <v>86</v>
      </c>
      <c r="L7" s="186" t="s">
        <v>82</v>
      </c>
      <c r="M7" s="186"/>
      <c r="N7" s="186" t="s">
        <v>87</v>
      </c>
      <c r="O7" s="186" t="s">
        <v>88</v>
      </c>
      <c r="P7" s="186" t="s">
        <v>89</v>
      </c>
      <c r="Q7" s="186" t="s">
        <v>90</v>
      </c>
      <c r="R7" s="186" t="s">
        <v>91</v>
      </c>
      <c r="S7" s="186"/>
      <c r="T7" s="186"/>
      <c r="U7" s="186"/>
      <c r="V7" s="186"/>
      <c r="W7" s="187"/>
    </row>
    <row r="8" spans="1:23" ht="11.25" customHeight="1">
      <c r="A8" s="138"/>
      <c r="B8" s="186"/>
      <c r="C8" s="186"/>
      <c r="D8" s="187"/>
      <c r="E8" s="187"/>
      <c r="F8" s="187"/>
      <c r="G8" s="187"/>
      <c r="H8" s="188"/>
      <c r="I8" s="188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 t="s">
        <v>92</v>
      </c>
      <c r="V8" s="186"/>
      <c r="W8" s="187"/>
    </row>
    <row r="9" spans="1:23" ht="129.75" customHeight="1">
      <c r="A9" s="138"/>
      <c r="B9" s="186"/>
      <c r="C9" s="186"/>
      <c r="D9" s="187"/>
      <c r="E9" s="187"/>
      <c r="F9" s="187"/>
      <c r="G9" s="187"/>
      <c r="H9" s="188"/>
      <c r="I9" s="188"/>
      <c r="J9" s="186"/>
      <c r="K9" s="186"/>
      <c r="L9" s="139" t="s">
        <v>93</v>
      </c>
      <c r="M9" s="139" t="s">
        <v>94</v>
      </c>
      <c r="N9" s="186"/>
      <c r="O9" s="186"/>
      <c r="P9" s="186"/>
      <c r="Q9" s="186"/>
      <c r="R9" s="186"/>
      <c r="S9" s="186"/>
      <c r="T9" s="186"/>
      <c r="U9" s="186"/>
      <c r="V9" s="186"/>
      <c r="W9" s="187"/>
    </row>
    <row r="10" spans="1:23" ht="16.5" customHeight="1">
      <c r="A10" s="138"/>
      <c r="B10" s="186" t="s">
        <v>95</v>
      </c>
      <c r="C10" s="186"/>
      <c r="D10" s="140" t="s">
        <v>96</v>
      </c>
      <c r="E10" s="187" t="s">
        <v>97</v>
      </c>
      <c r="F10" s="187"/>
      <c r="G10" s="187"/>
      <c r="H10" s="186" t="s">
        <v>98</v>
      </c>
      <c r="I10" s="188"/>
      <c r="J10" s="139" t="s">
        <v>99</v>
      </c>
      <c r="K10" s="139" t="s">
        <v>100</v>
      </c>
      <c r="L10" s="139" t="s">
        <v>101</v>
      </c>
      <c r="M10" s="139" t="s">
        <v>102</v>
      </c>
      <c r="N10" s="139" t="s">
        <v>103</v>
      </c>
      <c r="O10" s="139" t="s">
        <v>104</v>
      </c>
      <c r="P10" s="139" t="s">
        <v>105</v>
      </c>
      <c r="Q10" s="139" t="s">
        <v>106</v>
      </c>
      <c r="R10" s="139" t="s">
        <v>107</v>
      </c>
      <c r="S10" s="139" t="s">
        <v>108</v>
      </c>
      <c r="T10" s="139" t="s">
        <v>109</v>
      </c>
      <c r="U10" s="139" t="s">
        <v>110</v>
      </c>
      <c r="V10" s="139" t="s">
        <v>111</v>
      </c>
      <c r="W10" s="141">
        <v>19</v>
      </c>
    </row>
    <row r="11" spans="1:23" ht="19.5" customHeight="1">
      <c r="A11" s="138"/>
      <c r="B11" s="189" t="s">
        <v>114</v>
      </c>
      <c r="C11" s="189"/>
      <c r="D11" s="190"/>
      <c r="E11" s="191" t="s">
        <v>198</v>
      </c>
      <c r="F11" s="191"/>
      <c r="G11" s="142" t="s">
        <v>173</v>
      </c>
      <c r="H11" s="162">
        <f>J11+S11</f>
        <v>387897</v>
      </c>
      <c r="I11" s="163"/>
      <c r="J11" s="143">
        <f>K11+N11+O11+P11+Q11+R11</f>
        <v>387897</v>
      </c>
      <c r="K11" s="143">
        <f>L11+M11</f>
        <v>387897</v>
      </c>
      <c r="L11" s="143" t="s">
        <v>115</v>
      </c>
      <c r="M11" s="143" t="s">
        <v>116</v>
      </c>
      <c r="N11" s="143" t="s">
        <v>112</v>
      </c>
      <c r="O11" s="143" t="s">
        <v>112</v>
      </c>
      <c r="P11" s="143" t="s">
        <v>112</v>
      </c>
      <c r="Q11" s="143" t="s">
        <v>112</v>
      </c>
      <c r="R11" s="143" t="s">
        <v>112</v>
      </c>
      <c r="S11" s="143">
        <f>T11+V11+W11</f>
        <v>0</v>
      </c>
      <c r="T11" s="143">
        <v>0</v>
      </c>
      <c r="U11" s="143">
        <v>0</v>
      </c>
      <c r="V11" s="143" t="s">
        <v>112</v>
      </c>
      <c r="W11" s="143">
        <v>0</v>
      </c>
    </row>
    <row r="12" spans="1:23" ht="15.75" customHeight="1">
      <c r="A12" s="138"/>
      <c r="B12" s="189"/>
      <c r="C12" s="189"/>
      <c r="D12" s="190"/>
      <c r="E12" s="191"/>
      <c r="F12" s="191"/>
      <c r="G12" s="142" t="s">
        <v>174</v>
      </c>
      <c r="H12" s="162">
        <f>J12+S12</f>
        <v>0</v>
      </c>
      <c r="I12" s="163"/>
      <c r="J12" s="143">
        <f>K12+N12+O12+P12+Q12+R12</f>
        <v>0</v>
      </c>
      <c r="K12" s="143">
        <f>L12+M12</f>
        <v>0</v>
      </c>
      <c r="L12" s="143" t="s">
        <v>112</v>
      </c>
      <c r="M12" s="143" t="s">
        <v>112</v>
      </c>
      <c r="N12" s="143" t="s">
        <v>112</v>
      </c>
      <c r="O12" s="143" t="s">
        <v>112</v>
      </c>
      <c r="P12" s="143" t="s">
        <v>112</v>
      </c>
      <c r="Q12" s="143" t="s">
        <v>112</v>
      </c>
      <c r="R12" s="143" t="s">
        <v>112</v>
      </c>
      <c r="S12" s="143">
        <f>T12+V12+W12</f>
        <v>0</v>
      </c>
      <c r="T12" s="143" t="s">
        <v>112</v>
      </c>
      <c r="U12" s="143">
        <v>0</v>
      </c>
      <c r="V12" s="143" t="s">
        <v>112</v>
      </c>
      <c r="W12" s="143">
        <v>0</v>
      </c>
    </row>
    <row r="13" spans="1:23" ht="15" customHeight="1">
      <c r="A13" s="138"/>
      <c r="B13" s="189"/>
      <c r="C13" s="189"/>
      <c r="D13" s="190"/>
      <c r="E13" s="191"/>
      <c r="F13" s="191"/>
      <c r="G13" s="142" t="s">
        <v>175</v>
      </c>
      <c r="H13" s="162">
        <f>J13+S13</f>
        <v>32000</v>
      </c>
      <c r="I13" s="163"/>
      <c r="J13" s="143">
        <f>K13+N13+O13+P13+Q13+R13</f>
        <v>20000</v>
      </c>
      <c r="K13" s="143">
        <f>L13+M13</f>
        <v>20000</v>
      </c>
      <c r="L13" s="143" t="s">
        <v>112</v>
      </c>
      <c r="M13" s="143" t="s">
        <v>137</v>
      </c>
      <c r="N13" s="143" t="s">
        <v>112</v>
      </c>
      <c r="O13" s="143" t="s">
        <v>112</v>
      </c>
      <c r="P13" s="143" t="s">
        <v>112</v>
      </c>
      <c r="Q13" s="143" t="s">
        <v>112</v>
      </c>
      <c r="R13" s="143" t="s">
        <v>112</v>
      </c>
      <c r="S13" s="143">
        <f>T13+V13+W13</f>
        <v>12000</v>
      </c>
      <c r="T13" s="143" t="s">
        <v>176</v>
      </c>
      <c r="U13" s="143">
        <v>0</v>
      </c>
      <c r="V13" s="143" t="s">
        <v>112</v>
      </c>
      <c r="W13" s="143">
        <v>0</v>
      </c>
    </row>
    <row r="14" spans="1:23" s="156" customFormat="1" ht="25.5" customHeight="1">
      <c r="A14" s="154"/>
      <c r="B14" s="189"/>
      <c r="C14" s="189"/>
      <c r="D14" s="190"/>
      <c r="E14" s="191"/>
      <c r="F14" s="191"/>
      <c r="G14" s="145" t="s">
        <v>177</v>
      </c>
      <c r="H14" s="164">
        <f>H11-H12+H13</f>
        <v>419897</v>
      </c>
      <c r="I14" s="164"/>
      <c r="J14" s="155">
        <f aca="true" t="shared" si="0" ref="J14:W14">J11-J12+J13</f>
        <v>407897</v>
      </c>
      <c r="K14" s="155">
        <f t="shared" si="0"/>
        <v>407897</v>
      </c>
      <c r="L14" s="155">
        <f t="shared" si="0"/>
        <v>4000</v>
      </c>
      <c r="M14" s="155">
        <f t="shared" si="0"/>
        <v>403897</v>
      </c>
      <c r="N14" s="155">
        <f t="shared" si="0"/>
        <v>0</v>
      </c>
      <c r="O14" s="155">
        <f t="shared" si="0"/>
        <v>0</v>
      </c>
      <c r="P14" s="155">
        <f t="shared" si="0"/>
        <v>0</v>
      </c>
      <c r="Q14" s="155">
        <f t="shared" si="0"/>
        <v>0</v>
      </c>
      <c r="R14" s="155">
        <f t="shared" si="0"/>
        <v>0</v>
      </c>
      <c r="S14" s="155">
        <f t="shared" si="0"/>
        <v>12000</v>
      </c>
      <c r="T14" s="155">
        <f t="shared" si="0"/>
        <v>12000</v>
      </c>
      <c r="U14" s="155">
        <f t="shared" si="0"/>
        <v>0</v>
      </c>
      <c r="V14" s="155">
        <f t="shared" si="0"/>
        <v>0</v>
      </c>
      <c r="W14" s="155">
        <f t="shared" si="0"/>
        <v>0</v>
      </c>
    </row>
    <row r="15" spans="1:23" ht="17.25" customHeight="1">
      <c r="A15" s="138"/>
      <c r="B15" s="186"/>
      <c r="C15" s="186"/>
      <c r="D15" s="165" t="s">
        <v>117</v>
      </c>
      <c r="E15" s="168" t="s">
        <v>196</v>
      </c>
      <c r="F15" s="168"/>
      <c r="G15" s="142" t="s">
        <v>173</v>
      </c>
      <c r="H15" s="157">
        <f>J15+S15</f>
        <v>387897</v>
      </c>
      <c r="I15" s="157"/>
      <c r="J15" s="143">
        <f>K15+N15+O15+P15+Q15+R15</f>
        <v>387897</v>
      </c>
      <c r="K15" s="143">
        <f>L15+M15</f>
        <v>387897</v>
      </c>
      <c r="L15" s="143" t="s">
        <v>115</v>
      </c>
      <c r="M15" s="143" t="s">
        <v>116</v>
      </c>
      <c r="N15" s="143" t="s">
        <v>112</v>
      </c>
      <c r="O15" s="143" t="s">
        <v>112</v>
      </c>
      <c r="P15" s="143" t="s">
        <v>112</v>
      </c>
      <c r="Q15" s="143" t="s">
        <v>112</v>
      </c>
      <c r="R15" s="143" t="s">
        <v>112</v>
      </c>
      <c r="S15" s="143">
        <f>T15+V15+W15</f>
        <v>0</v>
      </c>
      <c r="T15" s="143" t="s">
        <v>112</v>
      </c>
      <c r="U15" s="143">
        <v>0</v>
      </c>
      <c r="V15" s="143" t="s">
        <v>112</v>
      </c>
      <c r="W15" s="143">
        <v>0</v>
      </c>
    </row>
    <row r="16" spans="1:23" ht="17.25" customHeight="1">
      <c r="A16" s="138"/>
      <c r="B16" s="186"/>
      <c r="C16" s="186"/>
      <c r="D16" s="166"/>
      <c r="E16" s="168"/>
      <c r="F16" s="168"/>
      <c r="G16" s="142" t="s">
        <v>174</v>
      </c>
      <c r="H16" s="157">
        <f>J16+S16</f>
        <v>0</v>
      </c>
      <c r="I16" s="157"/>
      <c r="J16" s="143">
        <f>K16+N16+O16+P16+Q16+R16</f>
        <v>0</v>
      </c>
      <c r="K16" s="143">
        <f>L16+M16</f>
        <v>0</v>
      </c>
      <c r="L16" s="143" t="s">
        <v>112</v>
      </c>
      <c r="M16" s="143" t="s">
        <v>112</v>
      </c>
      <c r="N16" s="143" t="s">
        <v>112</v>
      </c>
      <c r="O16" s="143" t="s">
        <v>112</v>
      </c>
      <c r="P16" s="143" t="s">
        <v>112</v>
      </c>
      <c r="Q16" s="143" t="s">
        <v>112</v>
      </c>
      <c r="R16" s="143" t="s">
        <v>112</v>
      </c>
      <c r="S16" s="143">
        <f>T16+V16+W16</f>
        <v>0</v>
      </c>
      <c r="T16" s="143" t="s">
        <v>112</v>
      </c>
      <c r="U16" s="143">
        <v>0</v>
      </c>
      <c r="V16" s="143" t="s">
        <v>112</v>
      </c>
      <c r="W16" s="143">
        <v>0</v>
      </c>
    </row>
    <row r="17" spans="1:23" ht="12.75" customHeight="1">
      <c r="A17" s="138"/>
      <c r="B17" s="186"/>
      <c r="C17" s="186"/>
      <c r="D17" s="166"/>
      <c r="E17" s="168"/>
      <c r="F17" s="168"/>
      <c r="G17" s="142" t="s">
        <v>175</v>
      </c>
      <c r="H17" s="157">
        <f>J17+S17</f>
        <v>32000</v>
      </c>
      <c r="I17" s="157"/>
      <c r="J17" s="143">
        <f>K17+N17+O17+P17+Q17+R17</f>
        <v>20000</v>
      </c>
      <c r="K17" s="143">
        <f>L17+M17</f>
        <v>20000</v>
      </c>
      <c r="L17" s="143" t="s">
        <v>112</v>
      </c>
      <c r="M17" s="143" t="s">
        <v>137</v>
      </c>
      <c r="N17" s="143" t="s">
        <v>112</v>
      </c>
      <c r="O17" s="143" t="s">
        <v>112</v>
      </c>
      <c r="P17" s="143" t="s">
        <v>112</v>
      </c>
      <c r="Q17" s="143" t="s">
        <v>112</v>
      </c>
      <c r="R17" s="143" t="s">
        <v>112</v>
      </c>
      <c r="S17" s="143">
        <f>T17+V17+W17</f>
        <v>12000</v>
      </c>
      <c r="T17" s="143" t="s">
        <v>176</v>
      </c>
      <c r="U17" s="143">
        <v>0</v>
      </c>
      <c r="V17" s="143" t="s">
        <v>112</v>
      </c>
      <c r="W17" s="143">
        <v>0</v>
      </c>
    </row>
    <row r="18" spans="1:23" ht="18.75" customHeight="1">
      <c r="A18" s="138"/>
      <c r="B18" s="186"/>
      <c r="C18" s="186"/>
      <c r="D18" s="167"/>
      <c r="E18" s="168"/>
      <c r="F18" s="168"/>
      <c r="G18" s="142" t="s">
        <v>177</v>
      </c>
      <c r="H18" s="157">
        <f>H15-H16+H17</f>
        <v>419897</v>
      </c>
      <c r="I18" s="157"/>
      <c r="J18" s="143">
        <f aca="true" t="shared" si="1" ref="J18:W18">J15-J16+J17</f>
        <v>407897</v>
      </c>
      <c r="K18" s="143">
        <f t="shared" si="1"/>
        <v>407897</v>
      </c>
      <c r="L18" s="143">
        <f t="shared" si="1"/>
        <v>4000</v>
      </c>
      <c r="M18" s="143">
        <f t="shared" si="1"/>
        <v>403897</v>
      </c>
      <c r="N18" s="143">
        <f t="shared" si="1"/>
        <v>0</v>
      </c>
      <c r="O18" s="143">
        <f t="shared" si="1"/>
        <v>0</v>
      </c>
      <c r="P18" s="143">
        <f t="shared" si="1"/>
        <v>0</v>
      </c>
      <c r="Q18" s="143">
        <f t="shared" si="1"/>
        <v>0</v>
      </c>
      <c r="R18" s="143">
        <f t="shared" si="1"/>
        <v>0</v>
      </c>
      <c r="S18" s="143">
        <f t="shared" si="1"/>
        <v>12000</v>
      </c>
      <c r="T18" s="143">
        <f t="shared" si="1"/>
        <v>12000</v>
      </c>
      <c r="U18" s="143">
        <f t="shared" si="1"/>
        <v>0</v>
      </c>
      <c r="V18" s="143">
        <f t="shared" si="1"/>
        <v>0</v>
      </c>
      <c r="W18" s="143">
        <f t="shared" si="1"/>
        <v>0</v>
      </c>
    </row>
    <row r="19" spans="1:24" ht="18" customHeight="1">
      <c r="A19" s="138"/>
      <c r="B19" s="189" t="s">
        <v>118</v>
      </c>
      <c r="C19" s="189"/>
      <c r="D19" s="190"/>
      <c r="E19" s="191" t="s">
        <v>119</v>
      </c>
      <c r="F19" s="191"/>
      <c r="G19" s="142" t="s">
        <v>173</v>
      </c>
      <c r="H19" s="157">
        <f>J19+S19</f>
        <v>4997800.18</v>
      </c>
      <c r="I19" s="158"/>
      <c r="J19" s="143">
        <f>K19+N19+O19+P19+Q19+R19</f>
        <v>860000</v>
      </c>
      <c r="K19" s="143">
        <f>L19+M19</f>
        <v>860000</v>
      </c>
      <c r="L19" s="143" t="s">
        <v>120</v>
      </c>
      <c r="M19" s="143" t="s">
        <v>178</v>
      </c>
      <c r="N19" s="143" t="s">
        <v>112</v>
      </c>
      <c r="O19" s="143" t="s">
        <v>112</v>
      </c>
      <c r="P19" s="143" t="s">
        <v>112</v>
      </c>
      <c r="Q19" s="143" t="s">
        <v>112</v>
      </c>
      <c r="R19" s="143" t="s">
        <v>112</v>
      </c>
      <c r="S19" s="143">
        <f>T19+V19+W19</f>
        <v>4137800.18</v>
      </c>
      <c r="T19" s="143">
        <v>3987800.18</v>
      </c>
      <c r="U19" s="143">
        <v>2856676.52</v>
      </c>
      <c r="V19" s="143" t="s">
        <v>112</v>
      </c>
      <c r="W19" s="143">
        <v>150000</v>
      </c>
      <c r="X19" s="159"/>
    </row>
    <row r="20" spans="1:24" ht="17.25" customHeight="1">
      <c r="A20" s="138"/>
      <c r="B20" s="189"/>
      <c r="C20" s="189"/>
      <c r="D20" s="190"/>
      <c r="E20" s="191"/>
      <c r="F20" s="191"/>
      <c r="G20" s="142" t="s">
        <v>174</v>
      </c>
      <c r="H20" s="157">
        <f>J20+S20</f>
        <v>908038.54</v>
      </c>
      <c r="I20" s="158"/>
      <c r="J20" s="143">
        <f>K20+N20+O20+P20+Q20+R20</f>
        <v>0</v>
      </c>
      <c r="K20" s="143">
        <f>L20+M20</f>
        <v>0</v>
      </c>
      <c r="L20" s="143">
        <v>0</v>
      </c>
      <c r="M20" s="143" t="s">
        <v>112</v>
      </c>
      <c r="N20" s="143" t="s">
        <v>112</v>
      </c>
      <c r="O20" s="143" t="s">
        <v>112</v>
      </c>
      <c r="P20" s="143" t="s">
        <v>112</v>
      </c>
      <c r="Q20" s="143" t="s">
        <v>112</v>
      </c>
      <c r="R20" s="143" t="s">
        <v>112</v>
      </c>
      <c r="S20" s="143">
        <f>T20+V20+W20</f>
        <v>908038.54</v>
      </c>
      <c r="T20" s="143">
        <v>908038.54</v>
      </c>
      <c r="U20" s="143">
        <v>908038.54</v>
      </c>
      <c r="V20" s="143" t="s">
        <v>112</v>
      </c>
      <c r="W20" s="143">
        <v>0</v>
      </c>
      <c r="X20" s="159"/>
    </row>
    <row r="21" spans="1:24" ht="15.75" customHeight="1">
      <c r="A21" s="138"/>
      <c r="B21" s="189"/>
      <c r="C21" s="189"/>
      <c r="D21" s="190"/>
      <c r="E21" s="191"/>
      <c r="F21" s="191"/>
      <c r="G21" s="142" t="s">
        <v>175</v>
      </c>
      <c r="H21" s="157">
        <f>J21+S21</f>
        <v>3532485.12</v>
      </c>
      <c r="I21" s="158"/>
      <c r="J21" s="143">
        <f>K21+N21+O21+P21+Q21+R21</f>
        <v>872465.12</v>
      </c>
      <c r="K21" s="143">
        <f>L21+M21</f>
        <v>872465.12</v>
      </c>
      <c r="L21" s="143" t="s">
        <v>112</v>
      </c>
      <c r="M21" s="143">
        <v>872465.12</v>
      </c>
      <c r="N21" s="143" t="s">
        <v>112</v>
      </c>
      <c r="O21" s="143" t="s">
        <v>112</v>
      </c>
      <c r="P21" s="143" t="s">
        <v>112</v>
      </c>
      <c r="Q21" s="143" t="s">
        <v>112</v>
      </c>
      <c r="R21" s="143" t="s">
        <v>112</v>
      </c>
      <c r="S21" s="143">
        <f>T21+V21+W21</f>
        <v>2660020</v>
      </c>
      <c r="T21" s="143">
        <v>2660020</v>
      </c>
      <c r="U21" s="143">
        <v>0</v>
      </c>
      <c r="V21" s="143" t="s">
        <v>112</v>
      </c>
      <c r="W21" s="143">
        <v>0</v>
      </c>
      <c r="X21" s="159"/>
    </row>
    <row r="22" spans="1:23" ht="21" customHeight="1">
      <c r="A22" s="138"/>
      <c r="B22" s="189"/>
      <c r="C22" s="189"/>
      <c r="D22" s="190"/>
      <c r="E22" s="191"/>
      <c r="F22" s="191"/>
      <c r="G22" s="142" t="s">
        <v>177</v>
      </c>
      <c r="H22" s="157">
        <f>H19-H20+H21</f>
        <v>7622246.76</v>
      </c>
      <c r="I22" s="158"/>
      <c r="J22" s="144">
        <f aca="true" t="shared" si="2" ref="J22:W22">J19-J20+J21</f>
        <v>1732465.12</v>
      </c>
      <c r="K22" s="144">
        <f t="shared" si="2"/>
        <v>1732465.12</v>
      </c>
      <c r="L22" s="143">
        <f t="shared" si="2"/>
        <v>25000</v>
      </c>
      <c r="M22" s="143">
        <f t="shared" si="2"/>
        <v>1707465.12</v>
      </c>
      <c r="N22" s="143">
        <f t="shared" si="2"/>
        <v>0</v>
      </c>
      <c r="O22" s="143">
        <f t="shared" si="2"/>
        <v>0</v>
      </c>
      <c r="P22" s="143">
        <f t="shared" si="2"/>
        <v>0</v>
      </c>
      <c r="Q22" s="143">
        <f t="shared" si="2"/>
        <v>0</v>
      </c>
      <c r="R22" s="143">
        <f t="shared" si="2"/>
        <v>0</v>
      </c>
      <c r="S22" s="144">
        <f t="shared" si="2"/>
        <v>5889781.640000001</v>
      </c>
      <c r="T22" s="143">
        <f t="shared" si="2"/>
        <v>5739781.640000001</v>
      </c>
      <c r="U22" s="143">
        <f t="shared" si="2"/>
        <v>1948637.98</v>
      </c>
      <c r="V22" s="143">
        <f t="shared" si="2"/>
        <v>0</v>
      </c>
      <c r="W22" s="143">
        <f t="shared" si="2"/>
        <v>150000</v>
      </c>
    </row>
    <row r="23" spans="1:23" ht="18.75" customHeight="1">
      <c r="A23" s="138"/>
      <c r="B23" s="186"/>
      <c r="C23" s="186"/>
      <c r="D23" s="165" t="s">
        <v>121</v>
      </c>
      <c r="E23" s="168" t="s">
        <v>122</v>
      </c>
      <c r="F23" s="168"/>
      <c r="G23" s="142" t="s">
        <v>173</v>
      </c>
      <c r="H23" s="157">
        <f>J23+S23</f>
        <v>4000</v>
      </c>
      <c r="I23" s="158"/>
      <c r="J23" s="143">
        <f>K23+N23+O23+P23+Q23+R23</f>
        <v>4000</v>
      </c>
      <c r="K23" s="143">
        <f>L23+M23</f>
        <v>4000</v>
      </c>
      <c r="L23" s="143" t="s">
        <v>112</v>
      </c>
      <c r="M23" s="143" t="s">
        <v>115</v>
      </c>
      <c r="N23" s="143" t="s">
        <v>112</v>
      </c>
      <c r="O23" s="143" t="s">
        <v>112</v>
      </c>
      <c r="P23" s="143" t="s">
        <v>112</v>
      </c>
      <c r="Q23" s="143" t="s">
        <v>112</v>
      </c>
      <c r="R23" s="143" t="s">
        <v>112</v>
      </c>
      <c r="S23" s="143">
        <f>T23+V23+W23</f>
        <v>0</v>
      </c>
      <c r="T23" s="143" t="s">
        <v>112</v>
      </c>
      <c r="U23" s="143">
        <v>0</v>
      </c>
      <c r="V23" s="143" t="s">
        <v>112</v>
      </c>
      <c r="W23" s="143">
        <v>0</v>
      </c>
    </row>
    <row r="24" spans="1:23" ht="15.75" customHeight="1">
      <c r="A24" s="138"/>
      <c r="B24" s="186"/>
      <c r="C24" s="186"/>
      <c r="D24" s="166"/>
      <c r="E24" s="168"/>
      <c r="F24" s="168"/>
      <c r="G24" s="142" t="s">
        <v>174</v>
      </c>
      <c r="H24" s="157">
        <f>J24+S24</f>
        <v>0</v>
      </c>
      <c r="I24" s="158"/>
      <c r="J24" s="143">
        <f>K24+N24+O24+P24+Q24+R24</f>
        <v>0</v>
      </c>
      <c r="K24" s="143">
        <f>L24+M24</f>
        <v>0</v>
      </c>
      <c r="L24" s="143" t="s">
        <v>112</v>
      </c>
      <c r="M24" s="143" t="s">
        <v>112</v>
      </c>
      <c r="N24" s="143" t="s">
        <v>112</v>
      </c>
      <c r="O24" s="143" t="s">
        <v>112</v>
      </c>
      <c r="P24" s="143" t="s">
        <v>112</v>
      </c>
      <c r="Q24" s="143" t="s">
        <v>112</v>
      </c>
      <c r="R24" s="143" t="s">
        <v>112</v>
      </c>
      <c r="S24" s="143">
        <f>T24+V24+W24</f>
        <v>0</v>
      </c>
      <c r="T24" s="143" t="s">
        <v>112</v>
      </c>
      <c r="U24" s="143">
        <v>0</v>
      </c>
      <c r="V24" s="143" t="s">
        <v>112</v>
      </c>
      <c r="W24" s="143">
        <v>0</v>
      </c>
    </row>
    <row r="25" spans="1:23" ht="16.5" customHeight="1">
      <c r="A25" s="138"/>
      <c r="B25" s="186"/>
      <c r="C25" s="186"/>
      <c r="D25" s="166"/>
      <c r="E25" s="168"/>
      <c r="F25" s="168"/>
      <c r="G25" s="142" t="s">
        <v>175</v>
      </c>
      <c r="H25" s="157">
        <f>J25+S25</f>
        <v>50020</v>
      </c>
      <c r="I25" s="158"/>
      <c r="J25" s="143">
        <f>K25+N25+O25+P25+Q25+R25</f>
        <v>0</v>
      </c>
      <c r="K25" s="143">
        <v>0</v>
      </c>
      <c r="L25" s="143" t="s">
        <v>112</v>
      </c>
      <c r="M25" s="143">
        <v>0</v>
      </c>
      <c r="N25" s="143" t="s">
        <v>112</v>
      </c>
      <c r="O25" s="143" t="s">
        <v>112</v>
      </c>
      <c r="P25" s="143" t="s">
        <v>112</v>
      </c>
      <c r="Q25" s="143" t="s">
        <v>112</v>
      </c>
      <c r="R25" s="143" t="s">
        <v>112</v>
      </c>
      <c r="S25" s="143">
        <f>T25+V25+W25</f>
        <v>50020</v>
      </c>
      <c r="T25" s="143" t="s">
        <v>179</v>
      </c>
      <c r="U25" s="143">
        <v>0</v>
      </c>
      <c r="V25" s="143" t="s">
        <v>112</v>
      </c>
      <c r="W25" s="143">
        <v>0</v>
      </c>
    </row>
    <row r="26" spans="1:23" ht="15" customHeight="1">
      <c r="A26" s="138"/>
      <c r="B26" s="186"/>
      <c r="C26" s="186"/>
      <c r="D26" s="167"/>
      <c r="E26" s="168"/>
      <c r="F26" s="168"/>
      <c r="G26" s="142" t="s">
        <v>177</v>
      </c>
      <c r="H26" s="157">
        <f>H23-H24+H25</f>
        <v>54020</v>
      </c>
      <c r="I26" s="158"/>
      <c r="J26" s="143">
        <f>J23-J24+J25</f>
        <v>4000</v>
      </c>
      <c r="K26" s="143">
        <f>K23-K24+K25</f>
        <v>4000</v>
      </c>
      <c r="L26" s="143">
        <f aca="true" t="shared" si="3" ref="L26:W26">L23-L24+L25</f>
        <v>0</v>
      </c>
      <c r="M26" s="143">
        <f t="shared" si="3"/>
        <v>4000</v>
      </c>
      <c r="N26" s="143">
        <f t="shared" si="3"/>
        <v>0</v>
      </c>
      <c r="O26" s="143">
        <f t="shared" si="3"/>
        <v>0</v>
      </c>
      <c r="P26" s="143">
        <f t="shared" si="3"/>
        <v>0</v>
      </c>
      <c r="Q26" s="143">
        <f t="shared" si="3"/>
        <v>0</v>
      </c>
      <c r="R26" s="143">
        <f t="shared" si="3"/>
        <v>0</v>
      </c>
      <c r="S26" s="143">
        <f>S23-S24+S25</f>
        <v>50020</v>
      </c>
      <c r="T26" s="143">
        <f t="shared" si="3"/>
        <v>50020</v>
      </c>
      <c r="U26" s="143">
        <f t="shared" si="3"/>
        <v>0</v>
      </c>
      <c r="V26" s="143">
        <f t="shared" si="3"/>
        <v>0</v>
      </c>
      <c r="W26" s="143">
        <f t="shared" si="3"/>
        <v>0</v>
      </c>
    </row>
    <row r="27" spans="1:23" ht="15" customHeight="1">
      <c r="A27" s="138"/>
      <c r="B27" s="186"/>
      <c r="C27" s="186"/>
      <c r="D27" s="201" t="s">
        <v>123</v>
      </c>
      <c r="E27" s="168" t="s">
        <v>124</v>
      </c>
      <c r="F27" s="168"/>
      <c r="G27" s="142" t="s">
        <v>173</v>
      </c>
      <c r="H27" s="157">
        <f>J27+S27</f>
        <v>155000</v>
      </c>
      <c r="I27" s="158"/>
      <c r="J27" s="143">
        <f>K27+N27+O27+P27+Q27+R27</f>
        <v>5000</v>
      </c>
      <c r="K27" s="143">
        <f>L27+M27</f>
        <v>5000</v>
      </c>
      <c r="L27" s="143" t="s">
        <v>112</v>
      </c>
      <c r="M27" s="143">
        <v>5000</v>
      </c>
      <c r="N27" s="143">
        <v>0</v>
      </c>
      <c r="O27" s="143">
        <v>0</v>
      </c>
      <c r="P27" s="143">
        <f aca="true" t="shared" si="4" ref="P27:R30">P24-P25+P26</f>
        <v>0</v>
      </c>
      <c r="Q27" s="143">
        <f t="shared" si="4"/>
        <v>0</v>
      </c>
      <c r="R27" s="143">
        <f t="shared" si="4"/>
        <v>0</v>
      </c>
      <c r="S27" s="143">
        <f>T27+W27</f>
        <v>150000</v>
      </c>
      <c r="T27" s="143">
        <v>0</v>
      </c>
      <c r="U27" s="143">
        <v>0</v>
      </c>
      <c r="V27" s="143">
        <v>0</v>
      </c>
      <c r="W27" s="143">
        <v>150000</v>
      </c>
    </row>
    <row r="28" spans="1:23" ht="15" customHeight="1">
      <c r="A28" s="138"/>
      <c r="B28" s="186"/>
      <c r="C28" s="186"/>
      <c r="D28" s="202"/>
      <c r="E28" s="168"/>
      <c r="F28" s="168"/>
      <c r="G28" s="142" t="s">
        <v>174</v>
      </c>
      <c r="H28" s="157">
        <f>J28+S28</f>
        <v>0</v>
      </c>
      <c r="I28" s="158"/>
      <c r="J28" s="143">
        <f>K28+N28+O28+P28+Q28+R28</f>
        <v>0</v>
      </c>
      <c r="K28" s="143">
        <f>L28+M28</f>
        <v>0</v>
      </c>
      <c r="L28" s="143" t="s">
        <v>112</v>
      </c>
      <c r="M28" s="143" t="s">
        <v>112</v>
      </c>
      <c r="N28" s="143">
        <v>0</v>
      </c>
      <c r="O28" s="143">
        <v>0</v>
      </c>
      <c r="P28" s="143">
        <f t="shared" si="4"/>
        <v>0</v>
      </c>
      <c r="Q28" s="143">
        <f t="shared" si="4"/>
        <v>0</v>
      </c>
      <c r="R28" s="143">
        <f t="shared" si="4"/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</row>
    <row r="29" spans="1:23" ht="15" customHeight="1">
      <c r="A29" s="138"/>
      <c r="B29" s="186"/>
      <c r="C29" s="186"/>
      <c r="D29" s="202"/>
      <c r="E29" s="168"/>
      <c r="F29" s="168"/>
      <c r="G29" s="142" t="s">
        <v>175</v>
      </c>
      <c r="H29" s="157">
        <f>J29+S29</f>
        <v>5000</v>
      </c>
      <c r="I29" s="158"/>
      <c r="J29" s="143">
        <f>K29+N29+O29+P29+Q29+R29</f>
        <v>5000</v>
      </c>
      <c r="K29" s="143">
        <f>L29+M29</f>
        <v>5000</v>
      </c>
      <c r="L29" s="143" t="s">
        <v>112</v>
      </c>
      <c r="M29" s="143" t="s">
        <v>125</v>
      </c>
      <c r="N29" s="143">
        <v>0</v>
      </c>
      <c r="O29" s="143">
        <v>0</v>
      </c>
      <c r="P29" s="143">
        <f t="shared" si="4"/>
        <v>0</v>
      </c>
      <c r="Q29" s="143">
        <f t="shared" si="4"/>
        <v>0</v>
      </c>
      <c r="R29" s="143">
        <f t="shared" si="4"/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</row>
    <row r="30" spans="1:23" ht="15" customHeight="1">
      <c r="A30" s="138"/>
      <c r="B30" s="186"/>
      <c r="C30" s="186"/>
      <c r="D30" s="203"/>
      <c r="E30" s="168"/>
      <c r="F30" s="168"/>
      <c r="G30" s="142" t="s">
        <v>177</v>
      </c>
      <c r="H30" s="157">
        <f>H27-H28+H29</f>
        <v>160000</v>
      </c>
      <c r="I30" s="158"/>
      <c r="J30" s="143">
        <f>J27-J28+J29</f>
        <v>10000</v>
      </c>
      <c r="K30" s="143">
        <f>K27-K28+K29</f>
        <v>10000</v>
      </c>
      <c r="L30" s="143">
        <f>L27-L28+L29</f>
        <v>0</v>
      </c>
      <c r="M30" s="143">
        <f>M27-M28+M29</f>
        <v>10000</v>
      </c>
      <c r="N30" s="143">
        <v>0</v>
      </c>
      <c r="O30" s="143">
        <v>0</v>
      </c>
      <c r="P30" s="143">
        <f t="shared" si="4"/>
        <v>0</v>
      </c>
      <c r="Q30" s="143">
        <f t="shared" si="4"/>
        <v>0</v>
      </c>
      <c r="R30" s="143">
        <f t="shared" si="4"/>
        <v>0</v>
      </c>
      <c r="S30" s="143">
        <f>S27-S28+S29</f>
        <v>150000</v>
      </c>
      <c r="T30" s="143">
        <v>0</v>
      </c>
      <c r="U30" s="143">
        <v>0</v>
      </c>
      <c r="V30" s="143">
        <v>0</v>
      </c>
      <c r="W30" s="143">
        <f>W27-W28+W29</f>
        <v>150000</v>
      </c>
    </row>
    <row r="31" spans="1:23" ht="19.5">
      <c r="A31" s="138"/>
      <c r="B31" s="186"/>
      <c r="C31" s="186"/>
      <c r="D31" s="165" t="s">
        <v>126</v>
      </c>
      <c r="E31" s="168" t="s">
        <v>127</v>
      </c>
      <c r="F31" s="168"/>
      <c r="G31" s="142" t="s">
        <v>173</v>
      </c>
      <c r="H31" s="157">
        <f>J31+S31</f>
        <v>4838800.18</v>
      </c>
      <c r="I31" s="158"/>
      <c r="J31" s="143">
        <f>K31+N31+O31+P31+Q31+R31</f>
        <v>851000</v>
      </c>
      <c r="K31" s="143">
        <f>L31+M31</f>
        <v>851000</v>
      </c>
      <c r="L31" s="143" t="s">
        <v>120</v>
      </c>
      <c r="M31" s="143" t="s">
        <v>180</v>
      </c>
      <c r="N31" s="143" t="s">
        <v>112</v>
      </c>
      <c r="O31" s="143" t="s">
        <v>112</v>
      </c>
      <c r="P31" s="143" t="s">
        <v>112</v>
      </c>
      <c r="Q31" s="143" t="s">
        <v>112</v>
      </c>
      <c r="R31" s="143" t="s">
        <v>112</v>
      </c>
      <c r="S31" s="143">
        <f>T31+V31+W31</f>
        <v>3987800.18</v>
      </c>
      <c r="T31" s="143" t="s">
        <v>181</v>
      </c>
      <c r="U31" s="143">
        <v>2856676.52</v>
      </c>
      <c r="V31" s="143" t="s">
        <v>112</v>
      </c>
      <c r="W31" s="143">
        <v>0</v>
      </c>
    </row>
    <row r="32" spans="1:23" ht="19.5" customHeight="1">
      <c r="A32" s="138"/>
      <c r="B32" s="186"/>
      <c r="C32" s="186"/>
      <c r="D32" s="166"/>
      <c r="E32" s="168"/>
      <c r="F32" s="168"/>
      <c r="G32" s="142" t="s">
        <v>174</v>
      </c>
      <c r="H32" s="157">
        <f>J32+S32</f>
        <v>908038.54</v>
      </c>
      <c r="I32" s="158"/>
      <c r="J32" s="143">
        <f>K32+N32+O32+P32+Q32+R32</f>
        <v>0</v>
      </c>
      <c r="K32" s="143">
        <f>L32+M32</f>
        <v>0</v>
      </c>
      <c r="L32" s="143" t="s">
        <v>112</v>
      </c>
      <c r="M32" s="143" t="s">
        <v>112</v>
      </c>
      <c r="N32" s="143" t="s">
        <v>112</v>
      </c>
      <c r="O32" s="143" t="s">
        <v>112</v>
      </c>
      <c r="P32" s="143" t="s">
        <v>112</v>
      </c>
      <c r="Q32" s="143" t="s">
        <v>112</v>
      </c>
      <c r="R32" s="143" t="s">
        <v>112</v>
      </c>
      <c r="S32" s="143">
        <f>T32+V32+W32</f>
        <v>908038.54</v>
      </c>
      <c r="T32" s="143">
        <v>908038.54</v>
      </c>
      <c r="U32" s="143">
        <v>908038.54</v>
      </c>
      <c r="V32" s="143" t="s">
        <v>112</v>
      </c>
      <c r="W32" s="143">
        <v>0</v>
      </c>
    </row>
    <row r="33" spans="1:23" ht="17.25" customHeight="1">
      <c r="A33" s="138"/>
      <c r="B33" s="186"/>
      <c r="C33" s="186"/>
      <c r="D33" s="166"/>
      <c r="E33" s="168"/>
      <c r="F33" s="168"/>
      <c r="G33" s="142" t="s">
        <v>175</v>
      </c>
      <c r="H33" s="157">
        <f>J33+S33</f>
        <v>3477465.12</v>
      </c>
      <c r="I33" s="158"/>
      <c r="J33" s="143">
        <f>K33+N33+O33+P33+Q33+R33</f>
        <v>867465.12</v>
      </c>
      <c r="K33" s="143">
        <f>L33+M33</f>
        <v>867465.12</v>
      </c>
      <c r="L33" s="143" t="s">
        <v>112</v>
      </c>
      <c r="M33" s="143">
        <v>867465.12</v>
      </c>
      <c r="N33" s="143" t="s">
        <v>112</v>
      </c>
      <c r="O33" s="143" t="s">
        <v>112</v>
      </c>
      <c r="P33" s="143" t="s">
        <v>112</v>
      </c>
      <c r="Q33" s="143" t="s">
        <v>112</v>
      </c>
      <c r="R33" s="143" t="s">
        <v>112</v>
      </c>
      <c r="S33" s="143">
        <f>T33+V33+W33</f>
        <v>2610000</v>
      </c>
      <c r="T33" s="143">
        <v>2610000</v>
      </c>
      <c r="U33" s="143">
        <v>0</v>
      </c>
      <c r="V33" s="143" t="s">
        <v>112</v>
      </c>
      <c r="W33" s="143">
        <v>0</v>
      </c>
    </row>
    <row r="34" spans="1:23" ht="18.75" customHeight="1">
      <c r="A34" s="138"/>
      <c r="B34" s="186"/>
      <c r="C34" s="186"/>
      <c r="D34" s="167"/>
      <c r="E34" s="168"/>
      <c r="F34" s="168"/>
      <c r="G34" s="142" t="s">
        <v>177</v>
      </c>
      <c r="H34" s="157">
        <f>H31-H32+H33</f>
        <v>7408226.76</v>
      </c>
      <c r="I34" s="158"/>
      <c r="J34" s="144">
        <f>J31-J32+J33</f>
        <v>1718465.12</v>
      </c>
      <c r="K34" s="144">
        <f>K31-K32+K33</f>
        <v>1718465.12</v>
      </c>
      <c r="L34" s="143">
        <f aca="true" t="shared" si="5" ref="L34:W34">L31-L32+L33</f>
        <v>25000</v>
      </c>
      <c r="M34" s="143">
        <f t="shared" si="5"/>
        <v>1693465.12</v>
      </c>
      <c r="N34" s="143">
        <f t="shared" si="5"/>
        <v>0</v>
      </c>
      <c r="O34" s="143">
        <f t="shared" si="5"/>
        <v>0</v>
      </c>
      <c r="P34" s="143">
        <f t="shared" si="5"/>
        <v>0</v>
      </c>
      <c r="Q34" s="143">
        <f t="shared" si="5"/>
        <v>0</v>
      </c>
      <c r="R34" s="143">
        <f t="shared" si="5"/>
        <v>0</v>
      </c>
      <c r="S34" s="144">
        <f>S31-S32+S33</f>
        <v>5689761.640000001</v>
      </c>
      <c r="T34" s="143">
        <f t="shared" si="5"/>
        <v>5689761.640000001</v>
      </c>
      <c r="U34" s="143">
        <f t="shared" si="5"/>
        <v>1948637.98</v>
      </c>
      <c r="V34" s="143">
        <f t="shared" si="5"/>
        <v>0</v>
      </c>
      <c r="W34" s="143">
        <f t="shared" si="5"/>
        <v>0</v>
      </c>
    </row>
    <row r="35" spans="1:23" ht="16.5" customHeight="1">
      <c r="A35" s="138"/>
      <c r="B35" s="189" t="s">
        <v>128</v>
      </c>
      <c r="C35" s="189"/>
      <c r="D35" s="190"/>
      <c r="E35" s="191" t="s">
        <v>75</v>
      </c>
      <c r="F35" s="191"/>
      <c r="G35" s="142" t="s">
        <v>173</v>
      </c>
      <c r="H35" s="157">
        <f>J35+S35</f>
        <v>307000</v>
      </c>
      <c r="I35" s="157"/>
      <c r="J35" s="143">
        <f>K35+N35+O35+P35+Q35+R35</f>
        <v>307000</v>
      </c>
      <c r="K35" s="143">
        <f>L35+M35</f>
        <v>307000</v>
      </c>
      <c r="L35" s="143" t="s">
        <v>125</v>
      </c>
      <c r="M35" s="143" t="s">
        <v>129</v>
      </c>
      <c r="N35" s="143" t="s">
        <v>112</v>
      </c>
      <c r="O35" s="143" t="s">
        <v>112</v>
      </c>
      <c r="P35" s="143" t="s">
        <v>112</v>
      </c>
      <c r="Q35" s="143" t="s">
        <v>112</v>
      </c>
      <c r="R35" s="143" t="s">
        <v>112</v>
      </c>
      <c r="S35" s="143">
        <f>T35+V35+W35</f>
        <v>0</v>
      </c>
      <c r="T35" s="143" t="s">
        <v>112</v>
      </c>
      <c r="U35" s="143">
        <v>0</v>
      </c>
      <c r="V35" s="143" t="s">
        <v>112</v>
      </c>
      <c r="W35" s="143">
        <v>0</v>
      </c>
    </row>
    <row r="36" spans="1:23" ht="14.25" customHeight="1">
      <c r="A36" s="138"/>
      <c r="B36" s="189"/>
      <c r="C36" s="189"/>
      <c r="D36" s="190"/>
      <c r="E36" s="191"/>
      <c r="F36" s="191"/>
      <c r="G36" s="142" t="s">
        <v>174</v>
      </c>
      <c r="H36" s="157">
        <f>J36+S36</f>
        <v>0</v>
      </c>
      <c r="I36" s="157"/>
      <c r="J36" s="143">
        <f>K36+N36+O36+P36+Q36+R36</f>
        <v>0</v>
      </c>
      <c r="K36" s="143">
        <f>L36+M36</f>
        <v>0</v>
      </c>
      <c r="L36" s="143" t="s">
        <v>112</v>
      </c>
      <c r="M36" s="143" t="s">
        <v>112</v>
      </c>
      <c r="N36" s="143" t="s">
        <v>112</v>
      </c>
      <c r="O36" s="143" t="s">
        <v>112</v>
      </c>
      <c r="P36" s="143" t="s">
        <v>112</v>
      </c>
      <c r="Q36" s="143" t="s">
        <v>112</v>
      </c>
      <c r="R36" s="143" t="s">
        <v>112</v>
      </c>
      <c r="S36" s="143">
        <f>T36+V36+W36</f>
        <v>0</v>
      </c>
      <c r="T36" s="143" t="s">
        <v>112</v>
      </c>
      <c r="U36" s="143">
        <v>0</v>
      </c>
      <c r="V36" s="143" t="s">
        <v>112</v>
      </c>
      <c r="W36" s="143">
        <v>0</v>
      </c>
    </row>
    <row r="37" spans="1:23" ht="15" customHeight="1">
      <c r="A37" s="138"/>
      <c r="B37" s="189"/>
      <c r="C37" s="189"/>
      <c r="D37" s="190"/>
      <c r="E37" s="191"/>
      <c r="F37" s="191"/>
      <c r="G37" s="142" t="s">
        <v>175</v>
      </c>
      <c r="H37" s="157">
        <f>J37+S37</f>
        <v>184725</v>
      </c>
      <c r="I37" s="157"/>
      <c r="J37" s="143">
        <f>K37+N37+O37+P37+Q37+R37</f>
        <v>0</v>
      </c>
      <c r="K37" s="143">
        <f>L37+M37</f>
        <v>0</v>
      </c>
      <c r="L37" s="143" t="s">
        <v>112</v>
      </c>
      <c r="M37" s="143" t="s">
        <v>112</v>
      </c>
      <c r="N37" s="143" t="s">
        <v>112</v>
      </c>
      <c r="O37" s="143" t="s">
        <v>112</v>
      </c>
      <c r="P37" s="143" t="s">
        <v>112</v>
      </c>
      <c r="Q37" s="143" t="s">
        <v>112</v>
      </c>
      <c r="R37" s="143" t="s">
        <v>112</v>
      </c>
      <c r="S37" s="143">
        <f>T37+V37+W37</f>
        <v>184725</v>
      </c>
      <c r="T37" s="143" t="s">
        <v>182</v>
      </c>
      <c r="U37" s="143">
        <v>0</v>
      </c>
      <c r="V37" s="143" t="s">
        <v>112</v>
      </c>
      <c r="W37" s="143">
        <v>0</v>
      </c>
    </row>
    <row r="38" spans="1:23" ht="22.5" customHeight="1">
      <c r="A38" s="138"/>
      <c r="B38" s="189"/>
      <c r="C38" s="189"/>
      <c r="D38" s="190"/>
      <c r="E38" s="191"/>
      <c r="F38" s="191"/>
      <c r="G38" s="142" t="s">
        <v>177</v>
      </c>
      <c r="H38" s="157">
        <f>H35-H36+H37</f>
        <v>491725</v>
      </c>
      <c r="I38" s="157"/>
      <c r="J38" s="143">
        <f>J35-J36+J37</f>
        <v>307000</v>
      </c>
      <c r="K38" s="143">
        <f>K35-K36+K37</f>
        <v>307000</v>
      </c>
      <c r="L38" s="143">
        <f aca="true" t="shared" si="6" ref="L38:W38">L35-L36+L37</f>
        <v>5000</v>
      </c>
      <c r="M38" s="143">
        <f t="shared" si="6"/>
        <v>302000</v>
      </c>
      <c r="N38" s="143">
        <f t="shared" si="6"/>
        <v>0</v>
      </c>
      <c r="O38" s="143">
        <f t="shared" si="6"/>
        <v>0</v>
      </c>
      <c r="P38" s="143">
        <f t="shared" si="6"/>
        <v>0</v>
      </c>
      <c r="Q38" s="143">
        <f t="shared" si="6"/>
        <v>0</v>
      </c>
      <c r="R38" s="143">
        <f t="shared" si="6"/>
        <v>0</v>
      </c>
      <c r="S38" s="143">
        <f>S35-S36+S37</f>
        <v>184725</v>
      </c>
      <c r="T38" s="143">
        <f t="shared" si="6"/>
        <v>184725</v>
      </c>
      <c r="U38" s="143">
        <f t="shared" si="6"/>
        <v>0</v>
      </c>
      <c r="V38" s="143">
        <f t="shared" si="6"/>
        <v>0</v>
      </c>
      <c r="W38" s="143">
        <f t="shared" si="6"/>
        <v>0</v>
      </c>
    </row>
    <row r="39" spans="1:23" ht="19.5">
      <c r="A39" s="138"/>
      <c r="B39" s="186"/>
      <c r="C39" s="186"/>
      <c r="D39" s="165" t="s">
        <v>130</v>
      </c>
      <c r="E39" s="168" t="s">
        <v>183</v>
      </c>
      <c r="F39" s="168"/>
      <c r="G39" s="142" t="s">
        <v>173</v>
      </c>
      <c r="H39" s="157">
        <f>J39+S39</f>
        <v>307000</v>
      </c>
      <c r="I39" s="157"/>
      <c r="J39" s="143">
        <f>K39+N39+O39+P39+Q39+R39</f>
        <v>307000</v>
      </c>
      <c r="K39" s="143">
        <f>L39+M39</f>
        <v>307000</v>
      </c>
      <c r="L39" s="143" t="s">
        <v>125</v>
      </c>
      <c r="M39" s="143" t="s">
        <v>129</v>
      </c>
      <c r="N39" s="143" t="s">
        <v>112</v>
      </c>
      <c r="O39" s="143" t="s">
        <v>112</v>
      </c>
      <c r="P39" s="143" t="s">
        <v>112</v>
      </c>
      <c r="Q39" s="143" t="s">
        <v>112</v>
      </c>
      <c r="R39" s="143" t="s">
        <v>112</v>
      </c>
      <c r="S39" s="143">
        <f>T39+V39+W39</f>
        <v>0</v>
      </c>
      <c r="T39" s="143" t="s">
        <v>112</v>
      </c>
      <c r="U39" s="143">
        <v>0</v>
      </c>
      <c r="V39" s="143" t="s">
        <v>112</v>
      </c>
      <c r="W39" s="143">
        <v>0</v>
      </c>
    </row>
    <row r="40" spans="1:23" ht="15" customHeight="1">
      <c r="A40" s="138"/>
      <c r="B40" s="186"/>
      <c r="C40" s="186"/>
      <c r="D40" s="166"/>
      <c r="E40" s="168"/>
      <c r="F40" s="168"/>
      <c r="G40" s="142" t="s">
        <v>174</v>
      </c>
      <c r="H40" s="157">
        <f>J40+S40</f>
        <v>0</v>
      </c>
      <c r="I40" s="157"/>
      <c r="J40" s="143">
        <f>K40+N40+O40+P40+Q40+R40</f>
        <v>0</v>
      </c>
      <c r="K40" s="143">
        <f>L40+M40</f>
        <v>0</v>
      </c>
      <c r="L40" s="143" t="s">
        <v>112</v>
      </c>
      <c r="M40" s="143" t="s">
        <v>112</v>
      </c>
      <c r="N40" s="143" t="s">
        <v>112</v>
      </c>
      <c r="O40" s="143" t="s">
        <v>112</v>
      </c>
      <c r="P40" s="143" t="s">
        <v>112</v>
      </c>
      <c r="Q40" s="143" t="s">
        <v>112</v>
      </c>
      <c r="R40" s="143" t="s">
        <v>112</v>
      </c>
      <c r="S40" s="143">
        <f>T40+V40+W40</f>
        <v>0</v>
      </c>
      <c r="T40" s="143" t="s">
        <v>112</v>
      </c>
      <c r="U40" s="143">
        <v>0</v>
      </c>
      <c r="V40" s="143" t="s">
        <v>112</v>
      </c>
      <c r="W40" s="143">
        <v>0</v>
      </c>
    </row>
    <row r="41" spans="1:23" ht="15.75" customHeight="1">
      <c r="A41" s="138"/>
      <c r="B41" s="186"/>
      <c r="C41" s="186"/>
      <c r="D41" s="166"/>
      <c r="E41" s="168"/>
      <c r="F41" s="168"/>
      <c r="G41" s="142" t="s">
        <v>175</v>
      </c>
      <c r="H41" s="157">
        <f>J41+S41</f>
        <v>184725</v>
      </c>
      <c r="I41" s="157"/>
      <c r="J41" s="143">
        <f>K41+N41+O41+P41+Q41+R41</f>
        <v>0</v>
      </c>
      <c r="K41" s="143">
        <f>L41+M41</f>
        <v>0</v>
      </c>
      <c r="L41" s="143" t="s">
        <v>112</v>
      </c>
      <c r="M41" s="143" t="s">
        <v>112</v>
      </c>
      <c r="N41" s="143" t="s">
        <v>112</v>
      </c>
      <c r="O41" s="143" t="s">
        <v>112</v>
      </c>
      <c r="P41" s="143" t="s">
        <v>112</v>
      </c>
      <c r="Q41" s="143" t="s">
        <v>112</v>
      </c>
      <c r="R41" s="143" t="s">
        <v>112</v>
      </c>
      <c r="S41" s="143">
        <f>T41+V41+W41</f>
        <v>184725</v>
      </c>
      <c r="T41" s="143" t="s">
        <v>182</v>
      </c>
      <c r="U41" s="143">
        <v>0</v>
      </c>
      <c r="V41" s="143" t="s">
        <v>112</v>
      </c>
      <c r="W41" s="143">
        <v>0</v>
      </c>
    </row>
    <row r="42" spans="1:23" ht="24" customHeight="1">
      <c r="A42" s="138"/>
      <c r="B42" s="186"/>
      <c r="C42" s="186"/>
      <c r="D42" s="167"/>
      <c r="E42" s="168"/>
      <c r="F42" s="168"/>
      <c r="G42" s="142" t="s">
        <v>177</v>
      </c>
      <c r="H42" s="157">
        <f>H39-H40+H41</f>
        <v>491725</v>
      </c>
      <c r="I42" s="157"/>
      <c r="J42" s="144">
        <f aca="true" t="shared" si="7" ref="J42:W42">J39-J40+J41</f>
        <v>307000</v>
      </c>
      <c r="K42" s="144">
        <f t="shared" si="7"/>
        <v>307000</v>
      </c>
      <c r="L42" s="143">
        <f t="shared" si="7"/>
        <v>5000</v>
      </c>
      <c r="M42" s="143">
        <f t="shared" si="7"/>
        <v>302000</v>
      </c>
      <c r="N42" s="143">
        <f t="shared" si="7"/>
        <v>0</v>
      </c>
      <c r="O42" s="143">
        <f t="shared" si="7"/>
        <v>0</v>
      </c>
      <c r="P42" s="143">
        <f t="shared" si="7"/>
        <v>0</v>
      </c>
      <c r="Q42" s="143">
        <f t="shared" si="7"/>
        <v>0</v>
      </c>
      <c r="R42" s="143">
        <f t="shared" si="7"/>
        <v>0</v>
      </c>
      <c r="S42" s="144">
        <f t="shared" si="7"/>
        <v>184725</v>
      </c>
      <c r="T42" s="143">
        <f t="shared" si="7"/>
        <v>184725</v>
      </c>
      <c r="U42" s="143">
        <f t="shared" si="7"/>
        <v>0</v>
      </c>
      <c r="V42" s="143">
        <f t="shared" si="7"/>
        <v>0</v>
      </c>
      <c r="W42" s="143">
        <f t="shared" si="7"/>
        <v>0</v>
      </c>
    </row>
    <row r="43" spans="1:23" ht="19.5" customHeight="1">
      <c r="A43" s="138"/>
      <c r="B43" s="189" t="s">
        <v>131</v>
      </c>
      <c r="C43" s="189"/>
      <c r="D43" s="190"/>
      <c r="E43" s="191" t="s">
        <v>132</v>
      </c>
      <c r="F43" s="191"/>
      <c r="G43" s="142" t="s">
        <v>173</v>
      </c>
      <c r="H43" s="157">
        <f>J43+S43</f>
        <v>840647</v>
      </c>
      <c r="I43" s="157"/>
      <c r="J43" s="143">
        <f>K43+N43+O43+P43+Q43+R43</f>
        <v>840647</v>
      </c>
      <c r="K43" s="143">
        <f>L43+M43</f>
        <v>0</v>
      </c>
      <c r="L43" s="143" t="s">
        <v>112</v>
      </c>
      <c r="M43" s="143" t="s">
        <v>112</v>
      </c>
      <c r="N43" s="143" t="s">
        <v>112</v>
      </c>
      <c r="O43" s="143" t="s">
        <v>112</v>
      </c>
      <c r="P43" s="143" t="s">
        <v>112</v>
      </c>
      <c r="Q43" s="143" t="s">
        <v>112</v>
      </c>
      <c r="R43" s="143" t="s">
        <v>184</v>
      </c>
      <c r="S43" s="143">
        <f>T43+V43+W43</f>
        <v>0</v>
      </c>
      <c r="T43" s="143" t="s">
        <v>112</v>
      </c>
      <c r="U43" s="143">
        <v>0</v>
      </c>
      <c r="V43" s="143" t="s">
        <v>112</v>
      </c>
      <c r="W43" s="143">
        <v>0</v>
      </c>
    </row>
    <row r="44" spans="1:23" ht="19.5" customHeight="1">
      <c r="A44" s="138"/>
      <c r="B44" s="189"/>
      <c r="C44" s="189"/>
      <c r="D44" s="190"/>
      <c r="E44" s="191"/>
      <c r="F44" s="191"/>
      <c r="G44" s="142" t="s">
        <v>174</v>
      </c>
      <c r="H44" s="157">
        <f>J44+S44</f>
        <v>0</v>
      </c>
      <c r="I44" s="157"/>
      <c r="J44" s="143">
        <f>K44+N44+O44+P44+Q44+R44</f>
        <v>0</v>
      </c>
      <c r="K44" s="143">
        <f>L44+M44</f>
        <v>0</v>
      </c>
      <c r="L44" s="143" t="s">
        <v>112</v>
      </c>
      <c r="M44" s="143" t="s">
        <v>112</v>
      </c>
      <c r="N44" s="143" t="s">
        <v>112</v>
      </c>
      <c r="O44" s="143" t="s">
        <v>112</v>
      </c>
      <c r="P44" s="143" t="s">
        <v>112</v>
      </c>
      <c r="Q44" s="143" t="s">
        <v>112</v>
      </c>
      <c r="R44" s="143" t="s">
        <v>112</v>
      </c>
      <c r="S44" s="143">
        <f>T44+V44+W44</f>
        <v>0</v>
      </c>
      <c r="T44" s="143" t="s">
        <v>112</v>
      </c>
      <c r="U44" s="143">
        <v>0</v>
      </c>
      <c r="V44" s="143" t="s">
        <v>112</v>
      </c>
      <c r="W44" s="143">
        <v>0</v>
      </c>
    </row>
    <row r="45" spans="1:23" ht="15.75" customHeight="1">
      <c r="A45" s="138"/>
      <c r="B45" s="189"/>
      <c r="C45" s="189"/>
      <c r="D45" s="190"/>
      <c r="E45" s="191"/>
      <c r="F45" s="191"/>
      <c r="G45" s="142" t="s">
        <v>175</v>
      </c>
      <c r="H45" s="157">
        <f>J45+S45</f>
        <v>190174</v>
      </c>
      <c r="I45" s="157"/>
      <c r="J45" s="143">
        <f>K45+N45+O45+P45+Q45+R45</f>
        <v>190174</v>
      </c>
      <c r="K45" s="143">
        <f>L45+M45</f>
        <v>40000</v>
      </c>
      <c r="L45" s="143" t="s">
        <v>112</v>
      </c>
      <c r="M45" s="143" t="s">
        <v>185</v>
      </c>
      <c r="N45" s="143" t="s">
        <v>112</v>
      </c>
      <c r="O45" s="143" t="s">
        <v>112</v>
      </c>
      <c r="P45" s="143" t="s">
        <v>112</v>
      </c>
      <c r="Q45" s="143" t="s">
        <v>112</v>
      </c>
      <c r="R45" s="143" t="s">
        <v>186</v>
      </c>
      <c r="S45" s="143">
        <f>T45+V45+W45</f>
        <v>0</v>
      </c>
      <c r="T45" s="143" t="s">
        <v>112</v>
      </c>
      <c r="U45" s="143">
        <v>0</v>
      </c>
      <c r="V45" s="143" t="s">
        <v>112</v>
      </c>
      <c r="W45" s="143">
        <v>0</v>
      </c>
    </row>
    <row r="46" spans="1:23" ht="18.75" customHeight="1">
      <c r="A46" s="138"/>
      <c r="B46" s="189"/>
      <c r="C46" s="189"/>
      <c r="D46" s="190"/>
      <c r="E46" s="191"/>
      <c r="F46" s="191"/>
      <c r="G46" s="142" t="s">
        <v>177</v>
      </c>
      <c r="H46" s="157">
        <f>H43-H44+H45</f>
        <v>1030821</v>
      </c>
      <c r="I46" s="157"/>
      <c r="J46" s="144">
        <f>J43-J44+J45</f>
        <v>1030821</v>
      </c>
      <c r="K46" s="144">
        <f>K43-K44+K45</f>
        <v>40000</v>
      </c>
      <c r="L46" s="143">
        <f aca="true" t="shared" si="8" ref="L46:W46">L43-L44+L45</f>
        <v>0</v>
      </c>
      <c r="M46" s="143">
        <f t="shared" si="8"/>
        <v>40000</v>
      </c>
      <c r="N46" s="143">
        <f t="shared" si="8"/>
        <v>0</v>
      </c>
      <c r="O46" s="143">
        <f t="shared" si="8"/>
        <v>0</v>
      </c>
      <c r="P46" s="143">
        <f t="shared" si="8"/>
        <v>0</v>
      </c>
      <c r="Q46" s="143">
        <f t="shared" si="8"/>
        <v>0</v>
      </c>
      <c r="R46" s="143">
        <f t="shared" si="8"/>
        <v>990821</v>
      </c>
      <c r="S46" s="144">
        <f>S43-S44+S45</f>
        <v>0</v>
      </c>
      <c r="T46" s="143">
        <f t="shared" si="8"/>
        <v>0</v>
      </c>
      <c r="U46" s="143">
        <f t="shared" si="8"/>
        <v>0</v>
      </c>
      <c r="V46" s="143">
        <f t="shared" si="8"/>
        <v>0</v>
      </c>
      <c r="W46" s="143">
        <f t="shared" si="8"/>
        <v>0</v>
      </c>
    </row>
    <row r="47" spans="1:23" ht="18" customHeight="1">
      <c r="A47" s="138"/>
      <c r="B47" s="186"/>
      <c r="C47" s="186"/>
      <c r="D47" s="165" t="s">
        <v>133</v>
      </c>
      <c r="E47" s="168" t="s">
        <v>187</v>
      </c>
      <c r="F47" s="168"/>
      <c r="G47" s="142" t="s">
        <v>173</v>
      </c>
      <c r="H47" s="157">
        <f>J47+S47</f>
        <v>840647</v>
      </c>
      <c r="I47" s="157"/>
      <c r="J47" s="143">
        <f>K47+N47+O47+P47+Q47+R47</f>
        <v>840647</v>
      </c>
      <c r="K47" s="143">
        <f>L47+M47</f>
        <v>0</v>
      </c>
      <c r="L47" s="143" t="s">
        <v>112</v>
      </c>
      <c r="M47" s="143" t="s">
        <v>112</v>
      </c>
      <c r="N47" s="143" t="s">
        <v>112</v>
      </c>
      <c r="O47" s="143" t="s">
        <v>112</v>
      </c>
      <c r="P47" s="143" t="s">
        <v>112</v>
      </c>
      <c r="Q47" s="143" t="s">
        <v>112</v>
      </c>
      <c r="R47" s="143" t="s">
        <v>184</v>
      </c>
      <c r="S47" s="143">
        <f>T47+V47+W47</f>
        <v>0</v>
      </c>
      <c r="T47" s="143" t="s">
        <v>112</v>
      </c>
      <c r="U47" s="143">
        <v>0</v>
      </c>
      <c r="V47" s="143" t="s">
        <v>112</v>
      </c>
      <c r="W47" s="143">
        <v>0</v>
      </c>
    </row>
    <row r="48" spans="1:23" ht="10.5" customHeight="1">
      <c r="A48" s="138"/>
      <c r="B48" s="186"/>
      <c r="C48" s="186"/>
      <c r="D48" s="166"/>
      <c r="E48" s="168"/>
      <c r="F48" s="168"/>
      <c r="G48" s="142" t="s">
        <v>174</v>
      </c>
      <c r="H48" s="157">
        <f>J48+S48</f>
        <v>0</v>
      </c>
      <c r="I48" s="157"/>
      <c r="J48" s="143">
        <f>K48+N48+O48+P48+Q48+R48</f>
        <v>0</v>
      </c>
      <c r="K48" s="143">
        <f>L48+M48</f>
        <v>0</v>
      </c>
      <c r="L48" s="143" t="s">
        <v>112</v>
      </c>
      <c r="M48" s="143" t="s">
        <v>112</v>
      </c>
      <c r="N48" s="143" t="s">
        <v>112</v>
      </c>
      <c r="O48" s="143" t="s">
        <v>112</v>
      </c>
      <c r="P48" s="143" t="s">
        <v>112</v>
      </c>
      <c r="Q48" s="143" t="s">
        <v>112</v>
      </c>
      <c r="R48" s="143" t="s">
        <v>112</v>
      </c>
      <c r="S48" s="143">
        <f>T48+V48+W48</f>
        <v>0</v>
      </c>
      <c r="T48" s="143" t="s">
        <v>112</v>
      </c>
      <c r="U48" s="143">
        <v>0</v>
      </c>
      <c r="V48" s="143" t="s">
        <v>112</v>
      </c>
      <c r="W48" s="143">
        <v>0</v>
      </c>
    </row>
    <row r="49" spans="1:23" ht="13.5" customHeight="1">
      <c r="A49" s="138"/>
      <c r="B49" s="186"/>
      <c r="C49" s="186"/>
      <c r="D49" s="166"/>
      <c r="E49" s="168"/>
      <c r="F49" s="168"/>
      <c r="G49" s="142" t="s">
        <v>175</v>
      </c>
      <c r="H49" s="157">
        <f>J49+S49</f>
        <v>190174</v>
      </c>
      <c r="I49" s="157"/>
      <c r="J49" s="143">
        <f>K49+N49+O49+P49+Q49+R49</f>
        <v>190174</v>
      </c>
      <c r="K49" s="143">
        <f>L49+M49</f>
        <v>40000</v>
      </c>
      <c r="L49" s="143" t="s">
        <v>112</v>
      </c>
      <c r="M49" s="143" t="s">
        <v>185</v>
      </c>
      <c r="N49" s="143" t="s">
        <v>112</v>
      </c>
      <c r="O49" s="143" t="s">
        <v>112</v>
      </c>
      <c r="P49" s="143" t="s">
        <v>112</v>
      </c>
      <c r="Q49" s="143" t="s">
        <v>112</v>
      </c>
      <c r="R49" s="143" t="s">
        <v>186</v>
      </c>
      <c r="S49" s="143">
        <f>T49+V49+W49</f>
        <v>0</v>
      </c>
      <c r="T49" s="143" t="s">
        <v>112</v>
      </c>
      <c r="U49" s="143">
        <v>0</v>
      </c>
      <c r="V49" s="143" t="s">
        <v>112</v>
      </c>
      <c r="W49" s="143">
        <v>0</v>
      </c>
    </row>
    <row r="50" spans="1:23" ht="18.75" customHeight="1">
      <c r="A50" s="138"/>
      <c r="B50" s="186"/>
      <c r="C50" s="186"/>
      <c r="D50" s="167"/>
      <c r="E50" s="168"/>
      <c r="F50" s="168"/>
      <c r="G50" s="142" t="s">
        <v>177</v>
      </c>
      <c r="H50" s="157">
        <f>H47-H48+H49</f>
        <v>1030821</v>
      </c>
      <c r="I50" s="157"/>
      <c r="J50" s="143">
        <f>J47-J48+J49</f>
        <v>1030821</v>
      </c>
      <c r="K50" s="143">
        <f>K47-K48+K49</f>
        <v>40000</v>
      </c>
      <c r="L50" s="143">
        <f aca="true" t="shared" si="9" ref="L50:W50">L47-L48+L49</f>
        <v>0</v>
      </c>
      <c r="M50" s="143">
        <f t="shared" si="9"/>
        <v>40000</v>
      </c>
      <c r="N50" s="143">
        <f t="shared" si="9"/>
        <v>0</v>
      </c>
      <c r="O50" s="143">
        <f t="shared" si="9"/>
        <v>0</v>
      </c>
      <c r="P50" s="143">
        <f t="shared" si="9"/>
        <v>0</v>
      </c>
      <c r="Q50" s="143">
        <f t="shared" si="9"/>
        <v>0</v>
      </c>
      <c r="R50" s="143">
        <f t="shared" si="9"/>
        <v>990821</v>
      </c>
      <c r="S50" s="143">
        <f>S47-S48+S49</f>
        <v>0</v>
      </c>
      <c r="T50" s="143">
        <f t="shared" si="9"/>
        <v>0</v>
      </c>
      <c r="U50" s="143">
        <f t="shared" si="9"/>
        <v>0</v>
      </c>
      <c r="V50" s="143">
        <f t="shared" si="9"/>
        <v>0</v>
      </c>
      <c r="W50" s="143">
        <f t="shared" si="9"/>
        <v>0</v>
      </c>
    </row>
    <row r="51" spans="1:23" ht="16.5" customHeight="1">
      <c r="A51" s="138"/>
      <c r="B51" s="189" t="s">
        <v>134</v>
      </c>
      <c r="C51" s="189"/>
      <c r="D51" s="190"/>
      <c r="E51" s="191" t="s">
        <v>77</v>
      </c>
      <c r="F51" s="191"/>
      <c r="G51" s="142" t="s">
        <v>173</v>
      </c>
      <c r="H51" s="157">
        <f>J51+S51</f>
        <v>20174602.56</v>
      </c>
      <c r="I51" s="157"/>
      <c r="J51" s="143">
        <f>K51+N51+O51+P51+Q51+R51</f>
        <v>12768241.129999999</v>
      </c>
      <c r="K51" s="143">
        <f>L51+M51</f>
        <v>11846259.129999999</v>
      </c>
      <c r="L51" s="143">
        <v>9961672</v>
      </c>
      <c r="M51" s="143">
        <v>1884587.13</v>
      </c>
      <c r="N51" s="143">
        <v>328580</v>
      </c>
      <c r="O51" s="143">
        <v>593402</v>
      </c>
      <c r="P51" s="143">
        <v>0</v>
      </c>
      <c r="Q51" s="143">
        <v>0</v>
      </c>
      <c r="R51" s="143">
        <v>0</v>
      </c>
      <c r="S51" s="143">
        <f>T51+W51</f>
        <v>7406361.43</v>
      </c>
      <c r="T51" s="143">
        <v>7406361.43</v>
      </c>
      <c r="U51" s="143">
        <v>7406361.43</v>
      </c>
      <c r="V51" s="143">
        <v>0</v>
      </c>
      <c r="W51" s="143">
        <v>0</v>
      </c>
    </row>
    <row r="52" spans="1:23" ht="18.75" customHeight="1">
      <c r="A52" s="138"/>
      <c r="B52" s="189"/>
      <c r="C52" s="189"/>
      <c r="D52" s="190"/>
      <c r="E52" s="191"/>
      <c r="F52" s="191"/>
      <c r="G52" s="142" t="s">
        <v>174</v>
      </c>
      <c r="H52" s="157">
        <f>J52+S52</f>
        <v>0</v>
      </c>
      <c r="I52" s="157"/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0</v>
      </c>
    </row>
    <row r="53" spans="1:23" ht="16.5" customHeight="1">
      <c r="A53" s="138"/>
      <c r="B53" s="189"/>
      <c r="C53" s="189"/>
      <c r="D53" s="190"/>
      <c r="E53" s="191"/>
      <c r="F53" s="191"/>
      <c r="G53" s="142" t="s">
        <v>175</v>
      </c>
      <c r="H53" s="157">
        <f>J53+S53</f>
        <v>7000</v>
      </c>
      <c r="I53" s="157"/>
      <c r="J53" s="143">
        <f>K53+N53+O53+P53+Q53+R53</f>
        <v>7000</v>
      </c>
      <c r="K53" s="143">
        <f>L53+M53</f>
        <v>7000</v>
      </c>
      <c r="L53" s="143">
        <v>0</v>
      </c>
      <c r="M53" s="143">
        <v>7000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</row>
    <row r="54" spans="1:23" ht="27.75" customHeight="1">
      <c r="A54" s="138"/>
      <c r="B54" s="189"/>
      <c r="C54" s="189"/>
      <c r="D54" s="190"/>
      <c r="E54" s="191"/>
      <c r="F54" s="191"/>
      <c r="G54" s="142" t="s">
        <v>177</v>
      </c>
      <c r="H54" s="157">
        <f>H51-H52+H53</f>
        <v>20181602.56</v>
      </c>
      <c r="I54" s="157"/>
      <c r="J54" s="143">
        <f aca="true" t="shared" si="10" ref="J54:O54">J51-J52+J53</f>
        <v>12775241.129999999</v>
      </c>
      <c r="K54" s="143">
        <f t="shared" si="10"/>
        <v>11853259.129999999</v>
      </c>
      <c r="L54" s="143">
        <f t="shared" si="10"/>
        <v>9961672</v>
      </c>
      <c r="M54" s="143">
        <f t="shared" si="10"/>
        <v>1891587.13</v>
      </c>
      <c r="N54" s="143">
        <f t="shared" si="10"/>
        <v>328580</v>
      </c>
      <c r="O54" s="143">
        <f t="shared" si="10"/>
        <v>593402</v>
      </c>
      <c r="P54" s="143">
        <v>0</v>
      </c>
      <c r="Q54" s="143">
        <v>0</v>
      </c>
      <c r="R54" s="143">
        <v>0</v>
      </c>
      <c r="S54" s="143">
        <f>S51-S52+S53</f>
        <v>7406361.43</v>
      </c>
      <c r="T54" s="143">
        <f>T51-T52+T53</f>
        <v>7406361.43</v>
      </c>
      <c r="U54" s="143">
        <f>U51-U52+U53</f>
        <v>7406361.43</v>
      </c>
      <c r="V54" s="143">
        <v>0</v>
      </c>
      <c r="W54" s="143">
        <v>0</v>
      </c>
    </row>
    <row r="55" spans="1:23" ht="16.5" customHeight="1">
      <c r="A55" s="138"/>
      <c r="B55" s="160"/>
      <c r="C55" s="161"/>
      <c r="D55" s="165" t="s">
        <v>135</v>
      </c>
      <c r="E55" s="168" t="s">
        <v>188</v>
      </c>
      <c r="F55" s="168"/>
      <c r="G55" s="142" t="s">
        <v>173</v>
      </c>
      <c r="H55" s="157">
        <f>J55+S55</f>
        <v>544331</v>
      </c>
      <c r="I55" s="157"/>
      <c r="J55" s="143">
        <f>K55+N55+O55+P55+Q55+R55</f>
        <v>544331</v>
      </c>
      <c r="K55" s="143">
        <f>L55+M55</f>
        <v>544331</v>
      </c>
      <c r="L55" s="143">
        <v>240339</v>
      </c>
      <c r="M55" s="143">
        <v>303992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</row>
    <row r="56" spans="1:23" ht="16.5" customHeight="1">
      <c r="A56" s="138"/>
      <c r="B56" s="192"/>
      <c r="C56" s="193"/>
      <c r="D56" s="166"/>
      <c r="E56" s="168"/>
      <c r="F56" s="168"/>
      <c r="G56" s="142" t="s">
        <v>174</v>
      </c>
      <c r="H56" s="157">
        <f>J56+S56</f>
        <v>0</v>
      </c>
      <c r="I56" s="157"/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</row>
    <row r="57" spans="1:23" ht="16.5" customHeight="1">
      <c r="A57" s="138"/>
      <c r="B57" s="192"/>
      <c r="C57" s="193"/>
      <c r="D57" s="166"/>
      <c r="E57" s="168"/>
      <c r="F57" s="168"/>
      <c r="G57" s="142" t="s">
        <v>175</v>
      </c>
      <c r="H57" s="157">
        <f>J57+S57</f>
        <v>7000</v>
      </c>
      <c r="I57" s="157"/>
      <c r="J57" s="143">
        <f>K57+N57+O57+P57+Q57+R57</f>
        <v>7000</v>
      </c>
      <c r="K57" s="143">
        <f>L57+M57</f>
        <v>7000</v>
      </c>
      <c r="L57" s="143">
        <v>0</v>
      </c>
      <c r="M57" s="143">
        <v>7000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</row>
    <row r="58" spans="1:23" ht="16.5" customHeight="1">
      <c r="A58" s="138"/>
      <c r="B58" s="194"/>
      <c r="C58" s="195"/>
      <c r="D58" s="167"/>
      <c r="E58" s="168"/>
      <c r="F58" s="168"/>
      <c r="G58" s="142" t="s">
        <v>177</v>
      </c>
      <c r="H58" s="157">
        <f>H55-H56+H57</f>
        <v>551331</v>
      </c>
      <c r="I58" s="157"/>
      <c r="J58" s="143">
        <f aca="true" t="shared" si="11" ref="J58:O58">J55-J56+J57</f>
        <v>551331</v>
      </c>
      <c r="K58" s="143">
        <f t="shared" si="11"/>
        <v>551331</v>
      </c>
      <c r="L58" s="143">
        <f t="shared" si="11"/>
        <v>240339</v>
      </c>
      <c r="M58" s="143">
        <f t="shared" si="11"/>
        <v>310992</v>
      </c>
      <c r="N58" s="143">
        <f t="shared" si="11"/>
        <v>0</v>
      </c>
      <c r="O58" s="143">
        <f t="shared" si="11"/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</row>
    <row r="59" spans="1:23" ht="17.25" customHeight="1">
      <c r="A59" s="138"/>
      <c r="B59" s="189" t="s">
        <v>136</v>
      </c>
      <c r="C59" s="189"/>
      <c r="D59" s="190"/>
      <c r="E59" s="191" t="s">
        <v>47</v>
      </c>
      <c r="F59" s="191"/>
      <c r="G59" s="142" t="s">
        <v>173</v>
      </c>
      <c r="H59" s="162">
        <f>J59+S59</f>
        <v>55000</v>
      </c>
      <c r="I59" s="163"/>
      <c r="J59" s="143">
        <f>K59+N59+O59+P59+Q59+R59</f>
        <v>55000</v>
      </c>
      <c r="K59" s="143">
        <f>L59+M59</f>
        <v>35000</v>
      </c>
      <c r="L59" s="143" t="s">
        <v>189</v>
      </c>
      <c r="M59" s="143" t="s">
        <v>189</v>
      </c>
      <c r="N59" s="143" t="s">
        <v>112</v>
      </c>
      <c r="O59" s="143" t="s">
        <v>137</v>
      </c>
      <c r="P59" s="143" t="s">
        <v>112</v>
      </c>
      <c r="Q59" s="143" t="s">
        <v>112</v>
      </c>
      <c r="R59" s="143" t="s">
        <v>112</v>
      </c>
      <c r="S59" s="143">
        <f>T59+V59+W59</f>
        <v>0</v>
      </c>
      <c r="T59" s="143" t="s">
        <v>112</v>
      </c>
      <c r="U59" s="143">
        <v>0</v>
      </c>
      <c r="V59" s="143" t="s">
        <v>112</v>
      </c>
      <c r="W59" s="143">
        <v>0</v>
      </c>
    </row>
    <row r="60" spans="1:23" ht="19.5" customHeight="1">
      <c r="A60" s="138"/>
      <c r="B60" s="189"/>
      <c r="C60" s="189"/>
      <c r="D60" s="190"/>
      <c r="E60" s="191"/>
      <c r="F60" s="191"/>
      <c r="G60" s="142" t="s">
        <v>174</v>
      </c>
      <c r="H60" s="162">
        <f>J60+S60</f>
        <v>0</v>
      </c>
      <c r="I60" s="163"/>
      <c r="J60" s="143">
        <f>K60+N60+O60+P60+Q60+R60</f>
        <v>0</v>
      </c>
      <c r="K60" s="143">
        <f>L60+M60</f>
        <v>0</v>
      </c>
      <c r="L60" s="143" t="s">
        <v>112</v>
      </c>
      <c r="M60" s="143" t="s">
        <v>112</v>
      </c>
      <c r="N60" s="143" t="s">
        <v>112</v>
      </c>
      <c r="O60" s="143" t="s">
        <v>112</v>
      </c>
      <c r="P60" s="143" t="s">
        <v>112</v>
      </c>
      <c r="Q60" s="143" t="s">
        <v>112</v>
      </c>
      <c r="R60" s="143" t="s">
        <v>112</v>
      </c>
      <c r="S60" s="143">
        <f>T60+V60+W60</f>
        <v>0</v>
      </c>
      <c r="T60" s="143" t="s">
        <v>112</v>
      </c>
      <c r="U60" s="143">
        <v>0</v>
      </c>
      <c r="V60" s="143" t="s">
        <v>112</v>
      </c>
      <c r="W60" s="143">
        <v>0</v>
      </c>
    </row>
    <row r="61" spans="1:23" ht="17.25" customHeight="1">
      <c r="A61" s="138"/>
      <c r="B61" s="189"/>
      <c r="C61" s="189"/>
      <c r="D61" s="190"/>
      <c r="E61" s="191"/>
      <c r="F61" s="191"/>
      <c r="G61" s="142" t="s">
        <v>175</v>
      </c>
      <c r="H61" s="162">
        <f>J61+S61</f>
        <v>2500</v>
      </c>
      <c r="I61" s="163"/>
      <c r="J61" s="143">
        <f>K61+N61+O61+P61+Q61+R61</f>
        <v>2500</v>
      </c>
      <c r="K61" s="143">
        <f>L61+M61</f>
        <v>2500</v>
      </c>
      <c r="L61" s="143" t="s">
        <v>141</v>
      </c>
      <c r="M61" s="143" t="s">
        <v>112</v>
      </c>
      <c r="N61" s="143" t="s">
        <v>112</v>
      </c>
      <c r="O61" s="143" t="s">
        <v>112</v>
      </c>
      <c r="P61" s="143" t="s">
        <v>112</v>
      </c>
      <c r="Q61" s="143" t="s">
        <v>112</v>
      </c>
      <c r="R61" s="143" t="s">
        <v>112</v>
      </c>
      <c r="S61" s="143">
        <f>T61+V61+W61</f>
        <v>0</v>
      </c>
      <c r="T61" s="143" t="s">
        <v>112</v>
      </c>
      <c r="U61" s="143">
        <v>0</v>
      </c>
      <c r="V61" s="143" t="s">
        <v>112</v>
      </c>
      <c r="W61" s="143">
        <v>0</v>
      </c>
    </row>
    <row r="62" spans="1:23" ht="30.75" customHeight="1">
      <c r="A62" s="138"/>
      <c r="B62" s="189"/>
      <c r="C62" s="189"/>
      <c r="D62" s="190"/>
      <c r="E62" s="191"/>
      <c r="F62" s="191"/>
      <c r="G62" s="142" t="s">
        <v>177</v>
      </c>
      <c r="H62" s="157">
        <f>H59-H60+H61</f>
        <v>57500</v>
      </c>
      <c r="I62" s="157"/>
      <c r="J62" s="144">
        <f>J59-J60+J61</f>
        <v>57500</v>
      </c>
      <c r="K62" s="144">
        <f>K59-K60+K61</f>
        <v>37500</v>
      </c>
      <c r="L62" s="143">
        <f aca="true" t="shared" si="12" ref="L62:W62">L59-L60+L61</f>
        <v>20000</v>
      </c>
      <c r="M62" s="143">
        <f t="shared" si="12"/>
        <v>17500</v>
      </c>
      <c r="N62" s="143">
        <f t="shared" si="12"/>
        <v>0</v>
      </c>
      <c r="O62" s="143">
        <f t="shared" si="12"/>
        <v>20000</v>
      </c>
      <c r="P62" s="143">
        <f t="shared" si="12"/>
        <v>0</v>
      </c>
      <c r="Q62" s="143">
        <f t="shared" si="12"/>
        <v>0</v>
      </c>
      <c r="R62" s="143">
        <f t="shared" si="12"/>
        <v>0</v>
      </c>
      <c r="S62" s="144">
        <f t="shared" si="12"/>
        <v>0</v>
      </c>
      <c r="T62" s="143">
        <f t="shared" si="12"/>
        <v>0</v>
      </c>
      <c r="U62" s="143">
        <f t="shared" si="12"/>
        <v>0</v>
      </c>
      <c r="V62" s="143">
        <f t="shared" si="12"/>
        <v>0</v>
      </c>
      <c r="W62" s="143">
        <f t="shared" si="12"/>
        <v>0</v>
      </c>
    </row>
    <row r="63" spans="1:23" ht="21" customHeight="1">
      <c r="A63" s="138"/>
      <c r="B63" s="186"/>
      <c r="C63" s="186"/>
      <c r="D63" s="165" t="s">
        <v>138</v>
      </c>
      <c r="E63" s="168" t="s">
        <v>48</v>
      </c>
      <c r="F63" s="168"/>
      <c r="G63" s="142" t="s">
        <v>173</v>
      </c>
      <c r="H63" s="157">
        <f>J63+S63</f>
        <v>9600</v>
      </c>
      <c r="I63" s="157"/>
      <c r="J63" s="143">
        <f>K63+N63+O63+P63+Q63+R63</f>
        <v>9600</v>
      </c>
      <c r="K63" s="143">
        <f>L63+M63</f>
        <v>9600</v>
      </c>
      <c r="L63" s="143" t="s">
        <v>139</v>
      </c>
      <c r="M63" s="143" t="s">
        <v>140</v>
      </c>
      <c r="N63" s="143" t="s">
        <v>112</v>
      </c>
      <c r="O63" s="143" t="s">
        <v>112</v>
      </c>
      <c r="P63" s="143" t="s">
        <v>112</v>
      </c>
      <c r="Q63" s="143" t="s">
        <v>112</v>
      </c>
      <c r="R63" s="143" t="s">
        <v>112</v>
      </c>
      <c r="S63" s="143">
        <f>T63+V63+W63</f>
        <v>0</v>
      </c>
      <c r="T63" s="143" t="s">
        <v>112</v>
      </c>
      <c r="U63" s="143">
        <v>0</v>
      </c>
      <c r="V63" s="143" t="s">
        <v>112</v>
      </c>
      <c r="W63" s="143">
        <v>0</v>
      </c>
    </row>
    <row r="64" spans="1:23" ht="19.5" customHeight="1">
      <c r="A64" s="138"/>
      <c r="B64" s="186"/>
      <c r="C64" s="186"/>
      <c r="D64" s="166"/>
      <c r="E64" s="168"/>
      <c r="F64" s="168"/>
      <c r="G64" s="142" t="s">
        <v>174</v>
      </c>
      <c r="H64" s="157">
        <f>J64+S64</f>
        <v>0</v>
      </c>
      <c r="I64" s="157"/>
      <c r="J64" s="143">
        <f>K64+N64+O64+P64+Q64+R64</f>
        <v>0</v>
      </c>
      <c r="K64" s="143">
        <f>L64+M64</f>
        <v>0</v>
      </c>
      <c r="L64" s="143" t="s">
        <v>112</v>
      </c>
      <c r="M64" s="143" t="s">
        <v>112</v>
      </c>
      <c r="N64" s="143" t="s">
        <v>112</v>
      </c>
      <c r="O64" s="143" t="s">
        <v>112</v>
      </c>
      <c r="P64" s="143" t="s">
        <v>112</v>
      </c>
      <c r="Q64" s="143" t="s">
        <v>112</v>
      </c>
      <c r="R64" s="143" t="s">
        <v>112</v>
      </c>
      <c r="S64" s="143">
        <f>T64+V64+W64</f>
        <v>0</v>
      </c>
      <c r="T64" s="143" t="s">
        <v>112</v>
      </c>
      <c r="U64" s="143">
        <v>0</v>
      </c>
      <c r="V64" s="143" t="s">
        <v>112</v>
      </c>
      <c r="W64" s="143">
        <v>0</v>
      </c>
    </row>
    <row r="65" spans="1:23" ht="12.75" customHeight="1">
      <c r="A65" s="138"/>
      <c r="B65" s="186"/>
      <c r="C65" s="186"/>
      <c r="D65" s="166"/>
      <c r="E65" s="168"/>
      <c r="F65" s="168"/>
      <c r="G65" s="142" t="s">
        <v>175</v>
      </c>
      <c r="H65" s="157">
        <f>J65+S65</f>
        <v>2500</v>
      </c>
      <c r="I65" s="157"/>
      <c r="J65" s="143">
        <f>K65+N65+O65+P65+Q65+R65</f>
        <v>2500</v>
      </c>
      <c r="K65" s="143">
        <f>L65+M65</f>
        <v>2500</v>
      </c>
      <c r="L65" s="143" t="s">
        <v>141</v>
      </c>
      <c r="M65" s="143" t="s">
        <v>112</v>
      </c>
      <c r="N65" s="143" t="s">
        <v>112</v>
      </c>
      <c r="O65" s="143" t="s">
        <v>112</v>
      </c>
      <c r="P65" s="143" t="s">
        <v>112</v>
      </c>
      <c r="Q65" s="143" t="s">
        <v>112</v>
      </c>
      <c r="R65" s="143" t="s">
        <v>112</v>
      </c>
      <c r="S65" s="143">
        <f>T65+V65+W65</f>
        <v>0</v>
      </c>
      <c r="T65" s="143" t="s">
        <v>112</v>
      </c>
      <c r="U65" s="143">
        <v>0</v>
      </c>
      <c r="V65" s="143" t="s">
        <v>112</v>
      </c>
      <c r="W65" s="143">
        <v>0</v>
      </c>
    </row>
    <row r="66" spans="1:23" ht="18" customHeight="1">
      <c r="A66" s="138"/>
      <c r="B66" s="186"/>
      <c r="C66" s="186"/>
      <c r="D66" s="167"/>
      <c r="E66" s="168"/>
      <c r="F66" s="168"/>
      <c r="G66" s="142" t="s">
        <v>177</v>
      </c>
      <c r="H66" s="157">
        <f>H63-H64+H65</f>
        <v>12100</v>
      </c>
      <c r="I66" s="157"/>
      <c r="J66" s="143">
        <f>J63-J64+J65</f>
        <v>12100</v>
      </c>
      <c r="K66" s="143">
        <f>K63-K64+K65</f>
        <v>12100</v>
      </c>
      <c r="L66" s="143">
        <f aca="true" t="shared" si="13" ref="L66:W66">L63-L64+L65</f>
        <v>10000</v>
      </c>
      <c r="M66" s="143">
        <f t="shared" si="13"/>
        <v>2100</v>
      </c>
      <c r="N66" s="143">
        <f t="shared" si="13"/>
        <v>0</v>
      </c>
      <c r="O66" s="143">
        <f t="shared" si="13"/>
        <v>0</v>
      </c>
      <c r="P66" s="143">
        <f t="shared" si="13"/>
        <v>0</v>
      </c>
      <c r="Q66" s="143">
        <f t="shared" si="13"/>
        <v>0</v>
      </c>
      <c r="R66" s="143">
        <f t="shared" si="13"/>
        <v>0</v>
      </c>
      <c r="S66" s="143">
        <f t="shared" si="13"/>
        <v>0</v>
      </c>
      <c r="T66" s="143">
        <f t="shared" si="13"/>
        <v>0</v>
      </c>
      <c r="U66" s="143">
        <f t="shared" si="13"/>
        <v>0</v>
      </c>
      <c r="V66" s="143">
        <f t="shared" si="13"/>
        <v>0</v>
      </c>
      <c r="W66" s="143">
        <f t="shared" si="13"/>
        <v>0</v>
      </c>
    </row>
    <row r="67" spans="1:23" ht="19.5" customHeight="1">
      <c r="A67" s="138"/>
      <c r="B67" s="190" t="s">
        <v>142</v>
      </c>
      <c r="C67" s="190"/>
      <c r="D67" s="190"/>
      <c r="E67" s="190"/>
      <c r="F67" s="190"/>
      <c r="G67" s="145" t="s">
        <v>173</v>
      </c>
      <c r="H67" s="196">
        <f>J67+S67</f>
        <v>40212795.739999995</v>
      </c>
      <c r="I67" s="196"/>
      <c r="J67" s="146">
        <f>K67+N67+O67+P67+Q67+R67</f>
        <v>28140771.13</v>
      </c>
      <c r="K67" s="146">
        <f>L67+M67</f>
        <v>22444014.13</v>
      </c>
      <c r="L67" s="146" t="s">
        <v>190</v>
      </c>
      <c r="M67" s="146">
        <v>7138167.13</v>
      </c>
      <c r="N67" s="146">
        <v>890790</v>
      </c>
      <c r="O67" s="146" t="s">
        <v>191</v>
      </c>
      <c r="P67" s="146" t="s">
        <v>112</v>
      </c>
      <c r="Q67" s="146" t="s">
        <v>112</v>
      </c>
      <c r="R67" s="146" t="s">
        <v>184</v>
      </c>
      <c r="S67" s="146">
        <f>T67+V67+W67</f>
        <v>12072024.61</v>
      </c>
      <c r="T67" s="146">
        <v>11394161.61</v>
      </c>
      <c r="U67" s="146">
        <v>10263037.95</v>
      </c>
      <c r="V67" s="147" t="s">
        <v>113</v>
      </c>
      <c r="W67" s="146">
        <v>177863</v>
      </c>
    </row>
    <row r="68" spans="1:23" ht="21.75" customHeight="1">
      <c r="A68" s="138"/>
      <c r="B68" s="190"/>
      <c r="C68" s="190"/>
      <c r="D68" s="190"/>
      <c r="E68" s="190"/>
      <c r="F68" s="190"/>
      <c r="G68" s="145" t="s">
        <v>174</v>
      </c>
      <c r="H68" s="196">
        <f>J68+S68</f>
        <v>908038.54</v>
      </c>
      <c r="I68" s="196"/>
      <c r="J68" s="146">
        <f>K68+N68+O68+P68+Q68+R68</f>
        <v>0</v>
      </c>
      <c r="K68" s="146">
        <f>L68+M68</f>
        <v>0</v>
      </c>
      <c r="L68" s="146" t="s">
        <v>112</v>
      </c>
      <c r="M68" s="146" t="s">
        <v>112</v>
      </c>
      <c r="N68" s="146" t="s">
        <v>112</v>
      </c>
      <c r="O68" s="146" t="s">
        <v>112</v>
      </c>
      <c r="P68" s="146" t="s">
        <v>112</v>
      </c>
      <c r="Q68" s="146" t="s">
        <v>112</v>
      </c>
      <c r="R68" s="146" t="s">
        <v>112</v>
      </c>
      <c r="S68" s="146">
        <f>T68+V68+W68</f>
        <v>908038.54</v>
      </c>
      <c r="T68" s="146">
        <v>908038.54</v>
      </c>
      <c r="U68" s="146">
        <v>908038.54</v>
      </c>
      <c r="V68" s="147" t="s">
        <v>112</v>
      </c>
      <c r="W68" s="143">
        <v>0</v>
      </c>
    </row>
    <row r="69" spans="1:23" ht="18" customHeight="1">
      <c r="A69" s="138"/>
      <c r="B69" s="190"/>
      <c r="C69" s="190"/>
      <c r="D69" s="190"/>
      <c r="E69" s="190"/>
      <c r="F69" s="190"/>
      <c r="G69" s="145" t="s">
        <v>175</v>
      </c>
      <c r="H69" s="196">
        <f>J69+S69</f>
        <v>3948884.12</v>
      </c>
      <c r="I69" s="196"/>
      <c r="J69" s="146">
        <f>K69+N69+O69+P69+Q69+R69</f>
        <v>1092139.12</v>
      </c>
      <c r="K69" s="146">
        <f>L69+M69</f>
        <v>941965.12</v>
      </c>
      <c r="L69" s="146" t="s">
        <v>141</v>
      </c>
      <c r="M69" s="146">
        <v>939465.12</v>
      </c>
      <c r="N69" s="146" t="s">
        <v>112</v>
      </c>
      <c r="O69" s="146" t="s">
        <v>112</v>
      </c>
      <c r="P69" s="146" t="s">
        <v>112</v>
      </c>
      <c r="Q69" s="146" t="s">
        <v>112</v>
      </c>
      <c r="R69" s="146" t="s">
        <v>186</v>
      </c>
      <c r="S69" s="146">
        <f>T69+V69+W69</f>
        <v>2856745</v>
      </c>
      <c r="T69" s="146">
        <v>2856745</v>
      </c>
      <c r="U69" s="146">
        <v>0</v>
      </c>
      <c r="V69" s="147" t="s">
        <v>112</v>
      </c>
      <c r="W69" s="143">
        <v>0</v>
      </c>
    </row>
    <row r="70" spans="1:23" s="150" customFormat="1" ht="24.75" customHeight="1">
      <c r="A70" s="148"/>
      <c r="B70" s="190"/>
      <c r="C70" s="190"/>
      <c r="D70" s="190"/>
      <c r="E70" s="190"/>
      <c r="F70" s="190"/>
      <c r="G70" s="149" t="s">
        <v>177</v>
      </c>
      <c r="H70" s="196">
        <f>H67-H68+H69</f>
        <v>43253641.31999999</v>
      </c>
      <c r="I70" s="196"/>
      <c r="J70" s="146">
        <f>J67-J68+J69</f>
        <v>29232910.25</v>
      </c>
      <c r="K70" s="146">
        <f>K67-K68+K69</f>
        <v>23385979.25</v>
      </c>
      <c r="L70" s="146">
        <f aca="true" t="shared" si="14" ref="L70:W70">L67-L68+L69</f>
        <v>15308347</v>
      </c>
      <c r="M70" s="146">
        <f t="shared" si="14"/>
        <v>8077632.25</v>
      </c>
      <c r="N70" s="146">
        <f t="shared" si="14"/>
        <v>890790</v>
      </c>
      <c r="O70" s="146">
        <f t="shared" si="14"/>
        <v>3965320</v>
      </c>
      <c r="P70" s="146">
        <f t="shared" si="14"/>
        <v>0</v>
      </c>
      <c r="Q70" s="146">
        <f t="shared" si="14"/>
        <v>0</v>
      </c>
      <c r="R70" s="146">
        <f t="shared" si="14"/>
        <v>990821</v>
      </c>
      <c r="S70" s="146">
        <f t="shared" si="14"/>
        <v>14020731.07</v>
      </c>
      <c r="T70" s="146">
        <f t="shared" si="14"/>
        <v>13342868.07</v>
      </c>
      <c r="U70" s="146">
        <f t="shared" si="14"/>
        <v>9354999.41</v>
      </c>
      <c r="V70" s="146">
        <f t="shared" si="14"/>
        <v>500000</v>
      </c>
      <c r="W70" s="146">
        <f t="shared" si="14"/>
        <v>177863</v>
      </c>
    </row>
    <row r="71" spans="1:23" s="150" customFormat="1" ht="15.75" customHeight="1">
      <c r="A71" s="148"/>
      <c r="B71" s="198" t="s">
        <v>192</v>
      </c>
      <c r="C71" s="198"/>
      <c r="D71" s="198"/>
      <c r="E71" s="198"/>
      <c r="F71" s="198"/>
      <c r="G71" s="198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</row>
    <row r="72" spans="1:23" s="150" customFormat="1" ht="91.5" customHeight="1">
      <c r="A72" s="148"/>
      <c r="B72" s="199" t="s">
        <v>194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153"/>
    </row>
    <row r="73" spans="1:23" s="150" customFormat="1" ht="67.5" customHeight="1">
      <c r="A73" s="148"/>
      <c r="B73" s="200" t="s">
        <v>195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153"/>
    </row>
    <row r="74" spans="1:23" s="150" customFormat="1" ht="24.75" customHeight="1">
      <c r="A74" s="148"/>
      <c r="B74" s="151"/>
      <c r="C74" s="151"/>
      <c r="D74" s="151"/>
      <c r="E74" s="151"/>
      <c r="F74" s="151"/>
      <c r="G74" s="152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</row>
    <row r="76" spans="19:22" ht="12.75">
      <c r="S76" s="197" t="s">
        <v>147</v>
      </c>
      <c r="T76" s="197"/>
      <c r="U76" s="197"/>
      <c r="V76" s="197"/>
    </row>
    <row r="77" spans="19:22" ht="28.5" customHeight="1">
      <c r="S77" s="197" t="s">
        <v>148</v>
      </c>
      <c r="T77" s="197"/>
      <c r="U77" s="197"/>
      <c r="V77" s="197"/>
    </row>
  </sheetData>
  <mergeCells count="139">
    <mergeCell ref="B27:C30"/>
    <mergeCell ref="D27:D30"/>
    <mergeCell ref="E27:F30"/>
    <mergeCell ref="H27:I27"/>
    <mergeCell ref="H28:I28"/>
    <mergeCell ref="H29:I29"/>
    <mergeCell ref="H30:I30"/>
    <mergeCell ref="S76:V76"/>
    <mergeCell ref="S77:V77"/>
    <mergeCell ref="B71:G71"/>
    <mergeCell ref="B72:V72"/>
    <mergeCell ref="B73:V73"/>
    <mergeCell ref="B67:F70"/>
    <mergeCell ref="H67:I67"/>
    <mergeCell ref="H68:I68"/>
    <mergeCell ref="H69:I69"/>
    <mergeCell ref="H70:I70"/>
    <mergeCell ref="B63:C66"/>
    <mergeCell ref="D63:D66"/>
    <mergeCell ref="E63:F66"/>
    <mergeCell ref="H63:I63"/>
    <mergeCell ref="H64:I64"/>
    <mergeCell ref="H65:I65"/>
    <mergeCell ref="H66:I66"/>
    <mergeCell ref="B59:C62"/>
    <mergeCell ref="D59:D62"/>
    <mergeCell ref="E59:F62"/>
    <mergeCell ref="H59:I59"/>
    <mergeCell ref="H60:I60"/>
    <mergeCell ref="H61:I61"/>
    <mergeCell ref="H62:I62"/>
    <mergeCell ref="B55:C58"/>
    <mergeCell ref="D55:D58"/>
    <mergeCell ref="E55:F58"/>
    <mergeCell ref="H55:I55"/>
    <mergeCell ref="H56:I56"/>
    <mergeCell ref="H57:I57"/>
    <mergeCell ref="H58:I58"/>
    <mergeCell ref="B51:C54"/>
    <mergeCell ref="D51:D54"/>
    <mergeCell ref="E51:F54"/>
    <mergeCell ref="H51:I51"/>
    <mergeCell ref="H52:I52"/>
    <mergeCell ref="H53:I53"/>
    <mergeCell ref="H54:I54"/>
    <mergeCell ref="B47:C50"/>
    <mergeCell ref="D47:D50"/>
    <mergeCell ref="E47:F50"/>
    <mergeCell ref="H47:I47"/>
    <mergeCell ref="H48:I48"/>
    <mergeCell ref="H49:I49"/>
    <mergeCell ref="H50:I50"/>
    <mergeCell ref="B43:C46"/>
    <mergeCell ref="D43:D46"/>
    <mergeCell ref="E43:F46"/>
    <mergeCell ref="H43:I43"/>
    <mergeCell ref="H44:I44"/>
    <mergeCell ref="H45:I45"/>
    <mergeCell ref="H46:I46"/>
    <mergeCell ref="B39:C42"/>
    <mergeCell ref="D39:D42"/>
    <mergeCell ref="E39:F42"/>
    <mergeCell ref="H39:I39"/>
    <mergeCell ref="H40:I40"/>
    <mergeCell ref="H41:I41"/>
    <mergeCell ref="H42:I42"/>
    <mergeCell ref="B35:C38"/>
    <mergeCell ref="D35:D38"/>
    <mergeCell ref="E35:F38"/>
    <mergeCell ref="H35:I35"/>
    <mergeCell ref="H36:I36"/>
    <mergeCell ref="H37:I37"/>
    <mergeCell ref="H38:I38"/>
    <mergeCell ref="B31:C34"/>
    <mergeCell ref="D31:D34"/>
    <mergeCell ref="E31:F34"/>
    <mergeCell ref="H31:I31"/>
    <mergeCell ref="H32:I32"/>
    <mergeCell ref="H33:I33"/>
    <mergeCell ref="H34:I34"/>
    <mergeCell ref="B23:C26"/>
    <mergeCell ref="D23:D26"/>
    <mergeCell ref="E23:F26"/>
    <mergeCell ref="H23:I23"/>
    <mergeCell ref="H24:I24"/>
    <mergeCell ref="H25:I25"/>
    <mergeCell ref="H26:I26"/>
    <mergeCell ref="X19:X21"/>
    <mergeCell ref="H20:I20"/>
    <mergeCell ref="H21:I21"/>
    <mergeCell ref="H22:I22"/>
    <mergeCell ref="B19:C22"/>
    <mergeCell ref="D19:D22"/>
    <mergeCell ref="E19:F22"/>
    <mergeCell ref="H19:I19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H12:I12"/>
    <mergeCell ref="H13:I13"/>
    <mergeCell ref="H14:I14"/>
    <mergeCell ref="Q7:Q9"/>
    <mergeCell ref="R7:R9"/>
    <mergeCell ref="U8:U9"/>
    <mergeCell ref="B10:C10"/>
    <mergeCell ref="E10:G10"/>
    <mergeCell ref="H10:I10"/>
    <mergeCell ref="L7:M8"/>
    <mergeCell ref="N7:N9"/>
    <mergeCell ref="O7:O9"/>
    <mergeCell ref="P7:P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B4:C9"/>
    <mergeCell ref="D4:D9"/>
    <mergeCell ref="E4:G9"/>
    <mergeCell ref="H4:I9"/>
    <mergeCell ref="A1:W1"/>
    <mergeCell ref="B2:W2"/>
    <mergeCell ref="A3:B3"/>
    <mergeCell ref="C3:E3"/>
    <mergeCell ref="F3:H3"/>
    <mergeCell ref="I3:W3"/>
  </mergeCells>
  <printOptions/>
  <pageMargins left="0.31" right="0.25" top="0.76" bottom="0.38" header="0.5" footer="0.31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5.57421875" style="6" customWidth="1"/>
    <col min="2" max="2" width="34.7109375" style="6" customWidth="1"/>
    <col min="3" max="3" width="10.421875" style="6" customWidth="1"/>
    <col min="4" max="4" width="13.8515625" style="6" customWidth="1"/>
    <col min="5" max="5" width="14.140625" style="6" customWidth="1"/>
    <col min="6" max="6" width="14.7109375" style="6" customWidth="1"/>
    <col min="7" max="7" width="9.140625" style="6" customWidth="1"/>
    <col min="8" max="8" width="10.140625" style="6" bestFit="1" customWidth="1"/>
    <col min="9" max="16384" width="9.140625" style="6" customWidth="1"/>
  </cols>
  <sheetData>
    <row r="1" spans="2:6" ht="17.25" customHeight="1">
      <c r="B1" s="210" t="s">
        <v>202</v>
      </c>
      <c r="C1" s="210"/>
      <c r="D1" s="210"/>
      <c r="E1" s="210"/>
      <c r="F1" s="210"/>
    </row>
    <row r="2" spans="2:6" ht="17.25" customHeight="1">
      <c r="B2" s="111"/>
      <c r="C2" s="206" t="s">
        <v>201</v>
      </c>
      <c r="D2" s="206"/>
      <c r="E2" s="206"/>
      <c r="F2" s="206"/>
    </row>
    <row r="3" spans="2:6" ht="17.25" customHeight="1">
      <c r="B3" s="210" t="s">
        <v>164</v>
      </c>
      <c r="C3" s="210"/>
      <c r="D3" s="210"/>
      <c r="E3" s="210"/>
      <c r="F3" s="210"/>
    </row>
    <row r="4" spans="3:6" ht="17.25" customHeight="1">
      <c r="C4" s="206"/>
      <c r="D4" s="206"/>
      <c r="E4" s="206"/>
      <c r="F4" s="206"/>
    </row>
    <row r="5" spans="1:5" ht="27" customHeight="1">
      <c r="A5" s="209" t="s">
        <v>50</v>
      </c>
      <c r="B5" s="209"/>
      <c r="C5" s="209"/>
      <c r="D5" s="209"/>
      <c r="E5" s="209"/>
    </row>
    <row r="6" ht="14.25">
      <c r="D6" s="7"/>
    </row>
    <row r="7" spans="1:6" s="9" customFormat="1" ht="15" customHeight="1">
      <c r="A7" s="207" t="s">
        <v>3</v>
      </c>
      <c r="B7" s="207" t="s">
        <v>4</v>
      </c>
      <c r="C7" s="208" t="s">
        <v>5</v>
      </c>
      <c r="D7" s="208" t="s">
        <v>51</v>
      </c>
      <c r="E7" s="208" t="s">
        <v>154</v>
      </c>
      <c r="F7" s="208" t="s">
        <v>155</v>
      </c>
    </row>
    <row r="8" spans="1:6" s="9" customFormat="1" ht="15" customHeight="1">
      <c r="A8" s="207"/>
      <c r="B8" s="207"/>
      <c r="C8" s="207"/>
      <c r="D8" s="208"/>
      <c r="E8" s="208"/>
      <c r="F8" s="208"/>
    </row>
    <row r="9" spans="1:6" s="9" customFormat="1" ht="15.75" customHeight="1">
      <c r="A9" s="207"/>
      <c r="B9" s="207"/>
      <c r="C9" s="207"/>
      <c r="D9" s="208"/>
      <c r="E9" s="208"/>
      <c r="F9" s="208"/>
    </row>
    <row r="10" spans="1:6" s="10" customFormat="1" ht="9.75" customHeight="1">
      <c r="A10" s="8">
        <v>1</v>
      </c>
      <c r="B10" s="8">
        <v>2</v>
      </c>
      <c r="C10" s="8">
        <v>3</v>
      </c>
      <c r="D10" s="5">
        <v>4</v>
      </c>
      <c r="E10" s="78"/>
      <c r="F10" s="78"/>
    </row>
    <row r="11" spans="1:6" s="13" customFormat="1" ht="17.25" customHeight="1">
      <c r="A11" s="11" t="s">
        <v>6</v>
      </c>
      <c r="B11" s="12" t="s">
        <v>7</v>
      </c>
      <c r="C11" s="11"/>
      <c r="D11" s="30">
        <v>37202673.92</v>
      </c>
      <c r="E11" s="33">
        <v>-773154.42</v>
      </c>
      <c r="F11" s="33">
        <v>36929519.5</v>
      </c>
    </row>
    <row r="12" spans="1:6" ht="17.25" customHeight="1">
      <c r="A12" s="11" t="s">
        <v>8</v>
      </c>
      <c r="B12" s="12" t="s">
        <v>9</v>
      </c>
      <c r="C12" s="11"/>
      <c r="D12" s="30">
        <v>40212795.74</v>
      </c>
      <c r="E12" s="33">
        <v>2540845.58</v>
      </c>
      <c r="F12" s="81">
        <v>43253641.32</v>
      </c>
    </row>
    <row r="13" spans="1:6" ht="17.25" customHeight="1">
      <c r="A13" s="11" t="s">
        <v>10</v>
      </c>
      <c r="B13" s="12" t="s">
        <v>11</v>
      </c>
      <c r="C13" s="14"/>
      <c r="D13" s="31">
        <f>D11-D12</f>
        <v>-3010121.8200000003</v>
      </c>
      <c r="E13" s="79"/>
      <c r="F13" s="81">
        <f>F11-F12</f>
        <v>-6324121.82</v>
      </c>
    </row>
    <row r="14" spans="1:6" ht="18.75" customHeight="1">
      <c r="A14" s="204" t="s">
        <v>12</v>
      </c>
      <c r="B14" s="205"/>
      <c r="C14" s="14"/>
      <c r="D14" s="29">
        <f>D15+D16+D17+D19+D20+D21+D22+D23</f>
        <v>4324121.82</v>
      </c>
      <c r="E14" s="50">
        <f>E18+E22+E23</f>
        <v>3314000</v>
      </c>
      <c r="F14" s="50">
        <f>D14+E14</f>
        <v>7638121.82</v>
      </c>
    </row>
    <row r="15" spans="1:6" ht="21.75" customHeight="1">
      <c r="A15" s="11" t="s">
        <v>6</v>
      </c>
      <c r="B15" s="15" t="s">
        <v>13</v>
      </c>
      <c r="C15" s="11" t="s">
        <v>14</v>
      </c>
      <c r="D15" s="30">
        <v>0</v>
      </c>
      <c r="E15" s="79"/>
      <c r="F15" s="79"/>
    </row>
    <row r="16" spans="1:6" ht="18.75" customHeight="1">
      <c r="A16" s="16" t="s">
        <v>8</v>
      </c>
      <c r="B16" s="14" t="s">
        <v>15</v>
      </c>
      <c r="C16" s="11" t="s">
        <v>14</v>
      </c>
      <c r="D16" s="30">
        <v>0</v>
      </c>
      <c r="E16" s="79"/>
      <c r="F16" s="79"/>
    </row>
    <row r="17" spans="1:6" ht="44.25" customHeight="1">
      <c r="A17" s="11" t="s">
        <v>10</v>
      </c>
      <c r="B17" s="17" t="s">
        <v>49</v>
      </c>
      <c r="C17" s="11" t="s">
        <v>16</v>
      </c>
      <c r="D17" s="31"/>
      <c r="E17" s="79"/>
      <c r="F17" s="79"/>
    </row>
    <row r="18" spans="1:6" ht="17.25" customHeight="1">
      <c r="A18" s="11" t="s">
        <v>29</v>
      </c>
      <c r="B18" s="14" t="s">
        <v>30</v>
      </c>
      <c r="C18" s="11" t="s">
        <v>153</v>
      </c>
      <c r="D18" s="30">
        <v>0</v>
      </c>
      <c r="E18" s="33">
        <v>3138121.82</v>
      </c>
      <c r="F18" s="81">
        <f>D18+E18</f>
        <v>3138121.82</v>
      </c>
    </row>
    <row r="19" spans="1:6" ht="18.75" customHeight="1">
      <c r="A19" s="16" t="s">
        <v>17</v>
      </c>
      <c r="B19" s="14" t="s">
        <v>18</v>
      </c>
      <c r="C19" s="11" t="s">
        <v>19</v>
      </c>
      <c r="D19" s="31"/>
      <c r="E19" s="79"/>
      <c r="F19" s="79"/>
    </row>
    <row r="20" spans="1:6" ht="18.75" customHeight="1">
      <c r="A20" s="11" t="s">
        <v>20</v>
      </c>
      <c r="B20" s="14" t="s">
        <v>21</v>
      </c>
      <c r="C20" s="11" t="s">
        <v>22</v>
      </c>
      <c r="D20" s="31"/>
      <c r="E20" s="79"/>
      <c r="F20" s="79"/>
    </row>
    <row r="21" spans="1:6" ht="18.75" customHeight="1">
      <c r="A21" s="16" t="s">
        <v>23</v>
      </c>
      <c r="B21" s="14" t="s">
        <v>24</v>
      </c>
      <c r="C21" s="11" t="s">
        <v>25</v>
      </c>
      <c r="D21" s="32"/>
      <c r="E21" s="79"/>
      <c r="F21" s="79"/>
    </row>
    <row r="22" spans="1:6" ht="18.75" customHeight="1">
      <c r="A22" s="11" t="s">
        <v>26</v>
      </c>
      <c r="B22" s="14" t="s">
        <v>27</v>
      </c>
      <c r="C22" s="11" t="s">
        <v>28</v>
      </c>
      <c r="D22" s="33">
        <v>3500000</v>
      </c>
      <c r="E22" s="33">
        <v>1000000</v>
      </c>
      <c r="F22" s="81">
        <f>D22+E22</f>
        <v>4500000</v>
      </c>
    </row>
    <row r="23" spans="1:6" ht="17.25" customHeight="1">
      <c r="A23" s="11" t="s">
        <v>29</v>
      </c>
      <c r="B23" s="18" t="s">
        <v>30</v>
      </c>
      <c r="C23" s="11" t="s">
        <v>165</v>
      </c>
      <c r="D23" s="30">
        <v>824121.82</v>
      </c>
      <c r="E23" s="33">
        <v>-824121.82</v>
      </c>
      <c r="F23" s="81">
        <f>D23+E23</f>
        <v>0</v>
      </c>
    </row>
    <row r="24" spans="1:6" ht="18.75" customHeight="1">
      <c r="A24" s="204" t="s">
        <v>31</v>
      </c>
      <c r="B24" s="205"/>
      <c r="C24" s="11"/>
      <c r="D24" s="29">
        <f>D25+D26+D30</f>
        <v>1314000</v>
      </c>
      <c r="E24" s="79"/>
      <c r="F24" s="50">
        <f>F26+F30</f>
        <v>1314000</v>
      </c>
    </row>
    <row r="25" spans="1:6" ht="16.5" customHeight="1">
      <c r="A25" s="11" t="s">
        <v>6</v>
      </c>
      <c r="B25" s="14" t="s">
        <v>32</v>
      </c>
      <c r="C25" s="11" t="s">
        <v>33</v>
      </c>
      <c r="D25" s="30">
        <v>0</v>
      </c>
      <c r="E25" s="79"/>
      <c r="F25" s="79"/>
    </row>
    <row r="26" spans="1:6" ht="17.25" customHeight="1">
      <c r="A26" s="16" t="s">
        <v>8</v>
      </c>
      <c r="B26" s="19" t="s">
        <v>34</v>
      </c>
      <c r="C26" s="16" t="s">
        <v>33</v>
      </c>
      <c r="D26" s="30">
        <v>134000</v>
      </c>
      <c r="E26" s="79"/>
      <c r="F26" s="81">
        <f>D26</f>
        <v>134000</v>
      </c>
    </row>
    <row r="27" spans="1:6" ht="42" customHeight="1">
      <c r="A27" s="11" t="s">
        <v>10</v>
      </c>
      <c r="B27" s="20" t="s">
        <v>35</v>
      </c>
      <c r="C27" s="11" t="s">
        <v>36</v>
      </c>
      <c r="D27" s="33"/>
      <c r="E27" s="79"/>
      <c r="F27" s="79"/>
    </row>
    <row r="28" spans="1:6" ht="14.25" customHeight="1">
      <c r="A28" s="16" t="s">
        <v>17</v>
      </c>
      <c r="B28" s="19" t="s">
        <v>37</v>
      </c>
      <c r="C28" s="16" t="s">
        <v>38</v>
      </c>
      <c r="D28" s="34"/>
      <c r="E28" s="79"/>
      <c r="F28" s="79"/>
    </row>
    <row r="29" spans="1:6" ht="15.75" customHeight="1">
      <c r="A29" s="11" t="s">
        <v>20</v>
      </c>
      <c r="B29" s="14" t="s">
        <v>39</v>
      </c>
      <c r="C29" s="11" t="s">
        <v>40</v>
      </c>
      <c r="D29" s="33"/>
      <c r="E29" s="79"/>
      <c r="F29" s="79"/>
    </row>
    <row r="30" spans="1:6" ht="28.5" customHeight="1">
      <c r="A30" s="21" t="s">
        <v>23</v>
      </c>
      <c r="B30" s="20" t="s">
        <v>41</v>
      </c>
      <c r="C30" s="21" t="s">
        <v>42</v>
      </c>
      <c r="D30" s="30">
        <v>1180000</v>
      </c>
      <c r="E30" s="79"/>
      <c r="F30" s="30">
        <f>D30</f>
        <v>1180000</v>
      </c>
    </row>
    <row r="31" spans="1:6" ht="18" customHeight="1">
      <c r="A31" s="21" t="s">
        <v>26</v>
      </c>
      <c r="B31" s="18" t="s">
        <v>43</v>
      </c>
      <c r="C31" s="22" t="s">
        <v>44</v>
      </c>
      <c r="D31" s="23"/>
      <c r="E31" s="80"/>
      <c r="F31" s="80"/>
    </row>
    <row r="32" spans="1:3" ht="14.25">
      <c r="A32" s="24"/>
      <c r="B32" s="25"/>
      <c r="C32" s="26"/>
    </row>
    <row r="34" spans="3:6" ht="14.25">
      <c r="C34" s="206"/>
      <c r="D34" s="206"/>
      <c r="E34" s="206" t="s">
        <v>147</v>
      </c>
      <c r="F34" s="206"/>
    </row>
    <row r="36" spans="3:6" ht="14.25">
      <c r="C36" s="206"/>
      <c r="D36" s="206"/>
      <c r="E36" s="206" t="s">
        <v>148</v>
      </c>
      <c r="F36" s="206"/>
    </row>
  </sheetData>
  <sheetProtection/>
  <mergeCells count="18">
    <mergeCell ref="B1:F1"/>
    <mergeCell ref="B3:F3"/>
    <mergeCell ref="C2:F2"/>
    <mergeCell ref="F7:F9"/>
    <mergeCell ref="C34:D34"/>
    <mergeCell ref="C36:D36"/>
    <mergeCell ref="E34:F34"/>
    <mergeCell ref="E36:F36"/>
    <mergeCell ref="A14:B14"/>
    <mergeCell ref="A24:B24"/>
    <mergeCell ref="C4:D4"/>
    <mergeCell ref="A7:A9"/>
    <mergeCell ref="B7:B9"/>
    <mergeCell ref="C7:C9"/>
    <mergeCell ref="D7:D9"/>
    <mergeCell ref="A5:E5"/>
    <mergeCell ref="E7:E9"/>
    <mergeCell ref="E4:F4"/>
  </mergeCells>
  <printOptions/>
  <pageMargins left="0.75" right="0.22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2" sqref="D2:G2"/>
    </sheetView>
  </sheetViews>
  <sheetFormatPr defaultColWidth="9.140625" defaultRowHeight="12.75"/>
  <cols>
    <col min="1" max="1" width="4.00390625" style="1" customWidth="1"/>
    <col min="2" max="3" width="11.00390625" style="1" customWidth="1"/>
    <col min="4" max="4" width="26.7109375" style="1" customWidth="1"/>
    <col min="5" max="5" width="13.7109375" style="1" customWidth="1"/>
    <col min="6" max="6" width="12.421875" style="1" customWidth="1"/>
    <col min="7" max="7" width="13.7109375" style="1" customWidth="1"/>
    <col min="8" max="16384" width="9.140625" style="1" customWidth="1"/>
  </cols>
  <sheetData>
    <row r="1" spans="3:7" ht="18" customHeight="1">
      <c r="C1" s="211" t="s">
        <v>203</v>
      </c>
      <c r="D1" s="211"/>
      <c r="E1" s="211"/>
      <c r="F1" s="211"/>
      <c r="G1" s="211"/>
    </row>
    <row r="2" spans="4:7" ht="18.75" customHeight="1">
      <c r="D2" s="211" t="s">
        <v>204</v>
      </c>
      <c r="E2" s="211"/>
      <c r="F2" s="211"/>
      <c r="G2" s="211"/>
    </row>
    <row r="3" spans="4:7" ht="18.75" customHeight="1">
      <c r="D3" s="35"/>
      <c r="E3" s="35"/>
      <c r="F3" s="35"/>
      <c r="G3" s="35"/>
    </row>
    <row r="4" spans="1:7" ht="47.25" customHeight="1">
      <c r="A4" s="213" t="s">
        <v>166</v>
      </c>
      <c r="B4" s="213"/>
      <c r="C4" s="213"/>
      <c r="D4" s="213"/>
      <c r="E4" s="213"/>
      <c r="F4" s="213"/>
      <c r="G4" s="213"/>
    </row>
    <row r="5" spans="4:5" ht="19.5" customHeight="1">
      <c r="D5" s="114"/>
      <c r="E5" s="114"/>
    </row>
    <row r="6" ht="19.5" customHeight="1">
      <c r="E6" s="115"/>
    </row>
    <row r="7" spans="1:7" s="9" customFormat="1" ht="27.75" customHeight="1">
      <c r="A7" s="8" t="s">
        <v>3</v>
      </c>
      <c r="B7" s="8" t="s">
        <v>0</v>
      </c>
      <c r="C7" s="8" t="s">
        <v>2</v>
      </c>
      <c r="D7" s="8" t="s">
        <v>45</v>
      </c>
      <c r="E7" s="8" t="s">
        <v>79</v>
      </c>
      <c r="F7" s="127" t="s">
        <v>168</v>
      </c>
      <c r="G7" s="128" t="s">
        <v>155</v>
      </c>
    </row>
    <row r="8" spans="1:7" ht="30" customHeight="1">
      <c r="A8" s="116">
        <v>1</v>
      </c>
      <c r="B8" s="117">
        <v>851</v>
      </c>
      <c r="C8" s="117"/>
      <c r="D8" s="118" t="s">
        <v>47</v>
      </c>
      <c r="E8" s="119">
        <f>E9</f>
        <v>9600</v>
      </c>
      <c r="F8" s="119">
        <f>F9</f>
        <v>2500</v>
      </c>
      <c r="G8" s="119">
        <f>E8+F8</f>
        <v>12100</v>
      </c>
    </row>
    <row r="9" spans="1:7" ht="30" customHeight="1">
      <c r="A9" s="116"/>
      <c r="B9" s="120"/>
      <c r="C9" s="121">
        <v>85153</v>
      </c>
      <c r="D9" s="122" t="s">
        <v>48</v>
      </c>
      <c r="E9" s="123">
        <v>9600</v>
      </c>
      <c r="F9" s="123">
        <v>2500</v>
      </c>
      <c r="G9" s="129">
        <f>E9+F9</f>
        <v>12100</v>
      </c>
    </row>
    <row r="10" spans="1:7" ht="30" customHeight="1">
      <c r="A10" s="116"/>
      <c r="B10" s="120"/>
      <c r="C10" s="120"/>
      <c r="D10" s="120"/>
      <c r="E10" s="120"/>
      <c r="F10" s="43"/>
      <c r="G10" s="43"/>
    </row>
    <row r="11" spans="1:7" ht="30" customHeight="1">
      <c r="A11" s="116"/>
      <c r="B11" s="120"/>
      <c r="C11" s="120"/>
      <c r="D11" s="120"/>
      <c r="E11" s="120"/>
      <c r="F11" s="43"/>
      <c r="G11" s="43"/>
    </row>
    <row r="12" spans="1:7" ht="30" customHeight="1">
      <c r="A12" s="116"/>
      <c r="B12" s="120"/>
      <c r="C12" s="120"/>
      <c r="D12" s="120"/>
      <c r="E12" s="120"/>
      <c r="F12" s="43"/>
      <c r="G12" s="43"/>
    </row>
    <row r="13" spans="1:7" ht="30" customHeight="1">
      <c r="A13" s="116"/>
      <c r="B13" s="120"/>
      <c r="C13" s="120"/>
      <c r="D13" s="120"/>
      <c r="E13" s="120"/>
      <c r="F13" s="43"/>
      <c r="G13" s="43"/>
    </row>
    <row r="14" spans="1:7" ht="30" customHeight="1">
      <c r="A14" s="116"/>
      <c r="B14" s="120"/>
      <c r="C14" s="120"/>
      <c r="D14" s="120"/>
      <c r="E14" s="120"/>
      <c r="F14" s="43"/>
      <c r="G14" s="43"/>
    </row>
    <row r="15" spans="1:7" ht="30" customHeight="1">
      <c r="A15" s="116"/>
      <c r="B15" s="120"/>
      <c r="C15" s="120"/>
      <c r="D15" s="120"/>
      <c r="E15" s="120"/>
      <c r="F15" s="43"/>
      <c r="G15" s="43"/>
    </row>
    <row r="16" spans="1:7" s="28" customFormat="1" ht="30" customHeight="1">
      <c r="A16" s="214" t="s">
        <v>167</v>
      </c>
      <c r="B16" s="215"/>
      <c r="C16" s="216"/>
      <c r="D16" s="124"/>
      <c r="E16" s="119">
        <f>E8</f>
        <v>9600</v>
      </c>
      <c r="F16" s="119">
        <f>F8</f>
        <v>2500</v>
      </c>
      <c r="G16" s="119">
        <f>G8</f>
        <v>12100</v>
      </c>
    </row>
    <row r="18" ht="12.75">
      <c r="A18" s="125"/>
    </row>
    <row r="19" spans="1:5" ht="12.75">
      <c r="A19" s="126"/>
      <c r="D19" s="212"/>
      <c r="E19" s="212"/>
    </row>
    <row r="21" spans="1:7" ht="19.5" customHeight="1">
      <c r="A21" s="126"/>
      <c r="E21" s="211" t="s">
        <v>147</v>
      </c>
      <c r="F21" s="211"/>
      <c r="G21" s="211"/>
    </row>
    <row r="23" spans="5:7" ht="12.75">
      <c r="E23" s="211" t="s">
        <v>148</v>
      </c>
      <c r="F23" s="211"/>
      <c r="G23" s="211"/>
    </row>
  </sheetData>
  <mergeCells count="7">
    <mergeCell ref="E23:G23"/>
    <mergeCell ref="D19:E19"/>
    <mergeCell ref="C1:G1"/>
    <mergeCell ref="D2:G2"/>
    <mergeCell ref="A4:G4"/>
    <mergeCell ref="E21:G21"/>
    <mergeCell ref="A16:C16"/>
  </mergeCells>
  <printOptions/>
  <pageMargins left="0.62" right="0.26" top="0.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1" sqref="F1:L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281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140625" style="1" customWidth="1"/>
    <col min="11" max="11" width="9.8515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211" t="s">
        <v>206</v>
      </c>
      <c r="G1" s="211"/>
      <c r="H1" s="211"/>
      <c r="I1" s="211"/>
      <c r="J1" s="211"/>
      <c r="K1" s="211"/>
      <c r="L1" s="211"/>
    </row>
    <row r="2" spans="5:12" ht="20.25" customHeight="1">
      <c r="E2" s="226" t="s">
        <v>205</v>
      </c>
      <c r="F2" s="226"/>
      <c r="G2" s="226"/>
      <c r="H2" s="226"/>
      <c r="I2" s="226"/>
      <c r="J2" s="226"/>
      <c r="K2" s="226"/>
      <c r="L2" s="226"/>
    </row>
    <row r="3" spans="5:12" ht="20.25" customHeight="1">
      <c r="E3" s="131"/>
      <c r="F3" s="131"/>
      <c r="G3" s="131"/>
      <c r="H3" s="131"/>
      <c r="I3" s="131"/>
      <c r="J3" s="131"/>
      <c r="K3" s="131"/>
      <c r="L3" s="131"/>
    </row>
    <row r="4" spans="1:12" ht="24" customHeight="1">
      <c r="A4" s="227" t="s">
        <v>67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s="36" customFormat="1" ht="14.25" customHeight="1">
      <c r="A5" s="228" t="s">
        <v>3</v>
      </c>
      <c r="B5" s="228" t="s">
        <v>0</v>
      </c>
      <c r="C5" s="228" t="s">
        <v>52</v>
      </c>
      <c r="D5" s="217" t="s">
        <v>64</v>
      </c>
      <c r="E5" s="217" t="s">
        <v>53</v>
      </c>
      <c r="F5" s="217" t="s">
        <v>54</v>
      </c>
      <c r="G5" s="217"/>
      <c r="H5" s="217"/>
      <c r="I5" s="217"/>
      <c r="J5" s="217"/>
      <c r="K5" s="229" t="s">
        <v>66</v>
      </c>
      <c r="L5" s="231" t="s">
        <v>55</v>
      </c>
    </row>
    <row r="6" spans="1:12" s="36" customFormat="1" ht="15" customHeight="1">
      <c r="A6" s="228"/>
      <c r="B6" s="228"/>
      <c r="C6" s="228"/>
      <c r="D6" s="217"/>
      <c r="E6" s="217"/>
      <c r="F6" s="217" t="s">
        <v>65</v>
      </c>
      <c r="G6" s="217" t="s">
        <v>56</v>
      </c>
      <c r="H6" s="217"/>
      <c r="I6" s="217"/>
      <c r="J6" s="217"/>
      <c r="K6" s="230"/>
      <c r="L6" s="232"/>
    </row>
    <row r="7" spans="1:12" s="36" customFormat="1" ht="29.25" customHeight="1">
      <c r="A7" s="228"/>
      <c r="B7" s="228"/>
      <c r="C7" s="228"/>
      <c r="D7" s="217"/>
      <c r="E7" s="217"/>
      <c r="F7" s="217"/>
      <c r="G7" s="217" t="s">
        <v>57</v>
      </c>
      <c r="H7" s="218" t="s">
        <v>58</v>
      </c>
      <c r="I7" s="217" t="s">
        <v>59</v>
      </c>
      <c r="J7" s="218" t="s">
        <v>60</v>
      </c>
      <c r="K7" s="230"/>
      <c r="L7" s="232"/>
    </row>
    <row r="8" spans="1:12" s="36" customFormat="1" ht="19.5" customHeight="1">
      <c r="A8" s="228"/>
      <c r="B8" s="228"/>
      <c r="C8" s="228"/>
      <c r="D8" s="217"/>
      <c r="E8" s="217"/>
      <c r="F8" s="217"/>
      <c r="G8" s="217"/>
      <c r="H8" s="218"/>
      <c r="I8" s="217"/>
      <c r="J8" s="218"/>
      <c r="K8" s="230"/>
      <c r="L8" s="232"/>
    </row>
    <row r="9" spans="1:12" s="38" customFormat="1" ht="13.5" customHeight="1">
      <c r="A9" s="37">
        <v>1</v>
      </c>
      <c r="B9" s="37">
        <v>2</v>
      </c>
      <c r="C9" s="37">
        <v>3</v>
      </c>
      <c r="D9" s="37">
        <v>5</v>
      </c>
      <c r="E9" s="37">
        <v>6</v>
      </c>
      <c r="F9" s="37">
        <v>7</v>
      </c>
      <c r="G9" s="37">
        <v>8</v>
      </c>
      <c r="H9" s="37">
        <v>9</v>
      </c>
      <c r="I9" s="37">
        <v>10</v>
      </c>
      <c r="J9" s="37">
        <v>11</v>
      </c>
      <c r="K9" s="37">
        <v>12</v>
      </c>
      <c r="L9" s="37">
        <v>13</v>
      </c>
    </row>
    <row r="10" spans="1:12" s="39" customFormat="1" ht="29.25" customHeight="1">
      <c r="A10" s="72">
        <v>1</v>
      </c>
      <c r="B10" s="72">
        <v>400</v>
      </c>
      <c r="C10" s="67">
        <v>40002</v>
      </c>
      <c r="D10" s="134" t="s">
        <v>171</v>
      </c>
      <c r="E10" s="69">
        <f aca="true" t="shared" si="0" ref="E10:F13">F10</f>
        <v>12000</v>
      </c>
      <c r="F10" s="69">
        <f t="shared" si="0"/>
        <v>12000</v>
      </c>
      <c r="G10" s="69">
        <v>12000</v>
      </c>
      <c r="H10" s="70"/>
      <c r="I10" s="70"/>
      <c r="J10" s="27"/>
      <c r="K10" s="41"/>
      <c r="L10" s="45" t="s">
        <v>61</v>
      </c>
    </row>
    <row r="11" spans="1:12" s="76" customFormat="1" ht="24.75" customHeight="1">
      <c r="A11" s="219" t="s">
        <v>152</v>
      </c>
      <c r="B11" s="220"/>
      <c r="C11" s="220"/>
      <c r="D11" s="221"/>
      <c r="E11" s="65">
        <f>SUM(E10)</f>
        <v>12000</v>
      </c>
      <c r="F11" s="65">
        <f>SUM(F10)</f>
        <v>12000</v>
      </c>
      <c r="G11" s="65">
        <f>SUM(G10)</f>
        <v>12000</v>
      </c>
      <c r="H11" s="70"/>
      <c r="I11" s="70"/>
      <c r="J11" s="27"/>
      <c r="K11" s="41"/>
      <c r="L11" s="75"/>
    </row>
    <row r="12" spans="1:12" s="39" customFormat="1" ht="129" customHeight="1">
      <c r="A12" s="72">
        <v>2</v>
      </c>
      <c r="B12" s="72">
        <v>600</v>
      </c>
      <c r="C12" s="67">
        <v>60013</v>
      </c>
      <c r="D12" s="40" t="s">
        <v>149</v>
      </c>
      <c r="E12" s="69">
        <f t="shared" si="0"/>
        <v>50020</v>
      </c>
      <c r="F12" s="69">
        <f t="shared" si="0"/>
        <v>50020</v>
      </c>
      <c r="G12" s="69">
        <v>50020</v>
      </c>
      <c r="H12" s="130"/>
      <c r="I12" s="70"/>
      <c r="J12" s="27"/>
      <c r="K12" s="41"/>
      <c r="L12" s="45" t="s">
        <v>61</v>
      </c>
    </row>
    <row r="13" spans="1:12" s="39" customFormat="1" ht="63.75" customHeight="1">
      <c r="A13" s="72">
        <v>3</v>
      </c>
      <c r="B13" s="72">
        <v>600</v>
      </c>
      <c r="C13" s="67">
        <v>60016</v>
      </c>
      <c r="D13" s="40" t="s">
        <v>145</v>
      </c>
      <c r="E13" s="69">
        <f t="shared" si="0"/>
        <v>131123.66</v>
      </c>
      <c r="F13" s="69">
        <f t="shared" si="0"/>
        <v>131123.66</v>
      </c>
      <c r="G13" s="69">
        <v>131123.66</v>
      </c>
      <c r="H13" s="70"/>
      <c r="I13" s="70"/>
      <c r="J13" s="27"/>
      <c r="K13" s="41"/>
      <c r="L13" s="45" t="s">
        <v>61</v>
      </c>
    </row>
    <row r="14" spans="1:12" ht="38.25" customHeight="1">
      <c r="A14" s="42">
        <v>4</v>
      </c>
      <c r="B14" s="42">
        <v>600</v>
      </c>
      <c r="C14" s="43">
        <v>60016</v>
      </c>
      <c r="D14" s="40" t="s">
        <v>146</v>
      </c>
      <c r="E14" s="112">
        <f>F14</f>
        <v>1000000</v>
      </c>
      <c r="F14" s="112">
        <f>G14+H14+I14+J14</f>
        <v>1000000</v>
      </c>
      <c r="G14" s="112">
        <v>0</v>
      </c>
      <c r="H14" s="112">
        <v>1000000</v>
      </c>
      <c r="I14" s="71"/>
      <c r="J14" s="47"/>
      <c r="K14" s="48"/>
      <c r="L14" s="45" t="s">
        <v>61</v>
      </c>
    </row>
    <row r="15" spans="1:12" ht="88.5" customHeight="1">
      <c r="A15" s="68">
        <v>5</v>
      </c>
      <c r="B15" s="42">
        <v>600</v>
      </c>
      <c r="C15" s="43">
        <v>60016</v>
      </c>
      <c r="D15" s="40" t="s">
        <v>144</v>
      </c>
      <c r="E15" s="69">
        <f>F15</f>
        <v>1948637.98</v>
      </c>
      <c r="F15" s="69">
        <f>G15+J15</f>
        <v>1948637.98</v>
      </c>
      <c r="G15" s="69">
        <v>292295.7</v>
      </c>
      <c r="H15" s="113"/>
      <c r="I15" s="71"/>
      <c r="J15" s="69">
        <v>1656342.28</v>
      </c>
      <c r="K15" s="48"/>
      <c r="L15" s="45" t="s">
        <v>61</v>
      </c>
    </row>
    <row r="16" spans="1:12" ht="128.25" customHeight="1">
      <c r="A16" s="68">
        <v>6</v>
      </c>
      <c r="B16" s="42">
        <v>600</v>
      </c>
      <c r="C16" s="43">
        <v>60016</v>
      </c>
      <c r="D16" s="40" t="s">
        <v>172</v>
      </c>
      <c r="E16" s="69">
        <f>F16</f>
        <v>1500000</v>
      </c>
      <c r="F16" s="69">
        <f>G16</f>
        <v>1500000</v>
      </c>
      <c r="G16" s="69">
        <v>1500000</v>
      </c>
      <c r="H16" s="113"/>
      <c r="I16" s="71"/>
      <c r="J16" s="69"/>
      <c r="K16" s="48"/>
      <c r="L16" s="45"/>
    </row>
    <row r="17" spans="1:12" ht="114" customHeight="1">
      <c r="A17" s="42">
        <v>7</v>
      </c>
      <c r="B17" s="42">
        <v>600</v>
      </c>
      <c r="C17" s="43">
        <v>60016</v>
      </c>
      <c r="D17" s="40" t="s">
        <v>169</v>
      </c>
      <c r="E17" s="69">
        <f>F17</f>
        <v>1000000</v>
      </c>
      <c r="F17" s="69">
        <f>G17+H17</f>
        <v>1000000</v>
      </c>
      <c r="G17" s="69">
        <v>0</v>
      </c>
      <c r="H17" s="69">
        <v>1000000</v>
      </c>
      <c r="I17" s="71"/>
      <c r="J17" s="69"/>
      <c r="K17" s="48"/>
      <c r="L17" s="45"/>
    </row>
    <row r="18" spans="1:12" ht="39" customHeight="1">
      <c r="A18" s="42">
        <v>8</v>
      </c>
      <c r="B18" s="42">
        <v>600</v>
      </c>
      <c r="C18" s="43">
        <v>60016</v>
      </c>
      <c r="D18" s="73" t="s">
        <v>150</v>
      </c>
      <c r="E18" s="69">
        <f>F18</f>
        <v>110000</v>
      </c>
      <c r="F18" s="69">
        <f>G18+I18</f>
        <v>110000</v>
      </c>
      <c r="G18" s="69">
        <v>110000</v>
      </c>
      <c r="H18" s="69"/>
      <c r="I18" s="71"/>
      <c r="J18" s="69"/>
      <c r="K18" s="48"/>
      <c r="L18" s="45"/>
    </row>
    <row r="19" spans="1:12" s="28" customFormat="1" ht="23.25" customHeight="1">
      <c r="A19" s="222" t="s">
        <v>62</v>
      </c>
      <c r="B19" s="223"/>
      <c r="C19" s="223"/>
      <c r="D19" s="224"/>
      <c r="E19" s="49">
        <f>F19+K19</f>
        <v>5739781.64</v>
      </c>
      <c r="F19" s="49">
        <f>G19+H19+I19+J19+K19</f>
        <v>5739781.64</v>
      </c>
      <c r="G19" s="49">
        <f>G12+G13+G14+G15+G16+G17+G18</f>
        <v>2083439.3599999999</v>
      </c>
      <c r="H19" s="77">
        <f>H14+H17</f>
        <v>2000000</v>
      </c>
      <c r="I19" s="49">
        <v>0</v>
      </c>
      <c r="J19" s="49">
        <f>J15</f>
        <v>1656342.28</v>
      </c>
      <c r="K19" s="49">
        <v>0</v>
      </c>
      <c r="L19" s="44"/>
    </row>
    <row r="20" spans="1:12" ht="26.25" customHeight="1">
      <c r="A20" s="42">
        <v>9</v>
      </c>
      <c r="B20" s="42">
        <v>700</v>
      </c>
      <c r="C20" s="43">
        <v>70005</v>
      </c>
      <c r="D20" s="40" t="s">
        <v>170</v>
      </c>
      <c r="E20" s="69">
        <f>F20</f>
        <v>184725</v>
      </c>
      <c r="F20" s="69">
        <f>G20</f>
        <v>184725</v>
      </c>
      <c r="G20" s="69">
        <v>184725</v>
      </c>
      <c r="H20" s="113"/>
      <c r="I20" s="71"/>
      <c r="J20" s="69"/>
      <c r="K20" s="48"/>
      <c r="L20" s="45"/>
    </row>
    <row r="21" spans="1:12" s="28" customFormat="1" ht="23.25" customHeight="1">
      <c r="A21" s="222" t="s">
        <v>151</v>
      </c>
      <c r="B21" s="223"/>
      <c r="C21" s="223"/>
      <c r="D21" s="224"/>
      <c r="E21" s="49">
        <f>E20</f>
        <v>184725</v>
      </c>
      <c r="F21" s="49">
        <f>F20</f>
        <v>184725</v>
      </c>
      <c r="G21" s="49">
        <f>G20</f>
        <v>184725</v>
      </c>
      <c r="H21" s="44"/>
      <c r="I21" s="49">
        <v>0</v>
      </c>
      <c r="J21" s="49">
        <f>J15</f>
        <v>1656342.28</v>
      </c>
      <c r="K21" s="49">
        <v>0</v>
      </c>
      <c r="L21" s="44"/>
    </row>
    <row r="22" spans="1:12" s="6" customFormat="1" ht="25.5" customHeight="1">
      <c r="A22" s="204" t="s">
        <v>1</v>
      </c>
      <c r="B22" s="225"/>
      <c r="C22" s="225"/>
      <c r="D22" s="205"/>
      <c r="E22" s="49">
        <f>E11+E19+E21</f>
        <v>5936506.64</v>
      </c>
      <c r="F22" s="49">
        <f>F11+F19+F21</f>
        <v>5936506.64</v>
      </c>
      <c r="G22" s="49">
        <f>G11+G19+G21</f>
        <v>2280164.36</v>
      </c>
      <c r="H22" s="74">
        <f>H19+H21</f>
        <v>2000000</v>
      </c>
      <c r="I22" s="50">
        <f>I21</f>
        <v>0</v>
      </c>
      <c r="J22" s="49">
        <f>J21</f>
        <v>1656342.28</v>
      </c>
      <c r="K22" s="46">
        <f>SUM(K21)</f>
        <v>0</v>
      </c>
      <c r="L22" s="51" t="s">
        <v>63</v>
      </c>
    </row>
    <row r="23" spans="1:12" s="6" customFormat="1" ht="9.75" customHeight="1">
      <c r="A23" s="52"/>
      <c r="B23" s="52"/>
      <c r="C23" s="52"/>
      <c r="D23" s="52"/>
      <c r="E23" s="53"/>
      <c r="F23" s="53"/>
      <c r="G23" s="53"/>
      <c r="H23" s="54"/>
      <c r="I23" s="55"/>
      <c r="J23" s="53"/>
      <c r="K23" s="56"/>
      <c r="L23" s="57"/>
    </row>
    <row r="24" spans="8:11" ht="12" customHeight="1">
      <c r="H24" s="211" t="s">
        <v>147</v>
      </c>
      <c r="I24" s="211"/>
      <c r="J24" s="211"/>
      <c r="K24" s="35"/>
    </row>
    <row r="25" ht="10.5" customHeight="1"/>
    <row r="26" spans="8:11" ht="16.5" customHeight="1">
      <c r="H26" s="211" t="s">
        <v>148</v>
      </c>
      <c r="I26" s="211"/>
      <c r="J26" s="211"/>
      <c r="K26" s="35"/>
    </row>
    <row r="29" ht="14.25">
      <c r="D29" s="132"/>
    </row>
    <row r="30" ht="14.25">
      <c r="D30" s="132"/>
    </row>
    <row r="31" ht="14.25">
      <c r="D31" s="132"/>
    </row>
    <row r="32" ht="14.25">
      <c r="D32" s="132"/>
    </row>
    <row r="33" ht="14.25">
      <c r="D33" s="133"/>
    </row>
  </sheetData>
  <mergeCells count="23">
    <mergeCell ref="F1:L1"/>
    <mergeCell ref="E2:L2"/>
    <mergeCell ref="A4:L4"/>
    <mergeCell ref="A5:A8"/>
    <mergeCell ref="B5:B8"/>
    <mergeCell ref="C5:C8"/>
    <mergeCell ref="D5:D8"/>
    <mergeCell ref="E5:E8"/>
    <mergeCell ref="K5:K8"/>
    <mergeCell ref="L5:L8"/>
    <mergeCell ref="H26:J26"/>
    <mergeCell ref="A11:D11"/>
    <mergeCell ref="A19:D19"/>
    <mergeCell ref="A21:D21"/>
    <mergeCell ref="A22:D22"/>
    <mergeCell ref="H24:J24"/>
    <mergeCell ref="F6:F8"/>
    <mergeCell ref="G6:J6"/>
    <mergeCell ref="G7:G8"/>
    <mergeCell ref="F5:J5"/>
    <mergeCell ref="H7:H8"/>
    <mergeCell ref="I7:I8"/>
    <mergeCell ref="J7:J8"/>
  </mergeCells>
  <printOptions/>
  <pageMargins left="0.42" right="0.26" top="0.77" bottom="0.42" header="0.5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2011-02-08T09:56:06Z</cp:lastPrinted>
  <dcterms:created xsi:type="dcterms:W3CDTF">2009-10-15T10:17:39Z</dcterms:created>
  <dcterms:modified xsi:type="dcterms:W3CDTF">2011-02-08T10:38:14Z</dcterms:modified>
  <cp:category/>
  <cp:version/>
  <cp:contentType/>
  <cp:contentStatus/>
</cp:coreProperties>
</file>