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5"/>
  </bookViews>
  <sheets>
    <sheet name="zał Nr 1" sheetId="1" r:id="rId1"/>
    <sheet name="Zał Nr 2" sheetId="2" r:id="rId2"/>
    <sheet name="zał  Nr 3" sheetId="3" r:id="rId3"/>
    <sheet name="zał Nr 4" sheetId="4" r:id="rId4"/>
    <sheet name="zał Nr 5" sheetId="5" r:id="rId5"/>
    <sheet name="zał Nr 6" sheetId="6" r:id="rId6"/>
  </sheets>
  <definedNames>
    <definedName name="_xlnm.Print_Area" localSheetId="4">'zał Nr 5'!$A$1:$F$34</definedName>
    <definedName name="_xlnm.Print_Area" localSheetId="5">'zał Nr 6'!$A$1:$I$36</definedName>
  </definedNames>
  <calcPr fullCalcOnLoad="1"/>
</workbook>
</file>

<file path=xl/sharedStrings.xml><?xml version="1.0" encoding="utf-8"?>
<sst xmlns="http://schemas.openxmlformats.org/spreadsheetml/2006/main" count="246" uniqueCount="165">
  <si>
    <t>Zestawienie zmian w planie dochodów i  wydatków budżetu Gminy Jaktorów</t>
  </si>
  <si>
    <t>Dochody</t>
  </si>
  <si>
    <t>Dział</t>
  </si>
  <si>
    <t>Rozdział</t>
  </si>
  <si>
    <t>§</t>
  </si>
  <si>
    <t>N a z w a</t>
  </si>
  <si>
    <t>Kwota</t>
  </si>
  <si>
    <t>Ogółem  zwiększenie dochodów</t>
  </si>
  <si>
    <t>Wydatki</t>
  </si>
  <si>
    <t>Nazwa</t>
  </si>
  <si>
    <t>801</t>
  </si>
  <si>
    <t>Oświata i wychowanie</t>
  </si>
  <si>
    <t>Szkoły podstawowe</t>
  </si>
  <si>
    <t>Zakup usług pozostałych</t>
  </si>
  <si>
    <t>Ogółem zwiększenie wydatków</t>
  </si>
  <si>
    <t xml:space="preserve">                                                          Przewodniczący Rady Gminy</t>
  </si>
  <si>
    <t xml:space="preserve">                                                                              Mirosław Byczak</t>
  </si>
  <si>
    <t>2030</t>
  </si>
  <si>
    <t>Dotacje celowe przekazane z budżety państwa na realizację własnych zadań bieżących gmin</t>
  </si>
  <si>
    <t>Lp</t>
  </si>
  <si>
    <t>Plan po zmianie</t>
  </si>
  <si>
    <t>Przewodniczący Rady Gminy</t>
  </si>
  <si>
    <t>010</t>
  </si>
  <si>
    <t>01010</t>
  </si>
  <si>
    <t>Wydatki inwestycyjne jednostek budżetowych</t>
  </si>
  <si>
    <t>Zestawienie zmian w planie wydatków inwestycyjnych  na   rok 2004</t>
  </si>
  <si>
    <t>Nazwa zadania inwestycyjnego</t>
  </si>
  <si>
    <t>Plan przed zmianą</t>
  </si>
  <si>
    <t xml:space="preserve">Zwiększe-nie </t>
  </si>
  <si>
    <t>Zmniejsze-nie</t>
  </si>
  <si>
    <t>Rozbudowa SUW oraz wykonanie drugiego odwiertu w Bieganowie- rozliczenie inwestycji</t>
  </si>
  <si>
    <t>Razem dział 010- Rolnictwo  i łowiectwo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</si>
  <si>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</si>
  <si>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</si>
  <si>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</si>
  <si>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</si>
  <si>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</si>
  <si>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</si>
  <si>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</si>
  <si>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</si>
  <si>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</si>
  <si>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</si>
  <si>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</si>
  <si>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</si>
  <si>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</si>
  <si>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</si>
  <si>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</si>
  <si>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</si>
  <si>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</si>
  <si>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Ogółem</t>
  </si>
  <si>
    <t>Mirosław Byczak</t>
  </si>
  <si>
    <t>Opracowania hydrogeologiczne zasobów wodnych w rejonie mjsc. Kołaczek</t>
  </si>
  <si>
    <t>Zakup terenu na urządzenie boiska w Międzyborowie</t>
  </si>
  <si>
    <t>Różne rozliczenia</t>
  </si>
  <si>
    <t>Transport i łączność</t>
  </si>
  <si>
    <t>Zestawienie zmian w planie wydatków budżetowych  na rok 2004</t>
  </si>
  <si>
    <t>Wydatki:</t>
  </si>
  <si>
    <t>Zmniejsze-
nie</t>
  </si>
  <si>
    <t>Zwiększe-
nie</t>
  </si>
  <si>
    <t>Ogółem zmiany</t>
  </si>
  <si>
    <t>Uzasadnienie:</t>
  </si>
  <si>
    <t xml:space="preserve">                               Rady Gminy Jaktorów</t>
  </si>
  <si>
    <t>Drogi publiczne gminne</t>
  </si>
  <si>
    <t>Zakup usług remontowych</t>
  </si>
  <si>
    <t>Pozostała działalność</t>
  </si>
  <si>
    <t>na rok 2004  w związku ze zwiększeniem  dochodów własnych  oraz dotacji celowej na realizację własnych zadań bieżących gmin .</t>
  </si>
  <si>
    <t>Wydatki na zakupy inwestycyjne jednostek budżetowych</t>
  </si>
  <si>
    <t>Wydatki na zakupy inwestycyjne jednostek budzetowych</t>
  </si>
  <si>
    <t>80113</t>
  </si>
  <si>
    <t>Dowożenie uczniów do szkół</t>
  </si>
  <si>
    <t>Różne rozliczenia finansowe</t>
  </si>
  <si>
    <t>0920</t>
  </si>
  <si>
    <t>Pozostałe odsetki</t>
  </si>
  <si>
    <t>Zakup materiałów i wyposażenia</t>
  </si>
  <si>
    <t>Pomoc społeczna</t>
  </si>
  <si>
    <t>Domy pomocy społecznej</t>
  </si>
  <si>
    <t>Usuwanie skutków klęsk żywiołowych</t>
  </si>
  <si>
    <t>Rady Gminy Jaktorów</t>
  </si>
  <si>
    <t>Zestawienie zmian w planie przychodów i rozchodów budżetu Gminy Jaktorów</t>
  </si>
  <si>
    <t>na rok 2004.</t>
  </si>
  <si>
    <t>Klasyfikacja przychodów i rozchodów</t>
  </si>
  <si>
    <t>Plan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</si>
  <si>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</si>
  <si>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</si>
  <si>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</si>
  <si>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</si>
  <si>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</si>
  <si>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</si>
  <si>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</si>
  <si>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</si>
  <si>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</si>
  <si>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</si>
  <si>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</si>
  <si>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</si>
  <si>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</si>
  <si>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</si>
  <si>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</si>
  <si>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</si>
  <si>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</si>
  <si>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</si>
  <si>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</si>
  <si>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</si>
  <si>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</si>
  <si>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</si>
  <si>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</si>
  <si>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</si>
  <si>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(niedoboru)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</si>
  <si>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</si>
  <si>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</si>
  <si>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</t>
  </si>
  <si>
    <t>Zmniejsza się plan przychodów z tytułu zaciągniętych pożyczek i kredytów na rynku krajowym o kwotę 180.000,-zł z uwagi na uzyskanie z Wojewódzkiego Funduszu Ochrony Środowiska i Gospodarki Wodnej w Warszawie pożyczki  w kwocie 210.000,-zł na dofinansowanie przedsięwzięcia pn."Wymiana stolarki okiennej i drzwiowej w Szkole Podstawowej w Jaktorowie i Szkole Podstawowej w Międzyborowie - zgodnie z umową Nr 349/04/OA/P.           
       Ponadto  zmniejsza się plan rozchodów w pozycji "Spłata  kredytów i pożyczek"  w związku z umorzeniem  kwoty 300.000,-zł z tytułu pożyczki Nr 437/2001/GW/P i przeznaczenia  w 2004r części umorzonej pożyczki , tj. kwoty 75.000,-zł na realizacje zadania: "Budowa sieci wodociągowej w mjsc. Budy Zosine, Stare Budy, Jaktorów, Jaktorów Kolonia, Budy Grzybek"- zgodnie z pismem Nr. WFOŚiGW-WI/SOW/2514/2004 Wojewódzkiego Funduszu Ochrony Środowiska i Gospodarki Wodnej w Warszawie.</t>
  </si>
  <si>
    <t xml:space="preserve">                              Rady Gminy Jaktorów</t>
  </si>
  <si>
    <t>wynikających z wprowadzenia do planu kwoty umorzonej pożyczki</t>
  </si>
  <si>
    <t>Zwiększenie</t>
  </si>
  <si>
    <t>Rolnictwo i łowiectwo</t>
  </si>
  <si>
    <t>Infrastruktura wodociągowa i sanitacyjna wsi</t>
  </si>
  <si>
    <t xml:space="preserve">                                                  Przewodniczący Rady Gminy</t>
  </si>
  <si>
    <t xml:space="preserve">                                                Mirosław Byczak</t>
  </si>
  <si>
    <t>Zwiększa się plan wydatków w budżecie na rok 2004 o kwotę 75.000,-zł w związku z umorzeniem części pożyczki (umowa Nr  437/2001/GW/P ) zaciągniętej na realizację zadania pn.: Budowa sieci wodociągowej wraz z przyłączami w mjsc. Budy Grzybek, Stare  Budy, Jaktorów, Jaktorów Kolonia, Międzyborów, Sade Budy, Budy Grzybek i Henryszew -  zgodnie z  uchwałą Zarządu Wojewódzkiego Funduszu Ochrony Środowiska i Gospodarki Wodnej w Warszawie. Umorzoną część pożyczki przeznacza się w 2004r  na budowę sieci wodociągowej  wraz z przyłączami we wsi:  Budy  Zosine, Budy Stare,  Jaktorów, Jaktorów Kolonia, Budy Grzybek .</t>
  </si>
  <si>
    <t>Usługi opiekuńcze i specjalistyczne usługi opiekuńcze</t>
  </si>
  <si>
    <t>0970</t>
  </si>
  <si>
    <t>Wpływy z różnych dochodow</t>
  </si>
  <si>
    <t>0910</t>
  </si>
  <si>
    <t>Odsetki</t>
  </si>
  <si>
    <t>Dochody od osób prawnych,od osób fizycznych i od innych jednostek nie posiadających osobowości prawnej oraz wydatki związane z ich poborem</t>
  </si>
  <si>
    <t>Wpływy z podatku rolnego, podatku leśnego, podatku od czynności cywilnoprawnych, podatku od spadków i darowizn oraz podatków i oplat lokalnych</t>
  </si>
  <si>
    <t>Gospodarka mieszkaniowa</t>
  </si>
  <si>
    <t>Gospodarka gruntami i nieruchomościami</t>
  </si>
  <si>
    <t>Zakup energii</t>
  </si>
  <si>
    <t>0830</t>
  </si>
  <si>
    <t>Wpływy z usług</t>
  </si>
  <si>
    <t>Uzasadnienie:
1) Zgodnie z pismami  Nr FIN.I/301/3011/801/38/04  i Nr FIN.I.301/3011/801/41/04 Mazowieckiego Urzędu Wojewódzkiego w Warszawie  przyznana została   dotacja celowa  w łącznej kwocie 27.180,-zł, z tego   na dofinansowanie kosztów kształcenia pracodawcom, którzy zawarli umowę o pracę z młodocianymi pracownikami w celu przyuczenia ich do wykonywania określonej pracy  -  22.080,-zł   oraz  na dofinansowanie kosztów dowozu dzieci sześcioletnich do przedszkoli i oddziałów przedszkolnych - 5.100,-zł.
2) Ponadplanowe dochody w kwocie 8.200,-zł uzyskane z odsetek za zwłokę i od środków na rachunku bankowym, zwrotu za energię elektryczną oraz opłat za usługi opiekuńcze   przeznacza się na  sfinansowanie kosztów zużycia energii w pawilonie handlowym - 1.000,-zł, koszty obsługi bankowej - 3.000,-zł, koszty pobytu w Domu Pomocy Społecznej w Żyrardowie - 3.250,-zł oraz na wydatki rzeczowe związane z usuwaniem skutków huraganu - 950,-zł.</t>
  </si>
  <si>
    <t>Nagrody i wydatki osobowe nie zaliczane do wynagrodzeń</t>
  </si>
  <si>
    <t>Wynagrodzenia osobowe pracowników</t>
  </si>
  <si>
    <t>Składki na ubezpieczenia społeczne</t>
  </si>
  <si>
    <t>Składki na Fundusz Pracy</t>
  </si>
  <si>
    <t>Gimnazja</t>
  </si>
  <si>
    <t>Dodatkowe wynagrodzenie roczne</t>
  </si>
  <si>
    <t>Pomoce naukowe, dydaktyczne i książki</t>
  </si>
  <si>
    <t>Różne opłaty i składki</t>
  </si>
  <si>
    <t>Edukacyjna opieka wychowawcza</t>
  </si>
  <si>
    <t>Świetlice szkolne</t>
  </si>
  <si>
    <t xml:space="preserve">wynikających z przeniesienia wydatków   między  działami, rozdziałami i paragrafami w obrębie rozdziału klasyfikacji budżetowej.   </t>
  </si>
  <si>
    <t>Kwota zmniejszenia</t>
  </si>
  <si>
    <t>80101</t>
  </si>
  <si>
    <t xml:space="preserve">  Mirosław Byczak</t>
  </si>
  <si>
    <t>Naprawa mostu na drodze gminnej w Budach Michałowskich</t>
  </si>
  <si>
    <t>Razem dział 600 - Transport i łączność</t>
  </si>
  <si>
    <t>Zakup samochodu osobowo-dostawczego dla Urzędu Gminy</t>
  </si>
  <si>
    <t>Razem dział 750 - Administracja publiczna</t>
  </si>
  <si>
    <t>Zakup sprzętu do sali gimnastycznej w Międzyborowie</t>
  </si>
  <si>
    <t>Zmniejsza się plan wydatków w budżecie Gminy Jaktorów na zadanie pod nazwą "Wykonanie termoizolacji oraz wymiana okien w obiektach oświatowych"  o kwotę 180.000,-zł w związku  z uzyskaniem pożyczki  z Wojewódzkiego Funduszu Ochrony Środowiska i Gospodarki Wodnej w Warszawie na dofinansowanie wymiany stolarki okiennej i drzwiowej  w Szkole Podstawowej w Jaktorowie i Szkole Podstawowej w Międzyborowie  w kwocie 210.000,-zł - zgodnie z umową Nr 349/03/OA/P  z dnia 7 września 2004r.</t>
  </si>
  <si>
    <t>Budowa sieci wodociągowej w mjsc. Budy Zosine, Stare Budy, Jaktorów, Jaktorów Kolonia, Budy Grzybek oraz połączenie sieci wodociągowej w Sadych Budach (ul. Leśnej z ul. Długą)</t>
  </si>
  <si>
    <t xml:space="preserve">                              Zał. Nr 1  do uchwały Nr XXIX/200/2004</t>
  </si>
  <si>
    <t xml:space="preserve">                                   Rady Gminy Jaktorów z dnia 8 listopada   2004r.</t>
  </si>
  <si>
    <t xml:space="preserve">                              Zał Nr 2 do uchwały Nr XXIX/200/2004</t>
  </si>
  <si>
    <t xml:space="preserve">                     z dnia  8 listopada 2004r</t>
  </si>
  <si>
    <t xml:space="preserve">                                          Zał. Nr 3  do uchwały Nr XXIX/200/2004</t>
  </si>
  <si>
    <t xml:space="preserve">                               z dnia 8 listopada 2004r</t>
  </si>
  <si>
    <t>W dziale 600 - Transport i łączność wprowadza się zmiany w planie wydatków w związku z rozliczeniem  zadania inwestycyjnego "Budowa mostu w Budach Michałowskich". 
        W dziale 801 - Oświata i wychowanie  kwotę 115.020,-zł  jako  niewydatkowane środki na inwestycje i remonty budynków oświatowych oraz  zakupy inwestycyjne  przeznacza się na  sfinansowanie następujących zadań: 
- zakup sprzętu do sali gimnastycznej w  Szkole Podstawowej w Międzyborowie  29.020,-zł 
- wypłatę wynagrodzeń za nadzory nad pracami budowlanymi   w Międzyborowie - 6.000,.-zł, 
- dofinansowanie wydatków osobowych i pochodnych w Zespole Szkół Publicznych w Jaktorowie - 40.000,-zł 
- dofinansowanie wydatków osobowych i  rzeczowych w Zespole Szkół Publicznych w Międzyborowie - 40.000,-zł.
 Pozostałe zmiany w planie wydatków wprowadzone są na podstawie pisma Dyrektora ZSP w Jaktorowie w związku z koniecznością zabezpieczenia potrzeb w zakresie funkcjonowania świetlicy szkolnej.</t>
  </si>
  <si>
    <t xml:space="preserve">                              Zał Nr 4 do uchwały Nr XXIX/200/2004</t>
  </si>
  <si>
    <t xml:space="preserve">                                     Zał. Nr 5 do uchwały Nr XXIX/200/2004</t>
  </si>
  <si>
    <t>z dnia 8 listopada 2004r</t>
  </si>
  <si>
    <t>Zał.Nr 6 do  uchwały  Nr XXIX/200 /2004</t>
  </si>
  <si>
    <t>Rady Gminy Jaktorów z dnia 8 listopada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</si>
</sst>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7">
      <selection activeCell="D2" sqref="D2:E2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57.00390625" style="0" customWidth="1"/>
    <col min="5" max="5" width="12.75390625" style="0" customWidth="1"/>
  </cols>
  <sheetData>
    <row r="1" spans="4:5" ht="17.25" customHeight="1">
      <c r="D1" s="107" t="s">
        <v>153</v>
      </c>
      <c r="E1" s="107"/>
    </row>
    <row r="2" spans="4:5" ht="14.25">
      <c r="D2" s="107" t="s">
        <v>154</v>
      </c>
      <c r="E2" s="107"/>
    </row>
    <row r="3" ht="15.75" customHeight="1">
      <c r="D3" s="2"/>
    </row>
    <row r="4" spans="1:5" ht="15">
      <c r="A4" s="3"/>
      <c r="B4" s="103" t="s">
        <v>0</v>
      </c>
      <c r="C4" s="103"/>
      <c r="D4" s="103"/>
      <c r="E4" s="103"/>
    </row>
    <row r="5" spans="1:5" ht="30.75" customHeight="1">
      <c r="A5" s="104" t="s">
        <v>65</v>
      </c>
      <c r="B5" s="104"/>
      <c r="C5" s="104"/>
      <c r="D5" s="104"/>
      <c r="E5" s="104"/>
    </row>
    <row r="6" spans="1:4" ht="13.5" customHeight="1">
      <c r="A6" s="4"/>
      <c r="B6" s="4"/>
      <c r="C6" s="4"/>
      <c r="D6" s="4"/>
    </row>
    <row r="7" spans="1:4" ht="21.75" customHeight="1">
      <c r="A7" s="4"/>
      <c r="B7" s="4" t="s">
        <v>1</v>
      </c>
      <c r="C7" s="4"/>
      <c r="D7" s="4"/>
    </row>
    <row r="8" spans="1:5" s="6" customFormat="1" ht="21.75" customHeight="1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</row>
    <row r="9" spans="1:5" s="8" customFormat="1" ht="14.25">
      <c r="A9" s="5">
        <v>1</v>
      </c>
      <c r="B9" s="5">
        <v>2</v>
      </c>
      <c r="C9" s="5">
        <v>3</v>
      </c>
      <c r="D9" s="5">
        <v>4</v>
      </c>
      <c r="E9" s="7">
        <v>6</v>
      </c>
    </row>
    <row r="10" spans="1:5" s="13" customFormat="1" ht="18.75" customHeight="1">
      <c r="A10" s="10">
        <v>700</v>
      </c>
      <c r="B10" s="10"/>
      <c r="C10" s="10"/>
      <c r="D10" s="30" t="s">
        <v>126</v>
      </c>
      <c r="E10" s="26">
        <f>E11</f>
        <v>1000</v>
      </c>
    </row>
    <row r="11" spans="1:5" s="8" customFormat="1" ht="20.25" customHeight="1">
      <c r="A11" s="5"/>
      <c r="B11" s="5">
        <v>70005</v>
      </c>
      <c r="C11" s="5"/>
      <c r="D11" s="31" t="s">
        <v>127</v>
      </c>
      <c r="E11" s="25">
        <f>E12</f>
        <v>1000</v>
      </c>
    </row>
    <row r="12" spans="1:5" s="8" customFormat="1" ht="17.25" customHeight="1">
      <c r="A12" s="5"/>
      <c r="B12" s="5"/>
      <c r="C12" s="14" t="s">
        <v>129</v>
      </c>
      <c r="D12" s="31" t="s">
        <v>130</v>
      </c>
      <c r="E12" s="25">
        <v>1000</v>
      </c>
    </row>
    <row r="13" spans="1:5" s="8" customFormat="1" ht="44.25" customHeight="1">
      <c r="A13" s="27">
        <v>756</v>
      </c>
      <c r="B13" s="5"/>
      <c r="C13" s="5"/>
      <c r="D13" s="23" t="s">
        <v>124</v>
      </c>
      <c r="E13" s="26">
        <f>E14</f>
        <v>3400</v>
      </c>
    </row>
    <row r="14" spans="1:5" s="8" customFormat="1" ht="45" customHeight="1">
      <c r="A14" s="5"/>
      <c r="B14" s="29">
        <v>75615</v>
      </c>
      <c r="C14" s="5"/>
      <c r="D14" s="24" t="s">
        <v>125</v>
      </c>
      <c r="E14" s="25">
        <f>E15</f>
        <v>3400</v>
      </c>
    </row>
    <row r="15" spans="1:5" s="6" customFormat="1" ht="15.75" customHeight="1">
      <c r="A15" s="5"/>
      <c r="B15" s="5"/>
      <c r="C15" s="14" t="s">
        <v>122</v>
      </c>
      <c r="D15" s="15" t="s">
        <v>123</v>
      </c>
      <c r="E15" s="16">
        <v>3400</v>
      </c>
    </row>
    <row r="16" spans="1:5" s="13" customFormat="1" ht="18.75" customHeight="1">
      <c r="A16" s="10">
        <v>758</v>
      </c>
      <c r="B16" s="10"/>
      <c r="C16" s="9"/>
      <c r="D16" s="22" t="s">
        <v>53</v>
      </c>
      <c r="E16" s="12">
        <f>E17</f>
        <v>3000</v>
      </c>
    </row>
    <row r="17" spans="1:5" s="6" customFormat="1" ht="15.75" customHeight="1">
      <c r="A17" s="5"/>
      <c r="B17" s="5">
        <v>75814</v>
      </c>
      <c r="C17" s="14"/>
      <c r="D17" s="15" t="s">
        <v>70</v>
      </c>
      <c r="E17" s="16">
        <f>E18</f>
        <v>3000</v>
      </c>
    </row>
    <row r="18" spans="1:5" s="6" customFormat="1" ht="15.75" customHeight="1">
      <c r="A18" s="5"/>
      <c r="B18" s="5"/>
      <c r="C18" s="14" t="s">
        <v>71</v>
      </c>
      <c r="D18" s="15" t="s">
        <v>72</v>
      </c>
      <c r="E18" s="16">
        <v>3000</v>
      </c>
    </row>
    <row r="19" spans="1:5" s="13" customFormat="1" ht="18.75" customHeight="1">
      <c r="A19" s="9" t="s">
        <v>10</v>
      </c>
      <c r="B19" s="10"/>
      <c r="C19" s="9"/>
      <c r="D19" s="22" t="s">
        <v>11</v>
      </c>
      <c r="E19" s="12">
        <f>E20+E22</f>
        <v>27180</v>
      </c>
    </row>
    <row r="20" spans="1:5" s="6" customFormat="1" ht="17.25" customHeight="1">
      <c r="A20" s="5"/>
      <c r="B20" s="14" t="s">
        <v>68</v>
      </c>
      <c r="C20" s="14"/>
      <c r="D20" s="15" t="s">
        <v>69</v>
      </c>
      <c r="E20" s="16">
        <f>E21</f>
        <v>5100</v>
      </c>
    </row>
    <row r="21" spans="1:5" s="13" customFormat="1" ht="27.75" customHeight="1">
      <c r="A21" s="10"/>
      <c r="B21" s="10"/>
      <c r="C21" s="14" t="s">
        <v>17</v>
      </c>
      <c r="D21" s="15" t="s">
        <v>18</v>
      </c>
      <c r="E21" s="16">
        <v>5100</v>
      </c>
    </row>
    <row r="22" spans="1:5" s="13" customFormat="1" ht="17.25" customHeight="1">
      <c r="A22" s="10"/>
      <c r="B22" s="5">
        <v>80195</v>
      </c>
      <c r="C22" s="14"/>
      <c r="D22" s="31" t="s">
        <v>64</v>
      </c>
      <c r="E22" s="16">
        <f>E23</f>
        <v>22080</v>
      </c>
    </row>
    <row r="23" spans="1:5" s="13" customFormat="1" ht="27.75" customHeight="1">
      <c r="A23" s="10"/>
      <c r="B23" s="10"/>
      <c r="C23" s="14" t="s">
        <v>17</v>
      </c>
      <c r="D23" s="15" t="s">
        <v>18</v>
      </c>
      <c r="E23" s="16">
        <v>22080</v>
      </c>
    </row>
    <row r="24" spans="1:5" s="13" customFormat="1" ht="18.75" customHeight="1">
      <c r="A24" s="10">
        <v>852</v>
      </c>
      <c r="B24" s="10"/>
      <c r="C24" s="9"/>
      <c r="D24" s="11" t="s">
        <v>74</v>
      </c>
      <c r="E24" s="12">
        <f>E25</f>
        <v>800</v>
      </c>
    </row>
    <row r="25" spans="1:5" s="6" customFormat="1" ht="18.75" customHeight="1">
      <c r="A25" s="5"/>
      <c r="B25" s="5">
        <v>85228</v>
      </c>
      <c r="C25" s="14"/>
      <c r="D25" s="15" t="s">
        <v>119</v>
      </c>
      <c r="E25" s="16">
        <f>E26</f>
        <v>800</v>
      </c>
    </row>
    <row r="26" spans="1:5" s="13" customFormat="1" ht="15.75" customHeight="1">
      <c r="A26" s="10"/>
      <c r="B26" s="10"/>
      <c r="C26" s="14" t="s">
        <v>120</v>
      </c>
      <c r="D26" s="15" t="s">
        <v>121</v>
      </c>
      <c r="E26" s="16">
        <v>800</v>
      </c>
    </row>
    <row r="27" spans="1:5" ht="21" customHeight="1">
      <c r="A27" s="17"/>
      <c r="B27" s="17"/>
      <c r="C27" s="17"/>
      <c r="D27" s="5" t="s">
        <v>7</v>
      </c>
      <c r="E27" s="16">
        <f>E10+E13+E16+E19+E24</f>
        <v>35380</v>
      </c>
    </row>
    <row r="28" spans="1:5" s="4" customFormat="1" ht="21.75" customHeight="1">
      <c r="A28" s="18"/>
      <c r="B28" s="18"/>
      <c r="C28" s="18"/>
      <c r="D28" s="18"/>
      <c r="E28" s="19"/>
    </row>
    <row r="29" spans="1:5" ht="21.75" customHeight="1">
      <c r="A29" s="18"/>
      <c r="B29" s="18" t="s">
        <v>8</v>
      </c>
      <c r="C29" s="18"/>
      <c r="D29" s="18"/>
      <c r="E29" s="19"/>
    </row>
    <row r="30" spans="1:5" s="8" customFormat="1" ht="17.25" customHeight="1">
      <c r="A30" s="5" t="s">
        <v>2</v>
      </c>
      <c r="B30" s="5" t="s">
        <v>3</v>
      </c>
      <c r="C30" s="5" t="s">
        <v>4</v>
      </c>
      <c r="D30" s="5" t="s">
        <v>9</v>
      </c>
      <c r="E30" s="7" t="s">
        <v>6</v>
      </c>
    </row>
    <row r="31" spans="1:5" s="8" customFormat="1" ht="15.75" customHeight="1">
      <c r="A31" s="5">
        <v>1</v>
      </c>
      <c r="B31" s="5">
        <v>2</v>
      </c>
      <c r="C31" s="5">
        <v>3</v>
      </c>
      <c r="D31" s="5">
        <v>4</v>
      </c>
      <c r="E31" s="7">
        <v>5</v>
      </c>
    </row>
    <row r="32" spans="1:5" s="13" customFormat="1" ht="20.25" customHeight="1">
      <c r="A32" s="10">
        <v>700</v>
      </c>
      <c r="B32" s="10"/>
      <c r="C32" s="10"/>
      <c r="D32" s="30" t="s">
        <v>126</v>
      </c>
      <c r="E32" s="26">
        <f>E33</f>
        <v>1000</v>
      </c>
    </row>
    <row r="33" spans="1:5" s="8" customFormat="1" ht="18.75" customHeight="1">
      <c r="A33" s="5"/>
      <c r="B33" s="5">
        <v>70005</v>
      </c>
      <c r="C33" s="5"/>
      <c r="D33" s="31" t="s">
        <v>127</v>
      </c>
      <c r="E33" s="25">
        <f>E34</f>
        <v>1000</v>
      </c>
    </row>
    <row r="34" spans="1:5" s="8" customFormat="1" ht="15.75" customHeight="1">
      <c r="A34" s="5"/>
      <c r="B34" s="5"/>
      <c r="C34" s="5">
        <v>4260</v>
      </c>
      <c r="D34" s="31" t="s">
        <v>128</v>
      </c>
      <c r="E34" s="25">
        <v>1000</v>
      </c>
    </row>
    <row r="35" spans="1:5" s="13" customFormat="1" ht="18.75" customHeight="1">
      <c r="A35" s="10">
        <v>758</v>
      </c>
      <c r="B35" s="10"/>
      <c r="C35" s="10"/>
      <c r="D35" s="30" t="s">
        <v>53</v>
      </c>
      <c r="E35" s="26">
        <f>E36</f>
        <v>3000</v>
      </c>
    </row>
    <row r="36" spans="1:5" s="8" customFormat="1" ht="15.75" customHeight="1">
      <c r="A36" s="5"/>
      <c r="B36" s="5">
        <v>75814</v>
      </c>
      <c r="C36" s="5"/>
      <c r="D36" s="31" t="s">
        <v>70</v>
      </c>
      <c r="E36" s="25">
        <f>E37</f>
        <v>3000</v>
      </c>
    </row>
    <row r="37" spans="1:5" s="8" customFormat="1" ht="15.75" customHeight="1">
      <c r="A37" s="5"/>
      <c r="B37" s="5"/>
      <c r="C37" s="5">
        <v>4300</v>
      </c>
      <c r="D37" s="31" t="s">
        <v>13</v>
      </c>
      <c r="E37" s="25">
        <v>3000</v>
      </c>
    </row>
    <row r="38" spans="1:5" s="20" customFormat="1" ht="20.25" customHeight="1">
      <c r="A38" s="9" t="s">
        <v>10</v>
      </c>
      <c r="B38" s="10"/>
      <c r="C38" s="10"/>
      <c r="D38" s="22" t="s">
        <v>11</v>
      </c>
      <c r="E38" s="16">
        <f>E39+E42</f>
        <v>27180</v>
      </c>
    </row>
    <row r="39" spans="1:5" ht="17.25" customHeight="1">
      <c r="A39" s="5"/>
      <c r="B39" s="14" t="s">
        <v>68</v>
      </c>
      <c r="C39" s="5"/>
      <c r="D39" s="21" t="s">
        <v>69</v>
      </c>
      <c r="E39" s="16">
        <f>E40+E41</f>
        <v>5100</v>
      </c>
    </row>
    <row r="40" spans="1:5" ht="15.75" customHeight="1">
      <c r="A40" s="5"/>
      <c r="B40" s="5"/>
      <c r="C40" s="5">
        <v>4210</v>
      </c>
      <c r="D40" s="17" t="s">
        <v>73</v>
      </c>
      <c r="E40" s="16">
        <v>1400</v>
      </c>
    </row>
    <row r="41" spans="1:5" ht="17.25" customHeight="1">
      <c r="A41" s="5"/>
      <c r="B41" s="5"/>
      <c r="C41" s="5">
        <v>4300</v>
      </c>
      <c r="D41" s="17" t="s">
        <v>13</v>
      </c>
      <c r="E41" s="16">
        <v>3700</v>
      </c>
    </row>
    <row r="42" spans="1:5" ht="17.25" customHeight="1">
      <c r="A42" s="5"/>
      <c r="B42" s="5">
        <v>80195</v>
      </c>
      <c r="C42" s="5"/>
      <c r="D42" s="17" t="s">
        <v>64</v>
      </c>
      <c r="E42" s="16">
        <f>E43</f>
        <v>22080</v>
      </c>
    </row>
    <row r="43" spans="1:5" ht="17.25" customHeight="1">
      <c r="A43" s="5"/>
      <c r="B43" s="5"/>
      <c r="C43" s="5">
        <v>4300</v>
      </c>
      <c r="D43" s="17" t="s">
        <v>13</v>
      </c>
      <c r="E43" s="16">
        <v>22080</v>
      </c>
    </row>
    <row r="44" spans="1:5" s="20" customFormat="1" ht="18.75" customHeight="1">
      <c r="A44" s="10">
        <v>852</v>
      </c>
      <c r="B44" s="10"/>
      <c r="C44" s="10"/>
      <c r="D44" s="22" t="s">
        <v>74</v>
      </c>
      <c r="E44" s="12">
        <f>E45+E47</f>
        <v>4200</v>
      </c>
    </row>
    <row r="45" spans="1:5" ht="17.25" customHeight="1">
      <c r="A45" s="5"/>
      <c r="B45" s="5">
        <v>85202</v>
      </c>
      <c r="C45" s="5"/>
      <c r="D45" s="15" t="s">
        <v>75</v>
      </c>
      <c r="E45" s="16">
        <f>E46</f>
        <v>3250</v>
      </c>
    </row>
    <row r="46" spans="1:5" ht="17.25" customHeight="1">
      <c r="A46" s="5"/>
      <c r="B46" s="5"/>
      <c r="C46" s="5">
        <v>4300</v>
      </c>
      <c r="D46" s="15" t="s">
        <v>13</v>
      </c>
      <c r="E46" s="16">
        <v>3250</v>
      </c>
    </row>
    <row r="47" spans="1:5" ht="17.25" customHeight="1">
      <c r="A47" s="5"/>
      <c r="B47" s="5">
        <v>85278</v>
      </c>
      <c r="C47" s="5"/>
      <c r="D47" s="15" t="s">
        <v>76</v>
      </c>
      <c r="E47" s="16">
        <f>E48</f>
        <v>950</v>
      </c>
    </row>
    <row r="48" spans="1:5" ht="15.75" customHeight="1">
      <c r="A48" s="5"/>
      <c r="B48" s="5"/>
      <c r="C48" s="5">
        <v>4300</v>
      </c>
      <c r="D48" s="15" t="s">
        <v>13</v>
      </c>
      <c r="E48" s="16">
        <v>950</v>
      </c>
    </row>
    <row r="49" spans="1:5" ht="19.5" customHeight="1">
      <c r="A49" s="17"/>
      <c r="B49" s="17"/>
      <c r="C49" s="17"/>
      <c r="D49" s="5" t="s">
        <v>14</v>
      </c>
      <c r="E49" s="16">
        <f>E32+E35+E38+E44</f>
        <v>35380</v>
      </c>
    </row>
    <row r="50" spans="1:5" ht="189.75" customHeight="1">
      <c r="A50" s="105" t="s">
        <v>131</v>
      </c>
      <c r="B50" s="105"/>
      <c r="C50" s="105"/>
      <c r="D50" s="105"/>
      <c r="E50" s="105"/>
    </row>
    <row r="51" spans="1:5" ht="18.75" customHeight="1">
      <c r="A51" s="105"/>
      <c r="B51" s="105"/>
      <c r="C51" s="105"/>
      <c r="D51" s="105"/>
      <c r="E51" s="105"/>
    </row>
    <row r="52" spans="4:5" ht="12.75">
      <c r="D52" s="106" t="s">
        <v>15</v>
      </c>
      <c r="E52" s="106"/>
    </row>
    <row r="54" ht="12.75">
      <c r="D54" s="8" t="s">
        <v>16</v>
      </c>
    </row>
  </sheetData>
  <mergeCells count="7">
    <mergeCell ref="D1:E1"/>
    <mergeCell ref="D2:E2"/>
    <mergeCell ref="B4:E4"/>
    <mergeCell ref="A5:E5"/>
    <mergeCell ref="A50:E50"/>
    <mergeCell ref="D52:E52"/>
    <mergeCell ref="A51:E51"/>
  </mergeCells>
  <printOptions/>
  <pageMargins left="0.75" right="0.29" top="0.74" bottom="0.8" header="0.42" footer="0.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7.125" style="3" customWidth="1"/>
    <col min="4" max="4" width="44.75390625" style="3" customWidth="1"/>
    <col min="5" max="5" width="15.25390625" style="3" customWidth="1"/>
    <col min="6" max="6" width="5.625" style="3" customWidth="1"/>
    <col min="7" max="16384" width="9.125" style="3" customWidth="1"/>
  </cols>
  <sheetData>
    <row r="1" spans="4:6" ht="22.5" customHeight="1">
      <c r="D1" s="107" t="s">
        <v>155</v>
      </c>
      <c r="E1" s="107"/>
      <c r="F1" s="107"/>
    </row>
    <row r="2" spans="4:6" ht="14.25">
      <c r="D2" s="107" t="s">
        <v>111</v>
      </c>
      <c r="E2" s="107"/>
      <c r="F2" s="107"/>
    </row>
    <row r="3" spans="4:6" ht="14.25">
      <c r="D3" s="107" t="s">
        <v>156</v>
      </c>
      <c r="E3" s="107"/>
      <c r="F3" s="107"/>
    </row>
    <row r="5" spans="2:5" ht="15">
      <c r="B5" s="103" t="s">
        <v>55</v>
      </c>
      <c r="C5" s="103"/>
      <c r="D5" s="103"/>
      <c r="E5" s="103"/>
    </row>
    <row r="6" spans="2:5" ht="11.25" customHeight="1">
      <c r="B6" s="108"/>
      <c r="C6" s="108"/>
      <c r="D6" s="108"/>
      <c r="E6" s="108"/>
    </row>
    <row r="7" spans="2:4" ht="14.25">
      <c r="B7" s="107"/>
      <c r="C7" s="107"/>
      <c r="D7" s="107"/>
    </row>
    <row r="9" spans="1:2" ht="16.5" customHeight="1">
      <c r="A9" s="109" t="s">
        <v>56</v>
      </c>
      <c r="B9" s="109"/>
    </row>
    <row r="10" spans="1:5" ht="31.5" customHeight="1">
      <c r="A10" s="35" t="s">
        <v>2</v>
      </c>
      <c r="B10" s="35" t="s">
        <v>3</v>
      </c>
      <c r="C10" s="29" t="s">
        <v>4</v>
      </c>
      <c r="D10" s="29" t="s">
        <v>5</v>
      </c>
      <c r="E10" s="100" t="s">
        <v>143</v>
      </c>
    </row>
    <row r="11" spans="1:5" ht="24" customHeight="1">
      <c r="A11" s="96" t="s">
        <v>10</v>
      </c>
      <c r="B11" s="97"/>
      <c r="C11" s="97"/>
      <c r="D11" s="98" t="s">
        <v>11</v>
      </c>
      <c r="E11" s="25">
        <f>E12</f>
        <v>180000</v>
      </c>
    </row>
    <row r="12" spans="1:5" ht="20.25" customHeight="1">
      <c r="A12" s="5"/>
      <c r="B12" s="14" t="s">
        <v>144</v>
      </c>
      <c r="C12" s="17"/>
      <c r="D12" s="17" t="s">
        <v>12</v>
      </c>
      <c r="E12" s="25">
        <f>E13</f>
        <v>180000</v>
      </c>
    </row>
    <row r="13" spans="1:5" ht="18" customHeight="1">
      <c r="A13" s="5"/>
      <c r="B13" s="5"/>
      <c r="C13" s="5">
        <v>6050</v>
      </c>
      <c r="D13" s="17" t="s">
        <v>24</v>
      </c>
      <c r="E13" s="25">
        <v>180000</v>
      </c>
    </row>
    <row r="14" spans="1:5" ht="21" customHeight="1">
      <c r="A14" s="17"/>
      <c r="B14" s="17"/>
      <c r="C14" s="17"/>
      <c r="D14" s="32" t="s">
        <v>59</v>
      </c>
      <c r="E14" s="99">
        <f>E11</f>
        <v>180000</v>
      </c>
    </row>
    <row r="15" spans="2:3" ht="18" customHeight="1">
      <c r="B15" s="76" t="s">
        <v>60</v>
      </c>
      <c r="C15" s="76"/>
    </row>
    <row r="16" spans="1:5" ht="102" customHeight="1">
      <c r="A16" s="110" t="s">
        <v>151</v>
      </c>
      <c r="B16" s="110"/>
      <c r="C16" s="110"/>
      <c r="D16" s="110"/>
      <c r="E16" s="110"/>
    </row>
    <row r="18" spans="4:5" ht="14.25">
      <c r="D18" s="107" t="s">
        <v>116</v>
      </c>
      <c r="E18" s="107"/>
    </row>
    <row r="19" spans="4:5" ht="33" customHeight="1">
      <c r="D19" s="107" t="s">
        <v>117</v>
      </c>
      <c r="E19" s="107"/>
    </row>
  </sheetData>
  <mergeCells count="10">
    <mergeCell ref="D1:F1"/>
    <mergeCell ref="D2:F2"/>
    <mergeCell ref="D3:F3"/>
    <mergeCell ref="B5:E5"/>
    <mergeCell ref="D18:E18"/>
    <mergeCell ref="D19:E19"/>
    <mergeCell ref="B6:E6"/>
    <mergeCell ref="B7:D7"/>
    <mergeCell ref="A9:B9"/>
    <mergeCell ref="A16:E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3">
      <selection activeCell="H44" sqref="H44"/>
    </sheetView>
  </sheetViews>
  <sheetFormatPr defaultColWidth="9.00390625" defaultRowHeight="12.75"/>
  <cols>
    <col min="1" max="1" width="5.875" style="3" customWidth="1"/>
    <col min="2" max="2" width="9.625" style="3" customWidth="1"/>
    <col min="3" max="3" width="7.125" style="3" customWidth="1"/>
    <col min="4" max="4" width="45.25390625" style="3" customWidth="1"/>
    <col min="5" max="5" width="12.00390625" style="3" customWidth="1"/>
    <col min="6" max="6" width="11.375" style="3" customWidth="1"/>
    <col min="7" max="7" width="5.625" style="3" customWidth="1"/>
    <col min="8" max="16384" width="9.125" style="3" customWidth="1"/>
  </cols>
  <sheetData>
    <row r="1" spans="3:7" ht="14.25">
      <c r="C1" s="107" t="s">
        <v>157</v>
      </c>
      <c r="D1" s="107"/>
      <c r="E1" s="107"/>
      <c r="F1" s="107"/>
      <c r="G1" s="1"/>
    </row>
    <row r="2" spans="4:7" ht="14.25">
      <c r="D2" s="107" t="s">
        <v>61</v>
      </c>
      <c r="E2" s="107"/>
      <c r="F2" s="107"/>
      <c r="G2" s="1"/>
    </row>
    <row r="3" spans="4:7" ht="14.25">
      <c r="D3" s="107" t="s">
        <v>158</v>
      </c>
      <c r="E3" s="107"/>
      <c r="F3" s="107"/>
      <c r="G3" s="1"/>
    </row>
    <row r="5" spans="1:6" ht="18.75" customHeight="1">
      <c r="A5" s="107" t="s">
        <v>55</v>
      </c>
      <c r="B5" s="107"/>
      <c r="C5" s="107"/>
      <c r="D5" s="107"/>
      <c r="E5" s="107"/>
      <c r="F5" s="107"/>
    </row>
    <row r="6" spans="1:6" ht="31.5" customHeight="1">
      <c r="A6" s="112" t="s">
        <v>142</v>
      </c>
      <c r="B6" s="112"/>
      <c r="C6" s="112"/>
      <c r="D6" s="112"/>
      <c r="E6" s="112"/>
      <c r="F6" s="112"/>
    </row>
    <row r="7" spans="1:2" ht="16.5" customHeight="1">
      <c r="A7" s="109" t="s">
        <v>56</v>
      </c>
      <c r="B7" s="109"/>
    </row>
    <row r="8" spans="1:6" s="72" customFormat="1" ht="25.5" customHeight="1">
      <c r="A8" s="69" t="s">
        <v>2</v>
      </c>
      <c r="B8" s="69" t="s">
        <v>3</v>
      </c>
      <c r="C8" s="70" t="s">
        <v>4</v>
      </c>
      <c r="D8" s="70" t="s">
        <v>5</v>
      </c>
      <c r="E8" s="71" t="s">
        <v>57</v>
      </c>
      <c r="F8" s="71" t="s">
        <v>58</v>
      </c>
    </row>
    <row r="9" spans="1:6" s="34" customFormat="1" ht="19.5" customHeight="1">
      <c r="A9" s="27">
        <v>600</v>
      </c>
      <c r="B9" s="27"/>
      <c r="C9" s="73"/>
      <c r="D9" s="74" t="s">
        <v>54</v>
      </c>
      <c r="E9" s="12">
        <f>E10</f>
        <v>11208</v>
      </c>
      <c r="F9" s="12">
        <f>F10</f>
        <v>11208</v>
      </c>
    </row>
    <row r="10" spans="1:6" ht="15.75" customHeight="1">
      <c r="A10" s="29"/>
      <c r="B10" s="29">
        <v>60016</v>
      </c>
      <c r="C10" s="35"/>
      <c r="D10" s="28" t="s">
        <v>62</v>
      </c>
      <c r="E10" s="16">
        <f>E11</f>
        <v>11208</v>
      </c>
      <c r="F10" s="16">
        <f>F12</f>
        <v>11208</v>
      </c>
    </row>
    <row r="11" spans="1:6" ht="15.75" customHeight="1">
      <c r="A11" s="29"/>
      <c r="B11" s="29"/>
      <c r="C11" s="35">
        <v>4270</v>
      </c>
      <c r="D11" s="28" t="s">
        <v>63</v>
      </c>
      <c r="E11" s="16">
        <v>11208</v>
      </c>
      <c r="F11" s="16"/>
    </row>
    <row r="12" spans="1:6" ht="15.75" customHeight="1">
      <c r="A12" s="29"/>
      <c r="B12" s="29"/>
      <c r="C12" s="35">
        <v>6050</v>
      </c>
      <c r="D12" s="28" t="s">
        <v>24</v>
      </c>
      <c r="E12" s="16"/>
      <c r="F12" s="16">
        <v>11208</v>
      </c>
    </row>
    <row r="13" spans="1:6" s="34" customFormat="1" ht="18.75" customHeight="1">
      <c r="A13" s="27">
        <v>801</v>
      </c>
      <c r="B13" s="27"/>
      <c r="C13" s="73"/>
      <c r="D13" s="74" t="s">
        <v>11</v>
      </c>
      <c r="E13" s="12">
        <f>E14+E24</f>
        <v>122790</v>
      </c>
      <c r="F13" s="12">
        <f>F14+F24</f>
        <v>115020</v>
      </c>
    </row>
    <row r="14" spans="1:6" ht="15.75" customHeight="1">
      <c r="A14" s="29"/>
      <c r="B14" s="29">
        <v>80101</v>
      </c>
      <c r="C14" s="35"/>
      <c r="D14" s="28" t="s">
        <v>12</v>
      </c>
      <c r="E14" s="16">
        <f>E20+E22</f>
        <v>84720</v>
      </c>
      <c r="F14" s="16">
        <f>F15+F16+F17+F18+F19+F21+F23</f>
        <v>99020</v>
      </c>
    </row>
    <row r="15" spans="1:6" ht="26.25" customHeight="1">
      <c r="A15" s="29"/>
      <c r="B15" s="29"/>
      <c r="C15" s="35">
        <v>3020</v>
      </c>
      <c r="D15" s="28" t="s">
        <v>132</v>
      </c>
      <c r="E15" s="16"/>
      <c r="F15" s="16">
        <v>2350</v>
      </c>
    </row>
    <row r="16" spans="1:6" ht="15.75" customHeight="1">
      <c r="A16" s="29"/>
      <c r="B16" s="29"/>
      <c r="C16" s="35">
        <v>4010</v>
      </c>
      <c r="D16" s="28" t="s">
        <v>133</v>
      </c>
      <c r="E16" s="16"/>
      <c r="F16" s="16">
        <v>50900</v>
      </c>
    </row>
    <row r="17" spans="1:6" ht="15.75" customHeight="1">
      <c r="A17" s="29"/>
      <c r="B17" s="29"/>
      <c r="C17" s="35">
        <v>4110</v>
      </c>
      <c r="D17" s="28" t="s">
        <v>134</v>
      </c>
      <c r="E17" s="16"/>
      <c r="F17" s="16">
        <v>5940</v>
      </c>
    </row>
    <row r="18" spans="1:6" ht="15.75" customHeight="1">
      <c r="A18" s="29"/>
      <c r="B18" s="29"/>
      <c r="C18" s="35">
        <v>4120</v>
      </c>
      <c r="D18" s="28" t="s">
        <v>135</v>
      </c>
      <c r="E18" s="16"/>
      <c r="F18" s="16">
        <v>810</v>
      </c>
    </row>
    <row r="19" spans="1:6" ht="15.75" customHeight="1">
      <c r="A19" s="29"/>
      <c r="B19" s="29"/>
      <c r="C19" s="35">
        <v>4210</v>
      </c>
      <c r="D19" s="28" t="s">
        <v>73</v>
      </c>
      <c r="E19" s="16"/>
      <c r="F19" s="16">
        <v>5000</v>
      </c>
    </row>
    <row r="20" spans="1:6" ht="15.75" customHeight="1">
      <c r="A20" s="29"/>
      <c r="B20" s="29"/>
      <c r="C20" s="35">
        <v>4270</v>
      </c>
      <c r="D20" s="28" t="s">
        <v>63</v>
      </c>
      <c r="E20" s="16">
        <v>30000</v>
      </c>
      <c r="F20" s="16"/>
    </row>
    <row r="21" spans="1:6" ht="15.75" customHeight="1">
      <c r="A21" s="29"/>
      <c r="B21" s="29"/>
      <c r="C21" s="35">
        <v>4300</v>
      </c>
      <c r="D21" s="28" t="s">
        <v>13</v>
      </c>
      <c r="E21" s="16"/>
      <c r="F21" s="16">
        <v>5000</v>
      </c>
    </row>
    <row r="22" spans="1:6" ht="15.75" customHeight="1">
      <c r="A22" s="29"/>
      <c r="B22" s="29"/>
      <c r="C22" s="35">
        <v>6050</v>
      </c>
      <c r="D22" s="28" t="s">
        <v>24</v>
      </c>
      <c r="E22" s="16">
        <v>54720</v>
      </c>
      <c r="F22" s="16"/>
    </row>
    <row r="23" spans="1:6" ht="26.25" customHeight="1">
      <c r="A23" s="29"/>
      <c r="B23" s="29"/>
      <c r="C23" s="35">
        <v>6060</v>
      </c>
      <c r="D23" s="28" t="s">
        <v>66</v>
      </c>
      <c r="E23" s="16"/>
      <c r="F23" s="16">
        <v>29020</v>
      </c>
    </row>
    <row r="24" spans="1:6" ht="15.75" customHeight="1">
      <c r="A24" s="29"/>
      <c r="B24" s="29">
        <v>80110</v>
      </c>
      <c r="C24" s="35"/>
      <c r="D24" s="28" t="s">
        <v>136</v>
      </c>
      <c r="E24" s="16">
        <f>E25+E26+E28+E29+E31+E33</f>
        <v>38070</v>
      </c>
      <c r="F24" s="16">
        <f>F27+F30+F32</f>
        <v>16000</v>
      </c>
    </row>
    <row r="25" spans="1:6" ht="26.25" customHeight="1">
      <c r="A25" s="29"/>
      <c r="B25" s="29"/>
      <c r="C25" s="35">
        <v>3020</v>
      </c>
      <c r="D25" s="28" t="s">
        <v>132</v>
      </c>
      <c r="E25" s="16">
        <v>2700</v>
      </c>
      <c r="F25" s="16"/>
    </row>
    <row r="26" spans="1:6" ht="15.75" customHeight="1">
      <c r="A26" s="29"/>
      <c r="B26" s="29"/>
      <c r="C26" s="35">
        <v>4040</v>
      </c>
      <c r="D26" s="28" t="s">
        <v>137</v>
      </c>
      <c r="E26" s="16">
        <v>3400</v>
      </c>
      <c r="F26" s="16"/>
    </row>
    <row r="27" spans="1:6" ht="15.75" customHeight="1">
      <c r="A27" s="29"/>
      <c r="B27" s="29"/>
      <c r="C27" s="35">
        <v>4210</v>
      </c>
      <c r="D27" s="28" t="s">
        <v>73</v>
      </c>
      <c r="E27" s="16"/>
      <c r="F27" s="16">
        <v>5000</v>
      </c>
    </row>
    <row r="28" spans="1:6" ht="15.75" customHeight="1">
      <c r="A28" s="29"/>
      <c r="B28" s="29"/>
      <c r="C28" s="35">
        <v>4240</v>
      </c>
      <c r="D28" s="28" t="s">
        <v>138</v>
      </c>
      <c r="E28" s="16">
        <v>880</v>
      </c>
      <c r="F28" s="16"/>
    </row>
    <row r="29" spans="1:6" ht="15.75" customHeight="1">
      <c r="A29" s="29"/>
      <c r="B29" s="29"/>
      <c r="C29" s="35">
        <v>4270</v>
      </c>
      <c r="D29" s="28" t="s">
        <v>63</v>
      </c>
      <c r="E29" s="16">
        <v>19000</v>
      </c>
      <c r="F29" s="16"/>
    </row>
    <row r="30" spans="1:6" ht="15.75" customHeight="1">
      <c r="A30" s="29"/>
      <c r="B30" s="29"/>
      <c r="C30" s="35">
        <v>4300</v>
      </c>
      <c r="D30" s="28" t="s">
        <v>13</v>
      </c>
      <c r="E30" s="16"/>
      <c r="F30" s="16">
        <v>5000</v>
      </c>
    </row>
    <row r="31" spans="1:6" ht="15.75" customHeight="1">
      <c r="A31" s="29"/>
      <c r="B31" s="29"/>
      <c r="C31" s="35">
        <v>4430</v>
      </c>
      <c r="D31" s="28" t="s">
        <v>139</v>
      </c>
      <c r="E31" s="16">
        <v>790</v>
      </c>
      <c r="F31" s="16"/>
    </row>
    <row r="32" spans="1:6" ht="15.75" customHeight="1">
      <c r="A32" s="29"/>
      <c r="B32" s="17"/>
      <c r="C32" s="35">
        <v>6050</v>
      </c>
      <c r="D32" s="28" t="s">
        <v>24</v>
      </c>
      <c r="E32" s="16"/>
      <c r="F32" s="16">
        <v>6000</v>
      </c>
    </row>
    <row r="33" spans="1:6" ht="15.75" customHeight="1">
      <c r="A33" s="29"/>
      <c r="B33" s="29"/>
      <c r="C33" s="35">
        <v>6060</v>
      </c>
      <c r="D33" s="28" t="s">
        <v>67</v>
      </c>
      <c r="E33" s="16">
        <v>11300</v>
      </c>
      <c r="F33" s="16"/>
    </row>
    <row r="34" spans="1:6" s="34" customFormat="1" ht="15.75" customHeight="1">
      <c r="A34" s="27">
        <v>854</v>
      </c>
      <c r="B34" s="27"/>
      <c r="C34" s="73"/>
      <c r="D34" s="74" t="s">
        <v>140</v>
      </c>
      <c r="E34" s="12">
        <f>E35</f>
        <v>612</v>
      </c>
      <c r="F34" s="12">
        <f>F35</f>
        <v>8382</v>
      </c>
    </row>
    <row r="35" spans="1:6" ht="15.75" customHeight="1">
      <c r="A35" s="29"/>
      <c r="B35" s="29">
        <v>85401</v>
      </c>
      <c r="C35" s="35"/>
      <c r="D35" s="28" t="s">
        <v>141</v>
      </c>
      <c r="E35" s="16">
        <f>E38+E41</f>
        <v>612</v>
      </c>
      <c r="F35" s="16">
        <f>F36+F37+F39+F40</f>
        <v>8382</v>
      </c>
    </row>
    <row r="36" spans="1:6" ht="27.75" customHeight="1">
      <c r="A36" s="29"/>
      <c r="B36" s="29"/>
      <c r="C36" s="35">
        <v>3020</v>
      </c>
      <c r="D36" s="28" t="s">
        <v>132</v>
      </c>
      <c r="E36" s="16"/>
      <c r="F36" s="16">
        <v>420</v>
      </c>
    </row>
    <row r="37" spans="1:6" ht="15.75" customHeight="1">
      <c r="A37" s="29"/>
      <c r="B37" s="29"/>
      <c r="C37" s="35">
        <v>4010</v>
      </c>
      <c r="D37" s="28" t="s">
        <v>133</v>
      </c>
      <c r="E37" s="16"/>
      <c r="F37" s="16">
        <v>5810</v>
      </c>
    </row>
    <row r="38" spans="1:6" ht="15.75" customHeight="1">
      <c r="A38" s="29"/>
      <c r="B38" s="29"/>
      <c r="C38" s="35">
        <v>4040</v>
      </c>
      <c r="D38" s="28" t="s">
        <v>137</v>
      </c>
      <c r="E38" s="16">
        <v>432</v>
      </c>
      <c r="F38" s="16"/>
    </row>
    <row r="39" spans="1:6" ht="15.75" customHeight="1">
      <c r="A39" s="29"/>
      <c r="B39" s="29"/>
      <c r="C39" s="35">
        <v>4110</v>
      </c>
      <c r="D39" s="28" t="s">
        <v>134</v>
      </c>
      <c r="E39" s="16"/>
      <c r="F39" s="16">
        <v>1810</v>
      </c>
    </row>
    <row r="40" spans="1:6" ht="15.75" customHeight="1">
      <c r="A40" s="29"/>
      <c r="B40" s="29"/>
      <c r="C40" s="35">
        <v>4120</v>
      </c>
      <c r="D40" s="28" t="s">
        <v>135</v>
      </c>
      <c r="E40" s="16"/>
      <c r="F40" s="16">
        <v>342</v>
      </c>
    </row>
    <row r="41" spans="1:6" ht="15.75" customHeight="1">
      <c r="A41" s="29"/>
      <c r="B41" s="29"/>
      <c r="C41" s="35">
        <v>4300</v>
      </c>
      <c r="D41" s="28" t="s">
        <v>13</v>
      </c>
      <c r="E41" s="16">
        <v>180</v>
      </c>
      <c r="F41" s="16"/>
    </row>
    <row r="42" spans="1:6" ht="21" customHeight="1">
      <c r="A42" s="17"/>
      <c r="B42" s="17"/>
      <c r="C42" s="75"/>
      <c r="D42" s="32" t="s">
        <v>59</v>
      </c>
      <c r="E42" s="33">
        <f>E9+E13+E34</f>
        <v>134610</v>
      </c>
      <c r="F42" s="33">
        <f>F9+F13+F34</f>
        <v>134610</v>
      </c>
    </row>
    <row r="43" spans="2:3" ht="12" customHeight="1">
      <c r="B43" s="76" t="s">
        <v>60</v>
      </c>
      <c r="C43" s="76"/>
    </row>
    <row r="44" spans="1:6" ht="203.25" customHeight="1">
      <c r="A44" s="110" t="s">
        <v>159</v>
      </c>
      <c r="B44" s="110"/>
      <c r="C44" s="110"/>
      <c r="D44" s="110"/>
      <c r="E44" s="110"/>
      <c r="F44" s="110"/>
    </row>
    <row r="45" spans="4:6" ht="21.75" customHeight="1">
      <c r="D45" s="111" t="s">
        <v>21</v>
      </c>
      <c r="E45" s="111"/>
      <c r="F45" s="111"/>
    </row>
    <row r="47" spans="5:6" ht="14.25">
      <c r="E47" s="107" t="s">
        <v>50</v>
      </c>
      <c r="F47" s="107"/>
    </row>
  </sheetData>
  <mergeCells count="9">
    <mergeCell ref="E47:F47"/>
    <mergeCell ref="D45:F45"/>
    <mergeCell ref="A6:F6"/>
    <mergeCell ref="A7:B7"/>
    <mergeCell ref="A44:F44"/>
    <mergeCell ref="C1:F1"/>
    <mergeCell ref="D2:F2"/>
    <mergeCell ref="D3:F3"/>
    <mergeCell ref="A5:F5"/>
  </mergeCells>
  <printOptions/>
  <pageMargins left="0.75" right="0.33" top="0.67" bottom="1" header="0.5" footer="0.5"/>
  <pageSetup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6" sqref="B6:E6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7.125" style="3" customWidth="1"/>
    <col min="4" max="4" width="44.75390625" style="3" customWidth="1"/>
    <col min="5" max="5" width="15.25390625" style="3" customWidth="1"/>
    <col min="6" max="6" width="5.625" style="3" customWidth="1"/>
    <col min="7" max="16384" width="9.125" style="3" customWidth="1"/>
  </cols>
  <sheetData>
    <row r="1" spans="4:6" ht="22.5" customHeight="1">
      <c r="D1" s="107" t="s">
        <v>160</v>
      </c>
      <c r="E1" s="107"/>
      <c r="F1" s="107"/>
    </row>
    <row r="2" spans="4:6" ht="14.25">
      <c r="D2" s="107" t="s">
        <v>111</v>
      </c>
      <c r="E2" s="107"/>
      <c r="F2" s="107"/>
    </row>
    <row r="3" spans="4:6" ht="14.25">
      <c r="D3" s="107" t="s">
        <v>156</v>
      </c>
      <c r="E3" s="107"/>
      <c r="F3" s="107"/>
    </row>
    <row r="5" spans="2:5" ht="14.25">
      <c r="B5" s="107" t="s">
        <v>55</v>
      </c>
      <c r="C5" s="107"/>
      <c r="D5" s="107"/>
      <c r="E5" s="107"/>
    </row>
    <row r="6" spans="2:5" ht="23.25" customHeight="1">
      <c r="B6" s="107" t="s">
        <v>112</v>
      </c>
      <c r="C6" s="107"/>
      <c r="D6" s="107"/>
      <c r="E6" s="107"/>
    </row>
    <row r="7" spans="2:4" ht="14.25">
      <c r="B7" s="107"/>
      <c r="C7" s="107"/>
      <c r="D7" s="107"/>
    </row>
    <row r="9" spans="1:2" ht="16.5" customHeight="1">
      <c r="A9" s="113" t="s">
        <v>56</v>
      </c>
      <c r="B9" s="113"/>
    </row>
    <row r="10" spans="1:5" ht="25.5" customHeight="1">
      <c r="A10" s="35" t="s">
        <v>2</v>
      </c>
      <c r="B10" s="35" t="s">
        <v>3</v>
      </c>
      <c r="C10" s="29" t="s">
        <v>4</v>
      </c>
      <c r="D10" s="29" t="s">
        <v>5</v>
      </c>
      <c r="E10" s="29" t="s">
        <v>113</v>
      </c>
    </row>
    <row r="11" spans="1:5" ht="24" customHeight="1">
      <c r="A11" s="96" t="s">
        <v>22</v>
      </c>
      <c r="B11" s="97"/>
      <c r="C11" s="97"/>
      <c r="D11" s="98" t="s">
        <v>114</v>
      </c>
      <c r="E11" s="25">
        <f>E12</f>
        <v>75000</v>
      </c>
    </row>
    <row r="12" spans="1:5" ht="20.25" customHeight="1">
      <c r="A12" s="5"/>
      <c r="B12" s="14" t="s">
        <v>23</v>
      </c>
      <c r="C12" s="17"/>
      <c r="D12" s="17" t="s">
        <v>115</v>
      </c>
      <c r="E12" s="25">
        <f>E13</f>
        <v>75000</v>
      </c>
    </row>
    <row r="13" spans="1:5" ht="18" customHeight="1">
      <c r="A13" s="5"/>
      <c r="B13" s="5"/>
      <c r="C13" s="5">
        <v>6050</v>
      </c>
      <c r="D13" s="17" t="s">
        <v>24</v>
      </c>
      <c r="E13" s="25">
        <v>75000</v>
      </c>
    </row>
    <row r="14" spans="1:5" ht="21" customHeight="1">
      <c r="A14" s="17"/>
      <c r="B14" s="17"/>
      <c r="C14" s="17"/>
      <c r="D14" s="17" t="s">
        <v>59</v>
      </c>
      <c r="E14" s="99">
        <f>E11</f>
        <v>75000</v>
      </c>
    </row>
    <row r="15" spans="2:3" ht="18" customHeight="1">
      <c r="B15" s="34" t="s">
        <v>60</v>
      </c>
      <c r="C15" s="76"/>
    </row>
    <row r="16" spans="1:5" ht="139.5" customHeight="1">
      <c r="A16" s="110" t="s">
        <v>118</v>
      </c>
      <c r="B16" s="110"/>
      <c r="C16" s="110"/>
      <c r="D16" s="110"/>
      <c r="E16" s="110"/>
    </row>
    <row r="18" spans="4:5" ht="14.25">
      <c r="D18" s="107" t="s">
        <v>116</v>
      </c>
      <c r="E18" s="107"/>
    </row>
    <row r="19" spans="4:5" ht="33" customHeight="1">
      <c r="D19" s="107" t="s">
        <v>117</v>
      </c>
      <c r="E19" s="107"/>
    </row>
  </sheetData>
  <mergeCells count="10">
    <mergeCell ref="D1:F1"/>
    <mergeCell ref="D2:F2"/>
    <mergeCell ref="D3:F3"/>
    <mergeCell ref="B5:E5"/>
    <mergeCell ref="D18:E18"/>
    <mergeCell ref="D19:E19"/>
    <mergeCell ref="B6:E6"/>
    <mergeCell ref="B7:D7"/>
    <mergeCell ref="A9:B9"/>
    <mergeCell ref="A16:E16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1">
      <selection activeCell="C3" sqref="C3:E3"/>
    </sheetView>
  </sheetViews>
  <sheetFormatPr defaultColWidth="9.00390625" defaultRowHeight="12.75"/>
  <cols>
    <col min="1" max="1" width="5.25390625" style="0" customWidth="1"/>
    <col min="2" max="2" width="33.375" style="0" customWidth="1"/>
    <col min="3" max="3" width="14.125" style="0" customWidth="1"/>
    <col min="4" max="4" width="11.625" style="0" customWidth="1"/>
    <col min="5" max="5" width="11.75390625" style="0" customWidth="1"/>
    <col min="6" max="6" width="10.375" style="0" customWidth="1"/>
  </cols>
  <sheetData>
    <row r="1" spans="1:6" s="8" customFormat="1" ht="21" customHeight="1">
      <c r="A1" s="77"/>
      <c r="B1" s="125" t="s">
        <v>161</v>
      </c>
      <c r="C1" s="125"/>
      <c r="D1" s="125"/>
      <c r="E1" s="125"/>
      <c r="F1" s="125"/>
    </row>
    <row r="2" spans="1:6" ht="15">
      <c r="A2" s="78"/>
      <c r="B2" s="78"/>
      <c r="C2" s="77"/>
      <c r="D2" s="77" t="s">
        <v>77</v>
      </c>
      <c r="E2" s="77"/>
      <c r="F2" s="77"/>
    </row>
    <row r="3" spans="1:7" ht="15">
      <c r="A3" s="78"/>
      <c r="B3" s="78"/>
      <c r="C3" s="125" t="s">
        <v>162</v>
      </c>
      <c r="D3" s="125"/>
      <c r="E3" s="125"/>
      <c r="F3" s="77"/>
      <c r="G3" s="8"/>
    </row>
    <row r="4" spans="1:6" ht="15">
      <c r="A4" s="78"/>
      <c r="B4" s="78"/>
      <c r="C4" s="78"/>
      <c r="D4" s="78"/>
      <c r="E4" s="78"/>
      <c r="F4" s="78"/>
    </row>
    <row r="5" spans="1:6" ht="15">
      <c r="A5" s="78"/>
      <c r="B5" s="125" t="s">
        <v>78</v>
      </c>
      <c r="C5" s="125"/>
      <c r="D5" s="125"/>
      <c r="E5" s="125"/>
      <c r="F5" s="125"/>
    </row>
    <row r="6" spans="1:6" ht="15.75">
      <c r="A6" s="78"/>
      <c r="B6" s="78"/>
      <c r="C6" s="79" t="s">
        <v>79</v>
      </c>
      <c r="D6" s="78"/>
      <c r="E6" s="78"/>
      <c r="F6" s="78"/>
    </row>
    <row r="7" spans="1:6" ht="15.75">
      <c r="A7" s="78"/>
      <c r="B7" s="78"/>
      <c r="C7" s="79"/>
      <c r="D7" s="78"/>
      <c r="E7" s="78"/>
      <c r="F7" s="78"/>
    </row>
    <row r="8" spans="1:6" s="83" customFormat="1" ht="45">
      <c r="A8" s="80" t="s">
        <v>19</v>
      </c>
      <c r="B8" s="80" t="s">
        <v>5</v>
      </c>
      <c r="C8" s="81" t="s">
        <v>80</v>
      </c>
      <c r="D8" s="80" t="s">
        <v>81</v>
      </c>
      <c r="E8" s="82" t="s">
        <v>57</v>
      </c>
      <c r="F8" s="82" t="s">
        <v>20</v>
      </c>
    </row>
    <row r="9" spans="1:6" ht="14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</row>
    <row r="10" spans="1:6" ht="14.25">
      <c r="A10" s="7" t="s">
        <v>82</v>
      </c>
      <c r="B10" s="16" t="s">
        <v>83</v>
      </c>
      <c r="C10" s="16"/>
      <c r="D10" s="16"/>
      <c r="E10" s="16"/>
      <c r="F10" s="16"/>
    </row>
    <row r="11" spans="1:6" ht="42.75">
      <c r="A11" s="84">
        <v>1</v>
      </c>
      <c r="B11" s="85" t="s">
        <v>84</v>
      </c>
      <c r="C11" s="86" t="s">
        <v>85</v>
      </c>
      <c r="D11" s="87">
        <v>390000</v>
      </c>
      <c r="E11" s="87">
        <v>180000</v>
      </c>
      <c r="F11" s="87">
        <f>D11-E11</f>
        <v>210000</v>
      </c>
    </row>
    <row r="12" spans="1:6" ht="14.25">
      <c r="A12" s="7">
        <v>2</v>
      </c>
      <c r="B12" s="16" t="s">
        <v>86</v>
      </c>
      <c r="C12" s="7" t="s">
        <v>87</v>
      </c>
      <c r="D12" s="16"/>
      <c r="E12" s="16"/>
      <c r="F12" s="16"/>
    </row>
    <row r="13" spans="1:6" ht="28.5">
      <c r="A13" s="86">
        <v>3</v>
      </c>
      <c r="B13" s="88" t="s">
        <v>88</v>
      </c>
      <c r="C13" s="7"/>
      <c r="D13" s="16">
        <v>785788</v>
      </c>
      <c r="E13" s="16"/>
      <c r="F13" s="16">
        <f>D13+E13</f>
        <v>785788</v>
      </c>
    </row>
    <row r="14" spans="1:6" s="91" customFormat="1" ht="17.25" customHeight="1">
      <c r="A14" s="89"/>
      <c r="B14" s="89" t="s">
        <v>89</v>
      </c>
      <c r="C14" s="90"/>
      <c r="D14" s="89">
        <f>D11+D13</f>
        <v>1175788</v>
      </c>
      <c r="E14" s="89">
        <f>SUM(E11:E13)</f>
        <v>180000</v>
      </c>
      <c r="F14" s="89">
        <f>F11+F12+F13</f>
        <v>995788</v>
      </c>
    </row>
    <row r="15" spans="1:6" ht="19.5" customHeight="1">
      <c r="A15" s="7" t="s">
        <v>90</v>
      </c>
      <c r="B15" s="16" t="s">
        <v>91</v>
      </c>
      <c r="C15" s="7"/>
      <c r="D15" s="16"/>
      <c r="E15" s="16"/>
      <c r="F15" s="16"/>
    </row>
    <row r="16" spans="1:6" ht="14.25">
      <c r="A16" s="7">
        <v>1</v>
      </c>
      <c r="B16" s="16" t="s">
        <v>92</v>
      </c>
      <c r="C16" s="7" t="s">
        <v>93</v>
      </c>
      <c r="D16" s="16">
        <v>1052850</v>
      </c>
      <c r="E16" s="25">
        <v>75000</v>
      </c>
      <c r="F16" s="16">
        <f>D16-E16</f>
        <v>977850</v>
      </c>
    </row>
    <row r="17" spans="1:6" ht="14.25">
      <c r="A17" s="7">
        <v>2</v>
      </c>
      <c r="B17" s="16" t="s">
        <v>94</v>
      </c>
      <c r="C17" s="7" t="s">
        <v>95</v>
      </c>
      <c r="D17" s="16"/>
      <c r="E17" s="25"/>
      <c r="F17" s="16"/>
    </row>
    <row r="18" spans="1:6" ht="14.25">
      <c r="A18" s="7">
        <v>3</v>
      </c>
      <c r="B18" s="16" t="s">
        <v>96</v>
      </c>
      <c r="C18" s="7" t="s">
        <v>97</v>
      </c>
      <c r="D18" s="16"/>
      <c r="E18" s="25"/>
      <c r="F18" s="16"/>
    </row>
    <row r="19" spans="1:6" s="91" customFormat="1" ht="20.25" customHeight="1">
      <c r="A19" s="89"/>
      <c r="B19" s="92" t="s">
        <v>98</v>
      </c>
      <c r="C19" s="92"/>
      <c r="D19" s="16">
        <f>D16+D17+D18</f>
        <v>1052850</v>
      </c>
      <c r="E19" s="93">
        <f>SUM(E16:E18)</f>
        <v>75000</v>
      </c>
      <c r="F19" s="89">
        <f>F16</f>
        <v>977850</v>
      </c>
    </row>
    <row r="20" spans="1:6" ht="0.75" customHeight="1">
      <c r="A20" s="16"/>
      <c r="B20" s="16"/>
      <c r="C20" s="16"/>
      <c r="D20" s="16"/>
      <c r="E20" s="16"/>
      <c r="F20" s="16"/>
    </row>
    <row r="21" spans="1:6" ht="15">
      <c r="A21" s="3"/>
      <c r="B21" s="94" t="s">
        <v>99</v>
      </c>
      <c r="C21" s="3"/>
      <c r="D21" s="3"/>
      <c r="E21" s="3"/>
      <c r="F21" s="3"/>
    </row>
    <row r="22" spans="1:6" ht="16.5" customHeight="1">
      <c r="A22" s="5">
        <v>1</v>
      </c>
      <c r="B22" s="115" t="s">
        <v>100</v>
      </c>
      <c r="C22" s="116"/>
      <c r="D22" s="117"/>
      <c r="E22" s="102">
        <v>14640698</v>
      </c>
      <c r="F22" s="102"/>
    </row>
    <row r="23" spans="1:6" ht="15.75" customHeight="1">
      <c r="A23" s="5">
        <v>2</v>
      </c>
      <c r="B23" s="115" t="s">
        <v>101</v>
      </c>
      <c r="C23" s="116"/>
      <c r="D23" s="117"/>
      <c r="E23" s="102">
        <v>14658636</v>
      </c>
      <c r="F23" s="102"/>
    </row>
    <row r="24" spans="1:6" ht="15" customHeight="1">
      <c r="A24" s="5">
        <v>3</v>
      </c>
      <c r="B24" s="115" t="s">
        <v>102</v>
      </c>
      <c r="C24" s="116"/>
      <c r="D24" s="117"/>
      <c r="E24" s="124"/>
      <c r="F24" s="124"/>
    </row>
    <row r="25" spans="1:6" ht="14.25">
      <c r="A25" s="5"/>
      <c r="B25" s="115" t="s">
        <v>103</v>
      </c>
      <c r="C25" s="116"/>
      <c r="D25" s="117"/>
      <c r="E25" s="124"/>
      <c r="F25" s="124"/>
    </row>
    <row r="26" spans="1:6" ht="14.25">
      <c r="A26" s="5"/>
      <c r="B26" s="115" t="s">
        <v>104</v>
      </c>
      <c r="C26" s="116"/>
      <c r="D26" s="117"/>
      <c r="E26" s="102">
        <f>E22-E23</f>
        <v>-17938</v>
      </c>
      <c r="F26" s="102"/>
    </row>
    <row r="27" spans="1:6" ht="22.5" customHeight="1">
      <c r="A27" s="17" t="s">
        <v>105</v>
      </c>
      <c r="B27" s="121" t="s">
        <v>106</v>
      </c>
      <c r="C27" s="122"/>
      <c r="D27" s="123"/>
      <c r="E27" s="102">
        <f>E28+E29+E30</f>
        <v>995788</v>
      </c>
      <c r="F27" s="102"/>
    </row>
    <row r="28" spans="1:6" ht="17.25" customHeight="1">
      <c r="A28" s="5">
        <v>1</v>
      </c>
      <c r="B28" s="121" t="s">
        <v>107</v>
      </c>
      <c r="C28" s="122"/>
      <c r="D28" s="123"/>
      <c r="E28" s="124">
        <v>0</v>
      </c>
      <c r="F28" s="124"/>
    </row>
    <row r="29" spans="1:6" ht="14.25">
      <c r="A29" s="5">
        <v>2</v>
      </c>
      <c r="B29" s="115" t="s">
        <v>108</v>
      </c>
      <c r="C29" s="116"/>
      <c r="D29" s="117"/>
      <c r="E29" s="102">
        <v>210000</v>
      </c>
      <c r="F29" s="102"/>
    </row>
    <row r="30" spans="1:6" ht="29.25" customHeight="1">
      <c r="A30" s="29">
        <v>3</v>
      </c>
      <c r="B30" s="118" t="s">
        <v>109</v>
      </c>
      <c r="C30" s="119"/>
      <c r="D30" s="120"/>
      <c r="E30" s="102">
        <v>785788</v>
      </c>
      <c r="F30" s="102"/>
    </row>
    <row r="31" ht="12.75">
      <c r="B31" t="s">
        <v>60</v>
      </c>
    </row>
    <row r="32" spans="1:6" ht="155.25" customHeight="1">
      <c r="A32" s="114" t="s">
        <v>110</v>
      </c>
      <c r="B32" s="114"/>
      <c r="C32" s="114"/>
      <c r="D32" s="114"/>
      <c r="E32" s="114"/>
      <c r="F32" s="114"/>
    </row>
    <row r="33" spans="4:6" ht="12.75">
      <c r="D33" s="106" t="s">
        <v>21</v>
      </c>
      <c r="E33" s="106"/>
      <c r="F33" s="106"/>
    </row>
    <row r="34" spans="4:6" ht="29.25" customHeight="1">
      <c r="D34" s="106" t="s">
        <v>145</v>
      </c>
      <c r="E34" s="106"/>
      <c r="F34" s="106"/>
    </row>
  </sheetData>
  <mergeCells count="24">
    <mergeCell ref="B1:F1"/>
    <mergeCell ref="C3:E3"/>
    <mergeCell ref="B5:F5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A32:F32"/>
    <mergeCell ref="D34:F34"/>
    <mergeCell ref="B29:D29"/>
    <mergeCell ref="E29:F29"/>
    <mergeCell ref="B30:D30"/>
    <mergeCell ref="E30:F30"/>
    <mergeCell ref="D33:F33"/>
  </mergeCells>
  <printOptions/>
  <pageMargins left="0.75" right="0.75" top="0.67" bottom="0.69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36"/>
  <sheetViews>
    <sheetView tabSelected="1" workbookViewId="0" topLeftCell="A18">
      <selection activeCell="F2" sqref="F2:I2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63.625" style="0" customWidth="1"/>
    <col min="6" max="6" width="12.625" style="0" customWidth="1"/>
    <col min="7" max="7" width="11.375" style="0" customWidth="1"/>
    <col min="8" max="8" width="12.00390625" style="0" customWidth="1"/>
    <col min="9" max="9" width="13.875" style="0" customWidth="1"/>
  </cols>
  <sheetData>
    <row r="1" spans="6:9" ht="13.5" customHeight="1">
      <c r="F1" s="106" t="s">
        <v>163</v>
      </c>
      <c r="G1" s="106"/>
      <c r="H1" s="106"/>
      <c r="I1" s="106"/>
    </row>
    <row r="2" spans="6:9" ht="12.75">
      <c r="F2" s="106" t="s">
        <v>164</v>
      </c>
      <c r="G2" s="106"/>
      <c r="H2" s="106"/>
      <c r="I2" s="106"/>
    </row>
    <row r="3" spans="3:8" ht="16.5" customHeight="1">
      <c r="C3" s="126" t="s">
        <v>25</v>
      </c>
      <c r="D3" s="126"/>
      <c r="E3" s="126"/>
      <c r="F3" s="126"/>
      <c r="G3" s="126"/>
      <c r="H3" s="126"/>
    </row>
    <row r="4" spans="3:8" ht="16.5" customHeight="1">
      <c r="C4" s="95"/>
      <c r="D4" s="95"/>
      <c r="E4" s="95"/>
      <c r="F4" s="95"/>
      <c r="G4" s="95"/>
      <c r="H4" s="95"/>
    </row>
    <row r="5" spans="1:12" s="43" customFormat="1" ht="27" customHeight="1">
      <c r="A5" s="36" t="s">
        <v>19</v>
      </c>
      <c r="B5" s="36" t="s">
        <v>2</v>
      </c>
      <c r="C5" s="37" t="s">
        <v>3</v>
      </c>
      <c r="D5" s="37" t="s">
        <v>4</v>
      </c>
      <c r="E5" s="38" t="s">
        <v>26</v>
      </c>
      <c r="F5" s="39" t="s">
        <v>27</v>
      </c>
      <c r="G5" s="40" t="s">
        <v>28</v>
      </c>
      <c r="H5" s="40" t="s">
        <v>29</v>
      </c>
      <c r="I5" s="40" t="s">
        <v>20</v>
      </c>
      <c r="J5" s="41"/>
      <c r="K5" s="4"/>
      <c r="L5" s="42"/>
    </row>
    <row r="6" spans="1:12" s="43" customFormat="1" ht="14.25" customHeight="1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"/>
      <c r="K6" s="4"/>
      <c r="L6" s="42"/>
    </row>
    <row r="7" spans="1:12" s="43" customFormat="1" ht="25.5" customHeight="1">
      <c r="A7" s="45">
        <v>1</v>
      </c>
      <c r="B7" s="45" t="s">
        <v>22</v>
      </c>
      <c r="C7" s="45" t="s">
        <v>23</v>
      </c>
      <c r="D7" s="45">
        <v>6050</v>
      </c>
      <c r="E7" s="46" t="s">
        <v>30</v>
      </c>
      <c r="F7" s="47">
        <v>13000</v>
      </c>
      <c r="G7" s="47"/>
      <c r="H7" s="47"/>
      <c r="I7" s="47">
        <f>F7+G7</f>
        <v>13000</v>
      </c>
      <c r="J7" s="4"/>
      <c r="K7" s="4"/>
      <c r="L7" s="42"/>
    </row>
    <row r="8" spans="1:12" s="43" customFormat="1" ht="36" customHeight="1">
      <c r="A8" s="45">
        <v>2</v>
      </c>
      <c r="B8" s="45"/>
      <c r="C8" s="45" t="s">
        <v>23</v>
      </c>
      <c r="D8" s="45">
        <v>6050</v>
      </c>
      <c r="E8" s="46" t="s">
        <v>152</v>
      </c>
      <c r="F8" s="47">
        <v>55000</v>
      </c>
      <c r="G8" s="47">
        <v>75000</v>
      </c>
      <c r="H8" s="47"/>
      <c r="I8" s="47">
        <f>F8+G8</f>
        <v>130000</v>
      </c>
      <c r="J8" s="4"/>
      <c r="K8" s="4"/>
      <c r="L8" s="42"/>
    </row>
    <row r="9" spans="1:12" s="43" customFormat="1" ht="18" customHeight="1">
      <c r="A9" s="45">
        <v>3</v>
      </c>
      <c r="B9" s="45"/>
      <c r="C9" s="45">
        <v>1010</v>
      </c>
      <c r="D9" s="45">
        <v>6050</v>
      </c>
      <c r="E9" s="46" t="s">
        <v>51</v>
      </c>
      <c r="F9" s="47">
        <v>12000</v>
      </c>
      <c r="G9" s="47"/>
      <c r="H9" s="47"/>
      <c r="I9" s="47">
        <f>F9</f>
        <v>12000</v>
      </c>
      <c r="J9" s="4"/>
      <c r="K9" s="4"/>
      <c r="L9" s="42"/>
    </row>
    <row r="10" spans="1:12" s="43" customFormat="1" ht="16.5" customHeight="1">
      <c r="A10" s="44"/>
      <c r="B10" s="44"/>
      <c r="C10" s="44"/>
      <c r="E10" s="48" t="s">
        <v>31</v>
      </c>
      <c r="F10" s="49">
        <f>F7+F8+F9</f>
        <v>80000</v>
      </c>
      <c r="G10" s="47">
        <f>SUM(G8)</f>
        <v>75000</v>
      </c>
      <c r="H10" s="49">
        <f>SUM(H7:H7)</f>
        <v>0</v>
      </c>
      <c r="I10" s="49">
        <f>I7+I8+I9</f>
        <v>155000</v>
      </c>
      <c r="J10" s="4"/>
      <c r="K10" s="4"/>
      <c r="L10" s="42"/>
    </row>
    <row r="11" spans="1:248" s="43" customFormat="1" ht="18.75" customHeight="1">
      <c r="A11" s="44">
        <v>4</v>
      </c>
      <c r="B11" s="44">
        <v>600</v>
      </c>
      <c r="C11" s="44">
        <v>60016</v>
      </c>
      <c r="D11" s="44">
        <v>6050</v>
      </c>
      <c r="E11" s="50" t="s">
        <v>32</v>
      </c>
      <c r="F11" s="51">
        <v>80000</v>
      </c>
      <c r="G11" s="47"/>
      <c r="H11" s="52"/>
      <c r="I11" s="51">
        <f>F11</f>
        <v>80000</v>
      </c>
      <c r="J11" s="4"/>
      <c r="K11" s="4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</row>
    <row r="12" spans="1:248" s="43" customFormat="1" ht="18.75" customHeight="1">
      <c r="A12" s="44">
        <v>5</v>
      </c>
      <c r="B12" s="44"/>
      <c r="C12" s="44">
        <v>60016</v>
      </c>
      <c r="D12" s="44">
        <v>6050</v>
      </c>
      <c r="E12" s="50" t="s">
        <v>146</v>
      </c>
      <c r="F12" s="51">
        <v>14000</v>
      </c>
      <c r="G12" s="47">
        <v>11208</v>
      </c>
      <c r="H12" s="52"/>
      <c r="I12" s="51">
        <f>F12+G12</f>
        <v>25208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52" customFormat="1" ht="17.25" customHeight="1">
      <c r="A13" s="65"/>
      <c r="B13" s="65"/>
      <c r="C13" s="65"/>
      <c r="D13" s="65"/>
      <c r="E13" s="48" t="s">
        <v>147</v>
      </c>
      <c r="F13" s="49">
        <f>SUM(F11:F12)</f>
        <v>94000</v>
      </c>
      <c r="G13" s="49">
        <f>SUM(G11:G12)</f>
        <v>11208</v>
      </c>
      <c r="I13" s="49">
        <f>SUM(I11:I12)</f>
        <v>105208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</row>
    <row r="14" spans="1:248" s="43" customFormat="1" ht="18.75" customHeight="1">
      <c r="A14" s="44">
        <v>6</v>
      </c>
      <c r="B14" s="44">
        <v>700</v>
      </c>
      <c r="C14" s="44">
        <v>70005</v>
      </c>
      <c r="D14" s="44">
        <v>6060</v>
      </c>
      <c r="E14" s="50" t="s">
        <v>33</v>
      </c>
      <c r="F14" s="51">
        <v>20000</v>
      </c>
      <c r="G14" s="47"/>
      <c r="H14" s="52"/>
      <c r="I14" s="51">
        <f>F14+G14</f>
        <v>20000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</row>
    <row r="15" spans="1:248" s="43" customFormat="1" ht="20.25" customHeight="1">
      <c r="A15" s="44">
        <v>7</v>
      </c>
      <c r="B15" s="44">
        <v>750</v>
      </c>
      <c r="C15" s="44">
        <v>75023</v>
      </c>
      <c r="D15" s="44">
        <v>6060</v>
      </c>
      <c r="E15" s="55" t="s">
        <v>34</v>
      </c>
      <c r="F15" s="47">
        <v>10000</v>
      </c>
      <c r="G15" s="47"/>
      <c r="H15" s="47"/>
      <c r="I15" s="47">
        <f>F15+G15</f>
        <v>10000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43" customFormat="1" ht="18.75" customHeight="1">
      <c r="A16" s="44">
        <v>8</v>
      </c>
      <c r="B16" s="44"/>
      <c r="C16" s="44">
        <v>75023</v>
      </c>
      <c r="D16" s="44">
        <v>6060</v>
      </c>
      <c r="E16" s="55" t="s">
        <v>148</v>
      </c>
      <c r="F16" s="47">
        <v>35000</v>
      </c>
      <c r="G16" s="47"/>
      <c r="H16" s="47"/>
      <c r="I16" s="47">
        <f>F16</f>
        <v>35000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</row>
    <row r="17" spans="1:248" s="52" customFormat="1" ht="18.75" customHeight="1">
      <c r="A17" s="65"/>
      <c r="B17" s="65"/>
      <c r="C17" s="65"/>
      <c r="D17" s="65"/>
      <c r="E17" s="48" t="s">
        <v>149</v>
      </c>
      <c r="F17" s="49">
        <f>SUM(F15:F16)</f>
        <v>45000</v>
      </c>
      <c r="G17" s="49"/>
      <c r="H17" s="49"/>
      <c r="I17" s="49">
        <f>SUM(I15:I16)</f>
        <v>45000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</row>
    <row r="18" spans="1:248" s="43" customFormat="1" ht="36.75" customHeight="1">
      <c r="A18" s="45">
        <v>9</v>
      </c>
      <c r="B18" s="45">
        <v>801</v>
      </c>
      <c r="C18" s="45">
        <v>80101</v>
      </c>
      <c r="D18" s="45">
        <v>6050</v>
      </c>
      <c r="E18" s="56" t="s">
        <v>35</v>
      </c>
      <c r="F18" s="47">
        <v>565000</v>
      </c>
      <c r="G18" s="47"/>
      <c r="H18" s="47">
        <v>234720</v>
      </c>
      <c r="I18" s="47">
        <f>F18-H18</f>
        <v>330280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</row>
    <row r="19" spans="1:248" s="43" customFormat="1" ht="15.75" customHeight="1">
      <c r="A19" s="45"/>
      <c r="B19" s="45"/>
      <c r="C19" s="45"/>
      <c r="D19" s="45"/>
      <c r="E19" s="56" t="s">
        <v>36</v>
      </c>
      <c r="F19" s="47">
        <v>55000</v>
      </c>
      <c r="G19" s="47"/>
      <c r="H19" s="47"/>
      <c r="I19" s="47">
        <f>F19</f>
        <v>55000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43" customFormat="1" ht="17.25" customHeight="1">
      <c r="A20" s="45">
        <v>10</v>
      </c>
      <c r="B20" s="45"/>
      <c r="C20" s="45">
        <v>80101</v>
      </c>
      <c r="D20" s="45">
        <v>6060</v>
      </c>
      <c r="E20" s="50" t="s">
        <v>52</v>
      </c>
      <c r="F20" s="47">
        <v>45000</v>
      </c>
      <c r="G20" s="47"/>
      <c r="H20" s="47"/>
      <c r="I20" s="47">
        <f>F20</f>
        <v>45000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43" customFormat="1" ht="17.25" customHeight="1">
      <c r="A21" s="45">
        <v>11</v>
      </c>
      <c r="B21" s="45"/>
      <c r="C21" s="45">
        <v>80101</v>
      </c>
      <c r="D21" s="45">
        <v>6060</v>
      </c>
      <c r="E21" s="50" t="s">
        <v>150</v>
      </c>
      <c r="F21" s="47"/>
      <c r="G21" s="47">
        <v>29020</v>
      </c>
      <c r="H21" s="47"/>
      <c r="I21" s="47">
        <f>F21+G21</f>
        <v>29020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</row>
    <row r="22" spans="1:248" s="43" customFormat="1" ht="18.75" customHeight="1">
      <c r="A22" s="44">
        <v>12</v>
      </c>
      <c r="B22" s="45"/>
      <c r="C22" s="45">
        <v>80110</v>
      </c>
      <c r="D22" s="45">
        <v>6050</v>
      </c>
      <c r="E22" s="55" t="s">
        <v>37</v>
      </c>
      <c r="F22" s="47">
        <v>364503</v>
      </c>
      <c r="G22" s="47">
        <v>6000</v>
      </c>
      <c r="H22" s="47"/>
      <c r="I22" s="47">
        <f>F22+G22</f>
        <v>370503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</row>
    <row r="23" spans="1:248" s="43" customFormat="1" ht="17.25" customHeight="1">
      <c r="A23" s="44">
        <v>13</v>
      </c>
      <c r="B23" s="45"/>
      <c r="C23" s="45">
        <v>80110</v>
      </c>
      <c r="D23" s="45">
        <v>6060</v>
      </c>
      <c r="E23" s="55" t="s">
        <v>38</v>
      </c>
      <c r="F23" s="47">
        <v>275430</v>
      </c>
      <c r="G23" s="47"/>
      <c r="H23" s="47">
        <v>11300</v>
      </c>
      <c r="I23" s="47">
        <f>F23-H23</f>
        <v>264130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</row>
    <row r="24" spans="1:248" s="43" customFormat="1" ht="18.75" customHeight="1">
      <c r="A24" s="44"/>
      <c r="B24" s="44"/>
      <c r="C24" s="44"/>
      <c r="E24" s="48" t="s">
        <v>39</v>
      </c>
      <c r="F24" s="49">
        <f>F18+F20+++F22+F23</f>
        <v>1249933</v>
      </c>
      <c r="G24" s="49">
        <f>SUM(G18:G23)</f>
        <v>35020</v>
      </c>
      <c r="H24" s="49">
        <f>SUM(H18:H23)</f>
        <v>246020</v>
      </c>
      <c r="I24" s="49">
        <f>I18+I20+I21+I22+I23</f>
        <v>1038933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</row>
    <row r="25" spans="1:248" s="43" customFormat="1" ht="20.25" customHeight="1">
      <c r="A25" s="44">
        <v>14</v>
      </c>
      <c r="B25" s="44">
        <v>852</v>
      </c>
      <c r="C25" s="44">
        <v>85212</v>
      </c>
      <c r="D25" s="43">
        <v>6060</v>
      </c>
      <c r="E25" s="57" t="s">
        <v>40</v>
      </c>
      <c r="F25" s="49">
        <v>6800</v>
      </c>
      <c r="G25" s="51"/>
      <c r="H25" s="51"/>
      <c r="I25" s="51">
        <f>F25</f>
        <v>6800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</row>
    <row r="26" spans="1:248" s="43" customFormat="1" ht="26.25" customHeight="1">
      <c r="A26" s="45">
        <v>15</v>
      </c>
      <c r="B26" s="45">
        <v>900</v>
      </c>
      <c r="C26" s="45">
        <v>90001</v>
      </c>
      <c r="D26" s="45">
        <v>6050</v>
      </c>
      <c r="E26" s="46" t="s">
        <v>41</v>
      </c>
      <c r="F26" s="47">
        <v>984185</v>
      </c>
      <c r="G26" s="47"/>
      <c r="H26" s="47"/>
      <c r="I26" s="47">
        <f>F26+G26</f>
        <v>984185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</row>
    <row r="27" spans="1:248" s="43" customFormat="1" ht="24.75" customHeight="1">
      <c r="A27" s="44">
        <v>16</v>
      </c>
      <c r="B27" s="58"/>
      <c r="C27" s="58">
        <v>90015</v>
      </c>
      <c r="D27" s="58">
        <v>6050</v>
      </c>
      <c r="E27" s="55" t="s">
        <v>42</v>
      </c>
      <c r="F27" s="47">
        <v>46830</v>
      </c>
      <c r="G27" s="47"/>
      <c r="H27" s="47"/>
      <c r="I27" s="47">
        <f>F27</f>
        <v>46830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</row>
    <row r="28" spans="1:248" s="61" customFormat="1" ht="18.75" customHeight="1">
      <c r="A28" s="45">
        <v>17</v>
      </c>
      <c r="B28" s="59"/>
      <c r="C28" s="59" t="s">
        <v>43</v>
      </c>
      <c r="D28" s="59" t="s">
        <v>44</v>
      </c>
      <c r="E28" s="50" t="s">
        <v>45</v>
      </c>
      <c r="F28" s="51">
        <v>6170</v>
      </c>
      <c r="G28" s="51"/>
      <c r="H28" s="51"/>
      <c r="I28" s="51">
        <f>F28</f>
        <v>6170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</row>
    <row r="29" spans="1:248" s="61" customFormat="1" ht="20.25" customHeight="1">
      <c r="A29" s="44">
        <v>18</v>
      </c>
      <c r="B29" s="59"/>
      <c r="C29" s="59" t="s">
        <v>43</v>
      </c>
      <c r="D29" s="59" t="s">
        <v>44</v>
      </c>
      <c r="E29" s="50" t="s">
        <v>46</v>
      </c>
      <c r="F29" s="51">
        <v>14328</v>
      </c>
      <c r="G29" s="51"/>
      <c r="H29" s="51"/>
      <c r="I29" s="51">
        <f>F29</f>
        <v>14328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</row>
    <row r="30" spans="1:248" s="52" customFormat="1" ht="18.75" customHeight="1">
      <c r="A30" s="62"/>
      <c r="B30" s="63"/>
      <c r="C30" s="63"/>
      <c r="D30" s="63"/>
      <c r="E30" s="48" t="s">
        <v>47</v>
      </c>
      <c r="F30" s="49">
        <f>F26+F27+F28+F29</f>
        <v>1051513</v>
      </c>
      <c r="G30" s="49">
        <f>G26</f>
        <v>0</v>
      </c>
      <c r="H30" s="49"/>
      <c r="I30" s="49">
        <f>I26+I27+I28+I29</f>
        <v>1051513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</row>
    <row r="31" spans="1:248" s="43" customFormat="1" ht="19.5" customHeight="1">
      <c r="A31" s="44">
        <v>15</v>
      </c>
      <c r="B31" s="44">
        <v>926</v>
      </c>
      <c r="C31" s="44">
        <v>92605</v>
      </c>
      <c r="D31" s="44">
        <v>6050</v>
      </c>
      <c r="E31" s="55" t="s">
        <v>48</v>
      </c>
      <c r="F31" s="47">
        <v>15000</v>
      </c>
      <c r="G31" s="47"/>
      <c r="H31" s="47"/>
      <c r="I31" s="47">
        <f>F31</f>
        <v>15000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</row>
    <row r="32" spans="5:248" s="66" customFormat="1" ht="20.25" customHeight="1">
      <c r="E32" s="66" t="s">
        <v>49</v>
      </c>
      <c r="F32" s="67">
        <f>F10+F13+F14+F17+F24+F25+F30+F31</f>
        <v>2562246</v>
      </c>
      <c r="G32" s="67">
        <f>G10+G13+G24</f>
        <v>121228</v>
      </c>
      <c r="H32" s="67">
        <f>H10+H24</f>
        <v>246020</v>
      </c>
      <c r="I32" s="67">
        <f>I10+I13+I14+I17+I24+I25+I30+I31</f>
        <v>2437454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</row>
    <row r="33" spans="6:9" s="68" customFormat="1" ht="20.25" customHeight="1">
      <c r="F33" s="101"/>
      <c r="G33" s="101"/>
      <c r="H33" s="101"/>
      <c r="I33" s="101"/>
    </row>
    <row r="34" spans="7:9" ht="12.75">
      <c r="G34" s="106" t="s">
        <v>21</v>
      </c>
      <c r="H34" s="106"/>
      <c r="I34" s="106"/>
    </row>
    <row r="36" spans="7:9" ht="12.75">
      <c r="G36" s="106" t="s">
        <v>50</v>
      </c>
      <c r="H36" s="106"/>
      <c r="I36" s="106"/>
    </row>
  </sheetData>
  <mergeCells count="5">
    <mergeCell ref="G34:I34"/>
    <mergeCell ref="G36:I36"/>
    <mergeCell ref="F1:I1"/>
    <mergeCell ref="F2:I2"/>
    <mergeCell ref="C3:H3"/>
  </mergeCells>
  <printOptions/>
  <pageMargins left="0.44" right="0.46" top="0.43" bottom="0.37" header="0.3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2004-11-09T10:46:57Z</cp:lastPrinted>
  <dcterms:created xsi:type="dcterms:W3CDTF">2004-03-17T11:19:58Z</dcterms:created>
  <dcterms:modified xsi:type="dcterms:W3CDTF">2004-11-09T10:48:07Z</dcterms:modified>
  <cp:category/>
  <cp:version/>
  <cp:contentType/>
  <cp:contentStatus/>
</cp:coreProperties>
</file>