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0" activeTab="11"/>
  </bookViews>
  <sheets>
    <sheet name="zestawienie I" sheetId="1" r:id="rId1"/>
    <sheet name="wydatki GOPS" sheetId="2" r:id="rId2"/>
    <sheet name="GOPS fund plac" sheetId="3" r:id="rId3"/>
    <sheet name="Zlecone dochody" sheetId="4" r:id="rId4"/>
    <sheet name="Zlecone dochody po zmianie" sheetId="5" r:id="rId5"/>
    <sheet name="Zlecone wydatki" sheetId="6" r:id="rId6"/>
    <sheet name="Zlecone wydatkipo zmianie" sheetId="7" r:id="rId7"/>
    <sheet name="zlecone wydatki GOPS" sheetId="8" r:id="rId8"/>
    <sheet name="Dochody BP" sheetId="9" r:id="rId9"/>
    <sheet name="prognoza zadluzenia" sheetId="10" r:id="rId10"/>
    <sheet name="Dochody " sheetId="11" r:id="rId11"/>
    <sheet name="Wydatki " sheetId="12" r:id="rId12"/>
  </sheets>
  <definedNames>
    <definedName name="_xlnm.Print_Area" localSheetId="10">'Dochody '!$A$1:$E$105</definedName>
    <definedName name="_xlnm.Print_Area" localSheetId="8">'Dochody BP'!$A$1:$E$23</definedName>
    <definedName name="_xlnm.Print_Area" localSheetId="11">'Wydatki '!$A$1:$E$262</definedName>
    <definedName name="_xlnm.Print_Area" localSheetId="3">'Zlecone dochody'!$A$1:$E$22</definedName>
    <definedName name="_xlnm.Print_Area" localSheetId="4">'Zlecone dochody po zmianie'!$A$1:$E$22</definedName>
    <definedName name="_xlnm.Print_Area" localSheetId="5">'Zlecone wydatki'!$A$1:$E$19</definedName>
    <definedName name="_xlnm.Print_Area" localSheetId="6">'Zlecone wydatkipo zmianie'!$A$1:$E$19</definedName>
  </definedNames>
  <calcPr fullCalcOnLoad="1"/>
</workbook>
</file>

<file path=xl/sharedStrings.xml><?xml version="1.0" encoding="utf-8"?>
<sst xmlns="http://schemas.openxmlformats.org/spreadsheetml/2006/main" count="736" uniqueCount="338">
  <si>
    <t>Dział</t>
  </si>
  <si>
    <t>Rozdział</t>
  </si>
  <si>
    <t>§</t>
  </si>
  <si>
    <t>N a z w a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</si>
  <si>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</si>
  <si>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</si>
  <si>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</si>
  <si>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</si>
  <si>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</si>
  <si>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</si>
  <si>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</si>
  <si>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</t>
  </si>
  <si>
    <t>Wytwarzanie i zaopatrywanie w energię elektryczną, gaz i wodę</t>
  </si>
  <si>
    <t>Dostarczanie wody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</si>
  <si>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</si>
  <si>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</si>
  <si>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</si>
  <si>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</si>
  <si>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</si>
  <si>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</si>
  <si>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</si>
  <si>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</si>
  <si>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</si>
  <si>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</si>
  <si>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Pozostała działalność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</si>
  <si>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</si>
  <si>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</si>
  <si>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</si>
  <si>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</si>
  <si>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</si>
  <si>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</si>
  <si>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</si>
  <si>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</si>
  <si>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</si>
  <si>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Urzędy gmin</t>
  </si>
  <si>
    <t>Podróże służbowe krajowe</t>
  </si>
  <si>
    <t>Wynagrodzenia agencyjno-prowizyjne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</si>
  <si>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</si>
  <si>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</si>
  <si>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</si>
  <si>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</si>
  <si>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Dochody od osób prawnych, od osób fizycznych i od innych jednostek nie posiadających osobowości prawnej oraz wydatki związane z ich poborem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</si>
  <si>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</si>
  <si>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</si>
  <si>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</si>
  <si>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</si>
  <si>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Rezerwy ogólne i celowe</t>
  </si>
  <si>
    <t xml:space="preserve">Rezerwy </t>
  </si>
  <si>
    <t>Oświata i wychowanie</t>
  </si>
  <si>
    <t>Ochrona zdrowia</t>
  </si>
  <si>
    <t>Przeciwdziałanie alkoholizmowi</t>
  </si>
  <si>
    <t>Świadczenia społeczne</t>
  </si>
  <si>
    <t>Ośrodki pomocy społecznej</t>
  </si>
  <si>
    <t>Edukacyjna opieka wychowawcza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</si>
  <si>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</si>
  <si>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</si>
  <si>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</si>
  <si>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</si>
  <si>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</si>
  <si>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Zadania w zakresie kultury fizycznej i sportu</t>
  </si>
  <si>
    <t>O g ó ł e m</t>
  </si>
  <si>
    <t>Nazwa</t>
  </si>
  <si>
    <t>01095</t>
  </si>
  <si>
    <t>Wpływy z usług</t>
  </si>
  <si>
    <t xml:space="preserve">Urzędy naczelnych organów władzy państwowej, kontroli i ochrony prawa </t>
  </si>
  <si>
    <t>Wpływy z podatku dochodowego od osób fizycznych</t>
  </si>
  <si>
    <t>Wpływy z innych opłat stanowiących dochody jst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</si>
  <si>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</si>
  <si>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</si>
  <si>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</si>
  <si>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</si>
  <si>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</si>
  <si>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jst</t>
  </si>
  <si>
    <t>Subwencje ogólne z budżetu państwa</t>
  </si>
  <si>
    <t>Pozostałe odsetki</t>
  </si>
  <si>
    <t>Szkoły podstawowe</t>
  </si>
  <si>
    <t>Składki na ubezpieczenia zdrowotne opłacane za osoby pobierające niektóre świadczenia z pomocy społecznej</t>
  </si>
  <si>
    <t>Usługi opiekuńcze i specjalistyczne usługi opiekuńcze</t>
  </si>
  <si>
    <t xml:space="preserve">            administracji  rządowej zleconych gminie ustawami</t>
  </si>
  <si>
    <t>Kwota</t>
  </si>
  <si>
    <t>Dotacje celowe otrzymane z budżetu państwa na realizację zadań bieżących z zakresu administracji rządowej oraz innych zadań zleconych gminie</t>
  </si>
  <si>
    <t>Usługi opiekuńcze i specjalist. usługi opiekuńcze</t>
  </si>
  <si>
    <t>Ogółem</t>
  </si>
  <si>
    <t>Dochody</t>
  </si>
  <si>
    <t>Wydatki</t>
  </si>
  <si>
    <t>Pomoc społeczna</t>
  </si>
  <si>
    <t>0750</t>
  </si>
  <si>
    <t>0830</t>
  </si>
  <si>
    <t>0920</t>
  </si>
  <si>
    <t>0350</t>
  </si>
  <si>
    <t>0910</t>
  </si>
  <si>
    <t>0490</t>
  </si>
  <si>
    <t>0310</t>
  </si>
  <si>
    <t>0320</t>
  </si>
  <si>
    <t>0330</t>
  </si>
  <si>
    <t>0340</t>
  </si>
  <si>
    <t>0360</t>
  </si>
  <si>
    <t>0500</t>
  </si>
  <si>
    <t>0410</t>
  </si>
  <si>
    <t>0010</t>
  </si>
  <si>
    <t>0020</t>
  </si>
  <si>
    <t>0480</t>
  </si>
  <si>
    <t>Wpływy z opłat za zezwolenia na sprzedaż alkoholu</t>
  </si>
  <si>
    <t>Dowożenie uczniów do szkół</t>
  </si>
  <si>
    <t>Odpisy na zfśs</t>
  </si>
  <si>
    <t>z tego:</t>
  </si>
  <si>
    <t>Dochody jednostek samorzadu terytorialnego związane z realizacją zadań z zakresu administracji rządowej oraz innych zadań zleconych ustawami</t>
  </si>
  <si>
    <t xml:space="preserve">Przedszkola </t>
  </si>
  <si>
    <t>Dotacje celowe otrzymane z budżetu państwa na realizację własnych  zadań bieżących gmin</t>
  </si>
  <si>
    <t>Wpływy z podatku rolnego, podatku leśnego, podatku od czynności cywilnoprawnych ,  podatków i opłat lokalnych od osób prawnych i innych jednostek organizacyjnych</t>
  </si>
  <si>
    <t>Wpływy z podatku rolnego, podatku leśnego, podatku od spadków i darowizn,  podatku od czynności cywilnoprawnych  oraz   podatków i opłat lokalnych od osób  fizycznych</t>
  </si>
  <si>
    <t>Wpływy z innych lokalnych opłat pobieranych przez jst na podstawie odrębnych ustaw</t>
  </si>
  <si>
    <t>Wynagrodzenia bezosobowe</t>
  </si>
  <si>
    <t>Komendy wojewódzkie Policji</t>
  </si>
  <si>
    <t>Dotacja podmiotowa z budżetu dla niepublicznej jednostki systemu oświaty</t>
  </si>
  <si>
    <t>Dotacja celowa z budżetu na finansowanie lub dofinansowanie zadań zleconych do realizacji stowarzyszeniom</t>
  </si>
  <si>
    <t>Dotacja podmiotowa z budżetu dla samorządowej instytucji kultury</t>
  </si>
  <si>
    <t>Zasiłki i pomoc w naturze oraz składki na ubezpieczenia emerytalne i rentowe</t>
  </si>
  <si>
    <t>rezerwa ogólna</t>
  </si>
  <si>
    <t>Świadczenia rodzinne, zaliczka alimentacyjna  oraz składki na ubezpieczenia emerytalne i rentowe z ubezpieczenia społecznego</t>
  </si>
  <si>
    <t>Drogi publiczne wojewódzkie</t>
  </si>
  <si>
    <t>Drogi publiczne powiatowe</t>
  </si>
  <si>
    <t>Zwalczanie narkomanii</t>
  </si>
  <si>
    <t>0770</t>
  </si>
  <si>
    <t>Wpłaty z tytułu odpłatnego nabycia prawa własności oraz prawa użytkowania wieczystego nieruchomości</t>
  </si>
  <si>
    <t>Szkolenia pracowników niebędących członkami korpusu służby cywilnej</t>
  </si>
  <si>
    <t>razem</t>
  </si>
  <si>
    <t>Urząd Gminy</t>
  </si>
  <si>
    <t>GOPS</t>
  </si>
  <si>
    <t>Razem</t>
  </si>
  <si>
    <t>Promocja jednostek samorządu terytorialnego</t>
  </si>
  <si>
    <t>Kary i odszkodowania na rzecz osób fizycznych</t>
  </si>
  <si>
    <t>Przedszkola</t>
  </si>
  <si>
    <t>0970</t>
  </si>
  <si>
    <t>Wpływy z różnych dochodów</t>
  </si>
  <si>
    <t xml:space="preserve">Dotacja celowa na pomoc  finansową udzielaną między jst na dofinansowanie własnych zadań inwestycyjnych i zakupów inwestycyjnych </t>
  </si>
  <si>
    <t>Odsetki od samorządowych papierów wartościowych lub zaciągniętych przez jst kredytów i pożyczek</t>
  </si>
  <si>
    <t>Zakup usług zdrowotnych</t>
  </si>
  <si>
    <t>Lp</t>
  </si>
  <si>
    <t>Nazwa jednostki</t>
  </si>
  <si>
    <t>Szkoły</t>
  </si>
  <si>
    <t>Zlecone</t>
  </si>
  <si>
    <t>dochody</t>
  </si>
  <si>
    <t>wydatki UG</t>
  </si>
  <si>
    <t>wydatki GOPS</t>
  </si>
  <si>
    <t>razem wydatki</t>
  </si>
  <si>
    <t>Wpłaty gmin na rzecz innych jst oraz związków gmin lub związków powiatów na dofinansowanie zadań bieżących</t>
  </si>
  <si>
    <t>spłata pożyczek, kredytów, obligacje</t>
  </si>
  <si>
    <t>Deficyt</t>
  </si>
  <si>
    <t>Dotacje celowe przekazane do samorządu województwa na inwestycje i zakupy inwestycyjne realizowane na podstawie porozumień (umów) między jednostkami samorządu terytorialnego</t>
  </si>
  <si>
    <t>Zasiłki stałe</t>
  </si>
  <si>
    <t xml:space="preserve"> PLAN  WYDATKÓW   BUDŻETU GMINY JAKTORÓW - jednostka Urząd Gminy</t>
  </si>
  <si>
    <t>0690</t>
  </si>
  <si>
    <t>Dochody budżetu państwa związane z realizacją zadań zlecanych jednostkom samorządu terytorialnego</t>
  </si>
  <si>
    <t>dochody podlegające przekazaniu do budżetu państwa</t>
  </si>
  <si>
    <t>dochody jednostki samorządu terytorialnego</t>
  </si>
  <si>
    <t>Ogółem dochody</t>
  </si>
  <si>
    <t>zał nr 3</t>
  </si>
  <si>
    <t>Plan finansowy dochodów Urzędu Gminy Jaktorów</t>
  </si>
  <si>
    <t>Plan  finansowy  dochodów  na realizację zadań</t>
  </si>
  <si>
    <t>zał nr 1</t>
  </si>
  <si>
    <t>Plan  finansowy   wydatków  na realizację zadań</t>
  </si>
  <si>
    <t>zał nr 2</t>
  </si>
  <si>
    <t>Świadczenia rodzinne,  świadczenia  z funduszu  alimentacyjnego  oraz składki na ubezpieczenia emerytalne i rentowe z ubezpieczenia społecznego</t>
  </si>
  <si>
    <t>Wpływy i wydatki związane z gromadzeniem środków z opłat i kar za korzystanie ze środowiska</t>
  </si>
  <si>
    <t>Transport i łączność</t>
  </si>
  <si>
    <t>Wpływy z różnych opłat</t>
  </si>
  <si>
    <t>Szczegółowy plan  finansowy  wydatków  na realizację zadań</t>
  </si>
  <si>
    <t>Świadczenia rodzinne oraz składki na ubezpieczenia emerytalne i rentowe z ubezpieczenia społecznego</t>
  </si>
  <si>
    <t>brak 24 760</t>
  </si>
  <si>
    <t xml:space="preserve">8,5% x 58.771 = </t>
  </si>
  <si>
    <r>
      <t xml:space="preserve">2,45% x 89.760=2.200  </t>
    </r>
    <r>
      <rPr>
        <b/>
        <sz val="11"/>
        <rFont val="Arial CE"/>
        <family val="0"/>
      </rPr>
      <t>(brak 730 zł</t>
    </r>
    <r>
      <rPr>
        <sz val="11"/>
        <rFont val="Arial CE"/>
        <family val="2"/>
      </rPr>
      <t>)</t>
    </r>
  </si>
  <si>
    <t>druki, materiały biurowe, środki czystości</t>
  </si>
  <si>
    <t>koszty opłat pocztowych, opłaty telefoniczne</t>
  </si>
  <si>
    <t>2 os. X 1 000,04</t>
  </si>
  <si>
    <t>Składki na ubezpieczenia zdrowotne  (§ 2010)</t>
  </si>
  <si>
    <t xml:space="preserve"> brak   -10.485,-</t>
  </si>
  <si>
    <t xml:space="preserve">8,5% x </t>
  </si>
  <si>
    <r>
      <t xml:space="preserve">15,73% x 83.750 zł (§4010 +4040) = 13.174 zł  </t>
    </r>
    <r>
      <rPr>
        <b/>
        <sz val="11"/>
        <rFont val="Arial CE"/>
        <family val="0"/>
      </rPr>
      <t>(-3.029 zł)</t>
    </r>
  </si>
  <si>
    <r>
      <t>2,45% x 83.750,-zł= 2.052 zł     (brak</t>
    </r>
    <r>
      <rPr>
        <b/>
        <sz val="11"/>
        <rFont val="Arial CE"/>
        <family val="0"/>
      </rPr>
      <t xml:space="preserve"> 462 </t>
    </r>
    <r>
      <rPr>
        <sz val="11"/>
        <rFont val="Arial CE"/>
        <family val="2"/>
      </rPr>
      <t xml:space="preserve">zł)           </t>
    </r>
    <r>
      <rPr>
        <b/>
        <sz val="11"/>
        <rFont val="Arial CE"/>
        <family val="0"/>
      </rPr>
      <t xml:space="preserve"> </t>
    </r>
  </si>
  <si>
    <r>
      <t xml:space="preserve">2os x 1 000,04 =2.000,08    (brak </t>
    </r>
    <r>
      <rPr>
        <b/>
        <sz val="11"/>
        <rFont val="Arial CE"/>
        <family val="0"/>
      </rPr>
      <t>2 000</t>
    </r>
    <r>
      <rPr>
        <sz val="11"/>
        <rFont val="Arial CE"/>
        <family val="2"/>
      </rPr>
      <t xml:space="preserve"> zł)</t>
    </r>
  </si>
  <si>
    <r>
      <t xml:space="preserve">razem braki w rozdz.85228      = </t>
    </r>
    <r>
      <rPr>
        <b/>
        <sz val="11"/>
        <rFont val="Arial CE"/>
        <family val="0"/>
      </rPr>
      <t>15.976,-zł</t>
    </r>
  </si>
  <si>
    <t>Pozostałe zadania w zakresie polityki społecznej</t>
  </si>
  <si>
    <t xml:space="preserve">rezerwa kryzysowa </t>
  </si>
  <si>
    <t>Część równoważąca subwencji ogólnej dla gmin</t>
  </si>
  <si>
    <t>Wpłaty jst do budzetu państwa</t>
  </si>
  <si>
    <t>Stypendia dla uczniów (20%)</t>
  </si>
  <si>
    <t>Nagrody o charakterze szczególnym niezaliczone do wynagrodzeń</t>
  </si>
  <si>
    <t xml:space="preserve">Kultura fizyczna </t>
  </si>
  <si>
    <t>Inne formy wychowania przedszkolnego</t>
  </si>
  <si>
    <t>Dochody jst związane z realizacją zadań z zakresu administracji rządowej oraz innych zadań zleconych ustawami</t>
  </si>
  <si>
    <t>Straż gminna</t>
  </si>
  <si>
    <t>Opłaty za  administrowanie i czynsze za budynki, lokale</t>
  </si>
  <si>
    <t>Oddziały przedszkolne przy szkołach podstawowych</t>
  </si>
  <si>
    <t>Gospodarka odpadami</t>
  </si>
  <si>
    <t>Utrzymanie zieleni  w miastach i gminach</t>
  </si>
  <si>
    <t>Grzywny, mandaty i inne kary pieniężne od osób fizycznych</t>
  </si>
  <si>
    <t>0570</t>
  </si>
  <si>
    <t>2360</t>
  </si>
  <si>
    <t>Rozdz</t>
  </si>
  <si>
    <t>Wydatki osobowe nie zaliczane do wynagrodzeń</t>
  </si>
  <si>
    <t>Wydatki na inwestycje jednostek budzetowych</t>
  </si>
  <si>
    <t>2030</t>
  </si>
  <si>
    <t>Wspieranie rodziny</t>
  </si>
  <si>
    <t>Składki na PFRON   (statutowy)</t>
  </si>
  <si>
    <t>na rok 2015</t>
  </si>
  <si>
    <t xml:space="preserve">            administracji  rządowej zleconych gminie ustawami na rok 2015</t>
  </si>
  <si>
    <t>Plan dochodów budżetu państwa na rok 2015</t>
  </si>
  <si>
    <t>Zarządzanie kryzysowe</t>
  </si>
  <si>
    <t>składki od zasiłków                          100.000 zł</t>
  </si>
  <si>
    <r>
      <t>15,73% x 89 760 (§ 4010+4040)=14.120(</t>
    </r>
    <r>
      <rPr>
        <b/>
        <sz val="11"/>
        <rFont val="Arial CE"/>
        <family val="0"/>
      </rPr>
      <t>brak 4.682)</t>
    </r>
    <r>
      <rPr>
        <sz val="11"/>
        <rFont val="Arial CE"/>
        <family val="2"/>
      </rPr>
      <t xml:space="preserve">    9 254  </t>
    </r>
  </si>
  <si>
    <t>wydatki związane z obsługą świadczeń   3% - 74.214</t>
  </si>
  <si>
    <t>Rozdoiał</t>
  </si>
  <si>
    <t>Budzet 2014</t>
  </si>
  <si>
    <t xml:space="preserve">Plan </t>
  </si>
  <si>
    <t>pw</t>
  </si>
  <si>
    <t>Plan na 2015r</t>
  </si>
  <si>
    <t>zlecone § 2001</t>
  </si>
  <si>
    <t>Srodki Gminy</t>
  </si>
  <si>
    <t>Własne § 2030</t>
  </si>
  <si>
    <t>Placówki opiekuńczo-wychowawcze</t>
  </si>
  <si>
    <t>Zakup usług przez jst od innych jst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</si>
  <si>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</si>
  <si>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</si>
  <si>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</si>
  <si>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</si>
  <si>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fund. Alimentacyjnego</t>
  </si>
  <si>
    <t>składki od zasiłków</t>
  </si>
  <si>
    <t>składki od wynagrodzeń</t>
  </si>
  <si>
    <t>Składki na ubezp. Społeczne</t>
  </si>
  <si>
    <t>Składki na ubezpieczenia zdrowotne</t>
  </si>
  <si>
    <t>Zasiłki i pomoc  w naturze</t>
  </si>
  <si>
    <t>Składk ina ubezpieczenia zdrowotne</t>
  </si>
  <si>
    <t>Zakup usług dostępu do sieci internet</t>
  </si>
  <si>
    <t>Szkolenia pracowników</t>
  </si>
  <si>
    <t>stan na dzień 1.01.2015</t>
  </si>
  <si>
    <t>Nazwisko i imię</t>
  </si>
  <si>
    <t>% dodatku</t>
  </si>
  <si>
    <t>Zasadnicze</t>
  </si>
  <si>
    <t>funkcyjne</t>
  </si>
  <si>
    <t xml:space="preserve">stażowe </t>
  </si>
  <si>
    <t>Razem mies.</t>
  </si>
  <si>
    <t>Rocznie</t>
  </si>
  <si>
    <t>Maciejewska Ewa</t>
  </si>
  <si>
    <t>Regulska Małgorzata</t>
  </si>
  <si>
    <t>Sawicka Hanna</t>
  </si>
  <si>
    <t>Świdlicka Jolanta</t>
  </si>
  <si>
    <t>10% wzrost płac</t>
  </si>
  <si>
    <t>nagrody jubil.</t>
  </si>
  <si>
    <t>wzrost dod. Staż</t>
  </si>
  <si>
    <t>ogółem</t>
  </si>
  <si>
    <t>Wykaz pracowników GOPS</t>
  </si>
  <si>
    <t>Dudzik Beata</t>
  </si>
  <si>
    <t>Jańczak Jakub</t>
  </si>
  <si>
    <t>Kopczewska Milena</t>
  </si>
  <si>
    <t>Kocus Kamila</t>
  </si>
  <si>
    <t>Młynarczyk Małgorzata</t>
  </si>
  <si>
    <t>Pilaszek Jadwiga</t>
  </si>
  <si>
    <t>Rusin Ludmiła</t>
  </si>
  <si>
    <t>Szczypińska Elżbieta</t>
  </si>
  <si>
    <t>Tomaszewska Izabella</t>
  </si>
  <si>
    <t>Tuzińska Agnieszka</t>
  </si>
  <si>
    <t>Tuzińska Małgorzata</t>
  </si>
  <si>
    <t>Wieczorek Monika</t>
  </si>
  <si>
    <t>dodatek socjalny</t>
  </si>
  <si>
    <t xml:space="preserve">nagrody </t>
  </si>
  <si>
    <t>Opłaty z tyt. Zakupu usług telekom.</t>
  </si>
  <si>
    <t>Składki na ubezp.społeczne</t>
  </si>
  <si>
    <t xml:space="preserve">                         Plan  finansowy   wydatków  na realizację zadań</t>
  </si>
  <si>
    <t xml:space="preserve">                   administracji  rządowej zleconych gminie ustawami</t>
  </si>
  <si>
    <t>USC</t>
  </si>
  <si>
    <t>pozostałe</t>
  </si>
  <si>
    <t>Korczak-Kępińska Monika</t>
  </si>
  <si>
    <t>Zestawienie  projektu  budżetu na  2016r</t>
  </si>
  <si>
    <t>Plan wydatków GOPS w Jaktorowie na rok 2016</t>
  </si>
  <si>
    <t xml:space="preserve"> na  rok 2016</t>
  </si>
  <si>
    <t>na rok 2016</t>
  </si>
  <si>
    <t>Wpływy z najmu i dzierżawy składników majątkowych</t>
  </si>
  <si>
    <t>Wpływy z pozostałych  odsetek</t>
  </si>
  <si>
    <t>0550</t>
  </si>
  <si>
    <t>Wpływy z opłat z tytułu użykowania wieczystego nieruchomości</t>
  </si>
  <si>
    <t>Wpływy z odsetek od nieterminowych wpłat z tytułu  podatków i opłat</t>
  </si>
  <si>
    <t>Wpływy z podatku  od działalności gospodarczej osób fizycznych opłacanego w formie karty podatkowej</t>
  </si>
  <si>
    <t>Wpływy z podatku  od nieruchomości</t>
  </si>
  <si>
    <t>Wplywy z podatku rolnego</t>
  </si>
  <si>
    <t>Wpływy z podatku leśnego</t>
  </si>
  <si>
    <t>Wpływy z podatku od środków transportowych</t>
  </si>
  <si>
    <t>Wpływy z podatku od czynności cywilnoprawnych</t>
  </si>
  <si>
    <t>Wpływy z podatku  od spadków i darowizn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</si>
  <si>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</si>
  <si>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Opłaty z tytułu zakupu usług telekomunikacyjnych </t>
  </si>
  <si>
    <r>
      <t xml:space="preserve">zakup paliwa -  25.000, </t>
    </r>
    <r>
      <rPr>
        <sz val="10"/>
        <rFont val="Arial CE"/>
        <family val="0"/>
      </rPr>
      <t>części zamiennych do kosiarek</t>
    </r>
  </si>
  <si>
    <t>Wydatki osobowe niezaliczone do wynagrodzeń</t>
  </si>
  <si>
    <t>Wpłaty gmin i powiatów na rzecz innych jst oraz związków gmin lub związków powiatów na dofinansowanie zadań bieżących</t>
  </si>
  <si>
    <t>Wpłaty jednostek   państwowy na fundusz celowy</t>
  </si>
  <si>
    <t>Spłaty dotychczasowe</t>
  </si>
  <si>
    <t>Prognozowane spłaty</t>
  </si>
  <si>
    <t>Kredyt</t>
  </si>
  <si>
    <t>Zadłużenie  - saldo</t>
  </si>
  <si>
    <t>Odsetki</t>
  </si>
  <si>
    <t>Rozliczenie prognozowanego zadłużenia</t>
  </si>
  <si>
    <t>emisja VII</t>
  </si>
  <si>
    <t>odsetki - 4,22%</t>
  </si>
  <si>
    <t>karencja  2 lata</t>
  </si>
  <si>
    <t>Dotacje celowe przekazane gminie na zadania bieżące realizowane na podstawie porozumień (umów) między jst</t>
  </si>
  <si>
    <t>Zakup usług przez jednostki samorządu terytorialnego od innych jest</t>
  </si>
  <si>
    <t>2310</t>
  </si>
  <si>
    <t>Dotacje celowe otrzymane z gminy na zadania bieżące realizowane na podst. porozumień (umów) między jednostkami samorządu terytorialnego</t>
  </si>
  <si>
    <t xml:space="preserve">Składki na ubezpieczenia zdrowotne opłacane  za osoby pobierające niektóre świadczenia z pomocy społecznej, niektóre świadczenia  rodzinne oraz za osoby uczestniczące w zajęciach w centrum integracji społecznej </t>
  </si>
  <si>
    <t>NA ROK 2017</t>
  </si>
  <si>
    <t>Plan                  
na 2017r</t>
  </si>
  <si>
    <t>Spółki wodne</t>
  </si>
  <si>
    <t>01009</t>
  </si>
  <si>
    <t>Dotacja celowa z budżetu na finansowanie lub dofinansowanie zadań zleconych do realizacji pozostałym jednostkom niezaliczanych do sektora finansów publicznych</t>
  </si>
  <si>
    <t>Zakup usług obejmujących wykonanie ekspertyz, analiz i opinii</t>
  </si>
  <si>
    <t>Wydatki na  zakupy inwestycje jednostek budzetowych</t>
  </si>
  <si>
    <t>Wczesne wspomaganie rozwoju dziecka</t>
  </si>
  <si>
    <t>na rok 2017</t>
  </si>
  <si>
    <t>Plan 
2017</t>
  </si>
  <si>
    <t>Opłaty za administrowanie i czynsze za budynki, lokale i pomieszczenia garażowe</t>
  </si>
  <si>
    <t>Rodzina</t>
  </si>
  <si>
    <t>Świadczenie wychowawcze</t>
  </si>
  <si>
    <t>Ogrody botaniczne i zoologiczne oraz naturalne obszary i obiekty chronionej przyrody</t>
  </si>
  <si>
    <t>Rezerwaty i pomniki przyrody</t>
  </si>
  <si>
    <t>Zakup usług pozostalych</t>
  </si>
  <si>
    <t>Pomoc materialna dla uczniów o  charakterze socjalnym</t>
  </si>
  <si>
    <t>Pomoc materialna dla uczniów o charakterze motywacyjnym</t>
  </si>
  <si>
    <t>Odpisy na zfśs - 5 x 1.093,93zł</t>
  </si>
  <si>
    <t>Pomoc w zakresie dożywiania</t>
  </si>
  <si>
    <t>Zwrot dotacji oraz płatności, w tym wykorzystanych niezgodnie z przeznaczeniem lub wykorzystanych z naruszeniem procedur, o których mowa w art.,184 ustawy, pobranych nienależnie lub w nadmiernej wysokości</t>
  </si>
  <si>
    <t>2058</t>
  </si>
  <si>
    <t>2059</t>
  </si>
  <si>
    <t>Zakup środków żywności</t>
  </si>
  <si>
    <t>zał. Nr 1</t>
  </si>
  <si>
    <t>zał. Nr 2</t>
  </si>
  <si>
    <t>Dotacje celowe w ramach programów finansowanych z udziałem środków europejskich oraz środków, o których mowa w art. 5 ust.3 pkt 5 lit a i b ustawy lub płatności w ramach budżetu środków europejskich, realizowanych przez jednostki samorządu terytorialnego</t>
  </si>
  <si>
    <t xml:space="preserve">Stypendia dla uczniów  ( edukacyjne) </t>
  </si>
  <si>
    <t>Dotacje celowe przekazane z budżetu państwa na zadania bieżące z zakresu administracji rządowej zlecone gminom, związane z realizacją świadczenia wychowawczego stanowiącego pomoc państwa w wychowywaniu dzieci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</si>
</sst>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11"/>
      <name val="Arial PL"/>
      <family val="0"/>
    </font>
    <font>
      <b/>
      <sz val="11"/>
      <name val="Arial PL"/>
      <family val="0"/>
    </font>
    <font>
      <i/>
      <sz val="11"/>
      <name val="Arial PL"/>
      <family val="0"/>
    </font>
    <font>
      <b/>
      <i/>
      <sz val="11"/>
      <name val="Arial PL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4"/>
      <name val="Arial CE"/>
      <family val="0"/>
    </font>
    <font>
      <sz val="11"/>
      <color indexed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3" fontId="1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 quotePrefix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4" fontId="1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9.125" style="66" customWidth="1"/>
    <col min="2" max="2" width="40.375" style="66" customWidth="1"/>
    <col min="3" max="3" width="21.625" style="66" customWidth="1"/>
    <col min="4" max="4" width="9.125" style="66" customWidth="1"/>
    <col min="5" max="5" width="10.125" style="66" bestFit="1" customWidth="1"/>
    <col min="6" max="16384" width="9.125" style="66" customWidth="1"/>
  </cols>
  <sheetData>
    <row r="1" spans="1:3" ht="25.5" customHeight="1">
      <c r="A1" s="144" t="s">
        <v>273</v>
      </c>
      <c r="B1" s="144"/>
      <c r="C1" s="144"/>
    </row>
    <row r="3" ht="21" customHeight="1">
      <c r="A3" s="63" t="s">
        <v>83</v>
      </c>
    </row>
    <row r="4" spans="1:3" s="65" customFormat="1" ht="21.75" customHeight="1">
      <c r="A4" s="64" t="s">
        <v>138</v>
      </c>
      <c r="B4" s="64" t="s">
        <v>139</v>
      </c>
      <c r="C4" s="64" t="s">
        <v>79</v>
      </c>
    </row>
    <row r="5" spans="1:3" ht="18.75" customHeight="1">
      <c r="A5" s="64">
        <v>1</v>
      </c>
      <c r="B5" s="67" t="s">
        <v>127</v>
      </c>
      <c r="C5" s="68">
        <v>25428376</v>
      </c>
    </row>
    <row r="6" spans="1:3" ht="17.25" customHeight="1">
      <c r="A6" s="64">
        <v>2</v>
      </c>
      <c r="B6" s="67" t="s">
        <v>128</v>
      </c>
      <c r="C6" s="68">
        <v>14800</v>
      </c>
    </row>
    <row r="7" spans="1:3" ht="20.25" customHeight="1">
      <c r="A7" s="64">
        <v>3</v>
      </c>
      <c r="B7" s="67" t="s">
        <v>140</v>
      </c>
      <c r="C7" s="68">
        <v>355656</v>
      </c>
    </row>
    <row r="8" spans="1:3" s="72" customFormat="1" ht="26.25" customHeight="1">
      <c r="A8" s="69"/>
      <c r="B8" s="70" t="s">
        <v>129</v>
      </c>
      <c r="C8" s="71">
        <f>SUM(C5:C7)</f>
        <v>25798832</v>
      </c>
    </row>
    <row r="11" ht="15">
      <c r="A11" s="63" t="s">
        <v>84</v>
      </c>
    </row>
    <row r="12" spans="1:3" s="65" customFormat="1" ht="21" customHeight="1">
      <c r="A12" s="64" t="s">
        <v>138</v>
      </c>
      <c r="B12" s="64" t="s">
        <v>139</v>
      </c>
      <c r="C12" s="64" t="s">
        <v>79</v>
      </c>
    </row>
    <row r="13" spans="1:3" ht="20.25" customHeight="1">
      <c r="A13" s="64">
        <v>1</v>
      </c>
      <c r="B13" s="67" t="s">
        <v>127</v>
      </c>
      <c r="C13" s="68">
        <v>12464624</v>
      </c>
    </row>
    <row r="14" spans="1:3" ht="20.25" customHeight="1">
      <c r="A14" s="64">
        <v>2</v>
      </c>
      <c r="B14" s="67" t="s">
        <v>128</v>
      </c>
      <c r="C14" s="68">
        <v>4597442</v>
      </c>
    </row>
    <row r="15" spans="1:3" ht="18" customHeight="1">
      <c r="A15" s="64">
        <v>3</v>
      </c>
      <c r="B15" s="67" t="s">
        <v>140</v>
      </c>
      <c r="C15" s="68">
        <v>11061216</v>
      </c>
    </row>
    <row r="16" spans="1:3" ht="22.5" customHeight="1">
      <c r="A16" s="69"/>
      <c r="B16" s="70" t="s">
        <v>129</v>
      </c>
      <c r="C16" s="71">
        <f>SUM(C13:C15)</f>
        <v>28123282</v>
      </c>
    </row>
    <row r="18" spans="1:3" ht="18.75" customHeight="1">
      <c r="A18" s="67"/>
      <c r="B18" s="67" t="s">
        <v>147</v>
      </c>
      <c r="C18" s="73">
        <v>945550</v>
      </c>
    </row>
    <row r="19" spans="1:3" ht="25.5" customHeight="1">
      <c r="A19" s="67"/>
      <c r="B19" s="64" t="s">
        <v>148</v>
      </c>
      <c r="C19" s="73">
        <f>C8-C16-C18</f>
        <v>-3270000</v>
      </c>
    </row>
    <row r="22" ht="14.25">
      <c r="B22" s="66" t="s">
        <v>141</v>
      </c>
    </row>
    <row r="24" spans="1:3" ht="14.25">
      <c r="A24" s="67"/>
      <c r="B24" s="67" t="s">
        <v>142</v>
      </c>
      <c r="C24" s="68">
        <v>3110983</v>
      </c>
    </row>
    <row r="25" spans="1:3" ht="14.25">
      <c r="A25" s="67"/>
      <c r="B25" s="67"/>
      <c r="C25" s="68"/>
    </row>
    <row r="26" spans="1:3" ht="14.25">
      <c r="A26" s="67"/>
      <c r="B26" s="67" t="s">
        <v>143</v>
      </c>
      <c r="C26" s="68">
        <v>146183</v>
      </c>
    </row>
    <row r="27" spans="1:3" ht="14.25">
      <c r="A27" s="67"/>
      <c r="B27" s="67" t="s">
        <v>144</v>
      </c>
      <c r="C27" s="68">
        <v>2761600</v>
      </c>
    </row>
    <row r="28" spans="1:3" ht="23.25" customHeight="1">
      <c r="A28" s="67"/>
      <c r="B28" s="64" t="s">
        <v>145</v>
      </c>
      <c r="C28" s="68">
        <f>SUM(C26:C27)</f>
        <v>2907783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9.125" style="84" customWidth="1"/>
    <col min="2" max="2" width="15.00390625" style="84" customWidth="1"/>
    <col min="3" max="3" width="13.375" style="84" customWidth="1"/>
    <col min="4" max="4" width="14.375" style="84" customWidth="1"/>
    <col min="5" max="5" width="17.375" style="84" customWidth="1"/>
    <col min="6" max="6" width="17.625" style="84" customWidth="1"/>
    <col min="7" max="7" width="14.375" style="84" customWidth="1"/>
    <col min="8" max="16384" width="9.125" style="84" customWidth="1"/>
  </cols>
  <sheetData>
    <row r="1" spans="2:4" ht="14.25">
      <c r="B1" s="145" t="s">
        <v>300</v>
      </c>
      <c r="C1" s="145"/>
      <c r="D1" s="145"/>
    </row>
    <row r="2" spans="4:6" ht="15" customHeight="1">
      <c r="D2" s="84" t="s">
        <v>301</v>
      </c>
      <c r="E2" s="84" t="s">
        <v>302</v>
      </c>
      <c r="F2" s="84" t="s">
        <v>303</v>
      </c>
    </row>
    <row r="3" spans="1:7" ht="30" customHeight="1">
      <c r="A3" s="36"/>
      <c r="B3" s="137" t="s">
        <v>295</v>
      </c>
      <c r="C3" s="137" t="s">
        <v>297</v>
      </c>
      <c r="D3" s="137" t="s">
        <v>296</v>
      </c>
      <c r="E3" s="45" t="s">
        <v>129</v>
      </c>
      <c r="F3" s="138" t="s">
        <v>298</v>
      </c>
      <c r="G3" s="36" t="s">
        <v>299</v>
      </c>
    </row>
    <row r="4" spans="1:7" ht="21.75" customHeight="1">
      <c r="A4" s="45">
        <v>2016</v>
      </c>
      <c r="B4" s="37">
        <v>2200000</v>
      </c>
      <c r="C4" s="37">
        <v>4000000</v>
      </c>
      <c r="D4" s="37">
        <v>0</v>
      </c>
      <c r="E4" s="138">
        <f>B4+D4</f>
        <v>2200000</v>
      </c>
      <c r="F4" s="37">
        <f>B20+C20-E4</f>
        <v>22100000</v>
      </c>
      <c r="G4" s="37">
        <v>121805</v>
      </c>
    </row>
    <row r="5" spans="1:7" ht="19.5" customHeight="1">
      <c r="A5" s="45">
        <v>2017</v>
      </c>
      <c r="B5" s="37">
        <v>2350000</v>
      </c>
      <c r="C5" s="37"/>
      <c r="D5" s="37">
        <v>0</v>
      </c>
      <c r="E5" s="37">
        <f>B5+D5</f>
        <v>2350000</v>
      </c>
      <c r="F5" s="37">
        <f>F4-E5</f>
        <v>19750000</v>
      </c>
      <c r="G5" s="37">
        <v>168800</v>
      </c>
    </row>
    <row r="6" spans="1:7" ht="21" customHeight="1">
      <c r="A6" s="45">
        <v>2018</v>
      </c>
      <c r="B6" s="37">
        <v>2550000</v>
      </c>
      <c r="C6" s="37"/>
      <c r="D6" s="37">
        <v>0</v>
      </c>
      <c r="E6" s="37">
        <f aca="true" t="shared" si="0" ref="E6:E19">B6+D6</f>
        <v>2550000</v>
      </c>
      <c r="F6" s="37">
        <f aca="true" t="shared" si="1" ref="F6:F19">F5-E6</f>
        <v>17200000</v>
      </c>
      <c r="G6" s="37">
        <v>168800</v>
      </c>
    </row>
    <row r="7" spans="1:8" ht="19.5" customHeight="1">
      <c r="A7" s="45">
        <v>2019</v>
      </c>
      <c r="B7" s="37">
        <v>2100000</v>
      </c>
      <c r="C7" s="37"/>
      <c r="D7" s="37">
        <v>50000</v>
      </c>
      <c r="E7" s="37">
        <v>2150000</v>
      </c>
      <c r="F7" s="37">
        <v>19300000</v>
      </c>
      <c r="G7" s="140">
        <v>168800</v>
      </c>
      <c r="H7" s="139"/>
    </row>
    <row r="8" spans="1:7" ht="18.75" customHeight="1">
      <c r="A8" s="45">
        <v>2020</v>
      </c>
      <c r="B8" s="37">
        <v>2300000</v>
      </c>
      <c r="C8" s="37"/>
      <c r="D8" s="37">
        <v>50000</v>
      </c>
      <c r="E8" s="37">
        <f t="shared" si="0"/>
        <v>2350000</v>
      </c>
      <c r="F8" s="37">
        <f>F7-E8</f>
        <v>16950000</v>
      </c>
      <c r="G8" s="37">
        <v>166690</v>
      </c>
    </row>
    <row r="9" spans="1:7" ht="18.75" customHeight="1">
      <c r="A9" s="45">
        <v>2021</v>
      </c>
      <c r="B9" s="37">
        <v>1700000</v>
      </c>
      <c r="C9" s="37"/>
      <c r="D9" s="37">
        <v>100000</v>
      </c>
      <c r="E9" s="37">
        <f t="shared" si="0"/>
        <v>1800000</v>
      </c>
      <c r="F9" s="37">
        <f t="shared" si="1"/>
        <v>15150000</v>
      </c>
      <c r="G9" s="37">
        <v>164580</v>
      </c>
    </row>
    <row r="10" spans="1:7" ht="19.5" customHeight="1">
      <c r="A10" s="45">
        <v>2022</v>
      </c>
      <c r="B10" s="37">
        <v>1700000</v>
      </c>
      <c r="C10" s="37"/>
      <c r="D10" s="37">
        <v>100000</v>
      </c>
      <c r="E10" s="37">
        <f t="shared" si="0"/>
        <v>1800000</v>
      </c>
      <c r="F10" s="37">
        <f t="shared" si="1"/>
        <v>13350000</v>
      </c>
      <c r="G10" s="37">
        <v>160360</v>
      </c>
    </row>
    <row r="11" spans="1:7" ht="19.5" customHeight="1">
      <c r="A11" s="45">
        <v>2023</v>
      </c>
      <c r="B11" s="37">
        <v>500000</v>
      </c>
      <c r="C11" s="37"/>
      <c r="D11" s="37">
        <v>600000</v>
      </c>
      <c r="E11" s="37">
        <f t="shared" si="0"/>
        <v>1100000</v>
      </c>
      <c r="F11" s="37">
        <f t="shared" si="1"/>
        <v>12250000</v>
      </c>
      <c r="G11" s="37">
        <v>156140</v>
      </c>
    </row>
    <row r="12" spans="1:7" ht="19.5" customHeight="1">
      <c r="A12" s="45">
        <v>2024</v>
      </c>
      <c r="B12" s="37">
        <v>500000</v>
      </c>
      <c r="C12" s="37"/>
      <c r="D12" s="37">
        <v>600000</v>
      </c>
      <c r="E12" s="37">
        <f t="shared" si="0"/>
        <v>1100000</v>
      </c>
      <c r="F12" s="37">
        <f t="shared" si="1"/>
        <v>11150000</v>
      </c>
      <c r="G12" s="37">
        <v>130820</v>
      </c>
    </row>
    <row r="13" spans="1:7" ht="20.25" customHeight="1">
      <c r="A13" s="45">
        <v>2025</v>
      </c>
      <c r="B13" s="37">
        <v>500000</v>
      </c>
      <c r="C13" s="37"/>
      <c r="D13" s="37">
        <v>600000</v>
      </c>
      <c r="E13" s="37">
        <f t="shared" si="0"/>
        <v>1100000</v>
      </c>
      <c r="F13" s="37">
        <f t="shared" si="1"/>
        <v>10050000</v>
      </c>
      <c r="G13" s="37">
        <v>105500</v>
      </c>
    </row>
    <row r="14" spans="1:7" ht="18.75" customHeight="1">
      <c r="A14" s="45">
        <v>2026</v>
      </c>
      <c r="B14" s="37">
        <v>600000</v>
      </c>
      <c r="C14" s="37"/>
      <c r="D14" s="37">
        <v>600000</v>
      </c>
      <c r="E14" s="37">
        <f t="shared" si="0"/>
        <v>1200000</v>
      </c>
      <c r="F14" s="37">
        <f t="shared" si="1"/>
        <v>8850000</v>
      </c>
      <c r="G14" s="37">
        <v>80180</v>
      </c>
    </row>
    <row r="15" spans="1:7" ht="18.75" customHeight="1">
      <c r="A15" s="45">
        <v>2027</v>
      </c>
      <c r="B15" s="37">
        <v>600000</v>
      </c>
      <c r="C15" s="37"/>
      <c r="D15" s="37">
        <v>600000</v>
      </c>
      <c r="E15" s="37">
        <f t="shared" si="0"/>
        <v>1200000</v>
      </c>
      <c r="F15" s="37">
        <f t="shared" si="1"/>
        <v>7650000</v>
      </c>
      <c r="G15" s="37">
        <v>54860</v>
      </c>
    </row>
    <row r="16" spans="1:7" ht="19.5" customHeight="1">
      <c r="A16" s="45">
        <v>2028</v>
      </c>
      <c r="B16" s="37">
        <v>600000</v>
      </c>
      <c r="C16" s="37"/>
      <c r="D16" s="37">
        <v>400000</v>
      </c>
      <c r="E16" s="37">
        <f t="shared" si="0"/>
        <v>1000000</v>
      </c>
      <c r="F16" s="37">
        <f t="shared" si="1"/>
        <v>6650000</v>
      </c>
      <c r="G16" s="37">
        <v>29540</v>
      </c>
    </row>
    <row r="17" spans="1:7" ht="21" customHeight="1">
      <c r="A17" s="45">
        <v>2029</v>
      </c>
      <c r="B17" s="37">
        <v>600000</v>
      </c>
      <c r="C17" s="37"/>
      <c r="D17" s="37">
        <v>300000</v>
      </c>
      <c r="E17" s="37">
        <f t="shared" si="0"/>
        <v>900000</v>
      </c>
      <c r="F17" s="37">
        <f t="shared" si="1"/>
        <v>5750000</v>
      </c>
      <c r="G17" s="37">
        <v>12660</v>
      </c>
    </row>
    <row r="18" spans="1:7" ht="20.25" customHeight="1">
      <c r="A18" s="45">
        <v>2030</v>
      </c>
      <c r="B18" s="37">
        <v>700000</v>
      </c>
      <c r="C18" s="37"/>
      <c r="D18" s="37">
        <v>0</v>
      </c>
      <c r="E18" s="37">
        <f t="shared" si="0"/>
        <v>700000</v>
      </c>
      <c r="F18" s="37">
        <f t="shared" si="1"/>
        <v>5050000</v>
      </c>
      <c r="G18" s="37"/>
    </row>
    <row r="19" spans="1:7" ht="20.25" customHeight="1">
      <c r="A19" s="45">
        <v>2031</v>
      </c>
      <c r="B19" s="37">
        <v>800000</v>
      </c>
      <c r="C19" s="37"/>
      <c r="D19" s="37">
        <v>0</v>
      </c>
      <c r="E19" s="37">
        <f t="shared" si="0"/>
        <v>800000</v>
      </c>
      <c r="F19" s="37">
        <f t="shared" si="1"/>
        <v>4250000</v>
      </c>
      <c r="G19" s="37"/>
    </row>
    <row r="20" spans="1:7" ht="21.75" customHeight="1">
      <c r="A20" s="36"/>
      <c r="B20" s="82">
        <f>SUM(B4:B19)</f>
        <v>20300000</v>
      </c>
      <c r="C20" s="82">
        <f>SUM(C4:C19)</f>
        <v>4000000</v>
      </c>
      <c r="D20" s="37">
        <f>SUM(D5:D19)</f>
        <v>4000000</v>
      </c>
      <c r="E20" s="82">
        <f>SUM(E4:E19)</f>
        <v>24300000</v>
      </c>
      <c r="F20" s="37"/>
      <c r="G20" s="37">
        <f>SUM(G4:G19)</f>
        <v>1689535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3">
      <selection activeCell="D95" sqref="D95"/>
    </sheetView>
  </sheetViews>
  <sheetFormatPr defaultColWidth="9.00390625" defaultRowHeight="15.75" customHeight="1"/>
  <cols>
    <col min="1" max="1" width="5.75390625" style="0" customWidth="1"/>
    <col min="2" max="2" width="8.125" style="0" customWidth="1"/>
    <col min="3" max="3" width="6.625" style="0" customWidth="1"/>
    <col min="4" max="4" width="59.375" style="0" customWidth="1"/>
    <col min="5" max="5" width="16.125" style="0" customWidth="1"/>
  </cols>
  <sheetData>
    <row r="1" spans="1:5" ht="15.75" customHeight="1">
      <c r="A1" s="159"/>
      <c r="B1" s="159"/>
      <c r="E1" t="s">
        <v>333</v>
      </c>
    </row>
    <row r="2" spans="2:4" s="43" customFormat="1" ht="15" customHeight="1">
      <c r="B2" s="158" t="s">
        <v>158</v>
      </c>
      <c r="C2" s="158"/>
      <c r="D2" s="158"/>
    </row>
    <row r="3" spans="1:5" ht="15.75" customHeight="1">
      <c r="A3" s="2"/>
      <c r="B3" s="2"/>
      <c r="C3" s="158" t="s">
        <v>317</v>
      </c>
      <c r="D3" s="158"/>
      <c r="E3" s="2"/>
    </row>
    <row r="4" spans="1:5" ht="28.5" customHeight="1">
      <c r="A4" s="25" t="s">
        <v>0</v>
      </c>
      <c r="B4" s="25" t="s">
        <v>199</v>
      </c>
      <c r="C4" s="25" t="s">
        <v>2</v>
      </c>
      <c r="D4" s="25" t="s">
        <v>61</v>
      </c>
      <c r="E4" s="26" t="s">
        <v>318</v>
      </c>
    </row>
    <row r="5" spans="1:5" s="1" customFormat="1" ht="15.75" customHeight="1">
      <c r="A5" s="22">
        <v>1</v>
      </c>
      <c r="B5" s="22">
        <v>2</v>
      </c>
      <c r="C5" s="22">
        <v>3</v>
      </c>
      <c r="D5" s="22">
        <v>4</v>
      </c>
      <c r="E5" s="27">
        <v>5</v>
      </c>
    </row>
    <row r="6" spans="1:5" s="55" customFormat="1" ht="19.5" customHeight="1">
      <c r="A6" s="51" t="s">
        <v>4</v>
      </c>
      <c r="B6" s="54"/>
      <c r="C6" s="54"/>
      <c r="D6" s="54" t="s">
        <v>5</v>
      </c>
      <c r="E6" s="74">
        <f>E7</f>
        <v>1140</v>
      </c>
    </row>
    <row r="7" spans="1:5" ht="18" customHeight="1">
      <c r="A7" s="17"/>
      <c r="B7" s="14" t="s">
        <v>62</v>
      </c>
      <c r="C7" s="17"/>
      <c r="D7" s="17" t="s">
        <v>24</v>
      </c>
      <c r="E7" s="37">
        <f>E8</f>
        <v>1140</v>
      </c>
    </row>
    <row r="8" spans="1:5" ht="20.25" customHeight="1">
      <c r="A8" s="17"/>
      <c r="B8" s="17"/>
      <c r="C8" s="29" t="s">
        <v>86</v>
      </c>
      <c r="D8" s="18" t="s">
        <v>277</v>
      </c>
      <c r="E8" s="37">
        <v>1140</v>
      </c>
    </row>
    <row r="9" spans="1:5" s="55" customFormat="1" ht="26.25" customHeight="1">
      <c r="A9" s="56">
        <v>400</v>
      </c>
      <c r="B9" s="57"/>
      <c r="C9" s="57"/>
      <c r="D9" s="58" t="s">
        <v>12</v>
      </c>
      <c r="E9" s="74">
        <f>E10</f>
        <v>903085</v>
      </c>
    </row>
    <row r="10" spans="1:5" ht="18.75" customHeight="1">
      <c r="A10" s="13"/>
      <c r="B10" s="13">
        <v>40002</v>
      </c>
      <c r="C10" s="13"/>
      <c r="D10" s="17" t="s">
        <v>13</v>
      </c>
      <c r="E10" s="37">
        <f>E11+E12</f>
        <v>903085</v>
      </c>
    </row>
    <row r="11" spans="1:5" ht="15.75" customHeight="1">
      <c r="A11" s="13"/>
      <c r="B11" s="13"/>
      <c r="C11" s="29" t="s">
        <v>87</v>
      </c>
      <c r="D11" s="17" t="s">
        <v>63</v>
      </c>
      <c r="E11" s="37">
        <v>900000</v>
      </c>
    </row>
    <row r="12" spans="1:5" ht="15.75" customHeight="1">
      <c r="A12" s="13"/>
      <c r="B12" s="13"/>
      <c r="C12" s="14" t="s">
        <v>88</v>
      </c>
      <c r="D12" s="17" t="s">
        <v>278</v>
      </c>
      <c r="E12" s="37">
        <v>3085</v>
      </c>
    </row>
    <row r="13" spans="1:5" s="55" customFormat="1" ht="19.5" customHeight="1">
      <c r="A13" s="57">
        <v>700</v>
      </c>
      <c r="B13" s="57"/>
      <c r="C13" s="57"/>
      <c r="D13" s="54" t="s">
        <v>20</v>
      </c>
      <c r="E13" s="74">
        <f>E14</f>
        <v>240768</v>
      </c>
    </row>
    <row r="14" spans="1:5" ht="18" customHeight="1">
      <c r="A14" s="13"/>
      <c r="B14" s="13">
        <v>70005</v>
      </c>
      <c r="C14" s="13"/>
      <c r="D14" s="15" t="s">
        <v>21</v>
      </c>
      <c r="E14" s="37">
        <f>E15+E16+E17+E18+E19</f>
        <v>240768</v>
      </c>
    </row>
    <row r="15" spans="1:5" ht="28.5" customHeight="1">
      <c r="A15" s="13"/>
      <c r="B15" s="13"/>
      <c r="C15" s="29" t="s">
        <v>279</v>
      </c>
      <c r="D15" s="28" t="s">
        <v>280</v>
      </c>
      <c r="E15" s="37">
        <v>29644</v>
      </c>
    </row>
    <row r="16" spans="1:5" ht="21.75" customHeight="1">
      <c r="A16" s="13"/>
      <c r="B16" s="13"/>
      <c r="C16" s="14" t="s">
        <v>86</v>
      </c>
      <c r="D16" s="18" t="s">
        <v>277</v>
      </c>
      <c r="E16" s="37">
        <v>2024</v>
      </c>
    </row>
    <row r="17" spans="1:5" ht="28.5" customHeight="1">
      <c r="A17" s="13"/>
      <c r="B17" s="13"/>
      <c r="C17" s="22" t="s">
        <v>123</v>
      </c>
      <c r="D17" s="95" t="s">
        <v>124</v>
      </c>
      <c r="E17" s="37">
        <v>200000</v>
      </c>
    </row>
    <row r="18" spans="1:5" ht="17.25" customHeight="1">
      <c r="A18" s="13"/>
      <c r="B18" s="13"/>
      <c r="C18" s="14" t="s">
        <v>87</v>
      </c>
      <c r="D18" s="18" t="s">
        <v>63</v>
      </c>
      <c r="E18" s="37">
        <v>9000</v>
      </c>
    </row>
    <row r="19" spans="1:5" ht="18" customHeight="1">
      <c r="A19" s="13"/>
      <c r="B19" s="13"/>
      <c r="C19" s="14" t="s">
        <v>88</v>
      </c>
      <c r="D19" s="17" t="s">
        <v>278</v>
      </c>
      <c r="E19" s="37">
        <v>100</v>
      </c>
    </row>
    <row r="20" spans="1:5" s="55" customFormat="1" ht="20.25" customHeight="1">
      <c r="A20" s="57">
        <v>750</v>
      </c>
      <c r="B20" s="57"/>
      <c r="C20" s="57"/>
      <c r="D20" s="48" t="s">
        <v>25</v>
      </c>
      <c r="E20" s="74">
        <f>E21+E24+E27</f>
        <v>137677</v>
      </c>
    </row>
    <row r="21" spans="1:5" ht="17.25" customHeight="1">
      <c r="A21" s="13"/>
      <c r="B21" s="13">
        <v>75011</v>
      </c>
      <c r="C21" s="13"/>
      <c r="D21" s="15" t="s">
        <v>26</v>
      </c>
      <c r="E21" s="37">
        <f>E22+E23</f>
        <v>68447.7</v>
      </c>
    </row>
    <row r="22" spans="1:5" ht="41.25" customHeight="1">
      <c r="A22" s="13"/>
      <c r="B22" s="13"/>
      <c r="C22" s="22">
        <v>2010</v>
      </c>
      <c r="D22" s="95" t="s">
        <v>80</v>
      </c>
      <c r="E22" s="37">
        <v>68430</v>
      </c>
    </row>
    <row r="23" spans="1:5" ht="36.75" customHeight="1">
      <c r="A23" s="13"/>
      <c r="B23" s="13"/>
      <c r="C23" s="22">
        <v>2360</v>
      </c>
      <c r="D23" s="95" t="s">
        <v>106</v>
      </c>
      <c r="E23" s="37">
        <v>17.7</v>
      </c>
    </row>
    <row r="24" spans="1:5" ht="19.5" customHeight="1">
      <c r="A24" s="13"/>
      <c r="B24" s="13">
        <v>75023</v>
      </c>
      <c r="C24" s="13"/>
      <c r="D24" s="15" t="s">
        <v>34</v>
      </c>
      <c r="E24" s="37">
        <f>E25+E26</f>
        <v>58440</v>
      </c>
    </row>
    <row r="25" spans="1:5" ht="20.25" customHeight="1">
      <c r="A25" s="13"/>
      <c r="B25" s="13"/>
      <c r="C25" s="29" t="s">
        <v>86</v>
      </c>
      <c r="D25" s="18" t="s">
        <v>277</v>
      </c>
      <c r="E25" s="37">
        <v>48540</v>
      </c>
    </row>
    <row r="26" spans="1:5" ht="15.75" customHeight="1">
      <c r="A26" s="13"/>
      <c r="B26" s="13"/>
      <c r="C26" s="29" t="s">
        <v>133</v>
      </c>
      <c r="D26" s="15" t="s">
        <v>134</v>
      </c>
      <c r="E26" s="37">
        <v>9900</v>
      </c>
    </row>
    <row r="27" spans="1:5" ht="15.75" customHeight="1">
      <c r="A27" s="13"/>
      <c r="B27" s="13">
        <v>75095</v>
      </c>
      <c r="C27" s="29"/>
      <c r="D27" s="15" t="s">
        <v>24</v>
      </c>
      <c r="E27" s="37">
        <f>E28+E29</f>
        <v>10789.300000000001</v>
      </c>
    </row>
    <row r="28" spans="1:5" ht="54.75" customHeight="1">
      <c r="A28" s="13"/>
      <c r="B28" s="13"/>
      <c r="C28" s="29" t="s">
        <v>330</v>
      </c>
      <c r="D28" s="95" t="s">
        <v>335</v>
      </c>
      <c r="E28" s="37">
        <v>9170.77</v>
      </c>
    </row>
    <row r="29" spans="1:5" ht="51.75" customHeight="1">
      <c r="A29" s="13"/>
      <c r="B29" s="13"/>
      <c r="C29" s="29" t="s">
        <v>331</v>
      </c>
      <c r="D29" s="95" t="s">
        <v>335</v>
      </c>
      <c r="E29" s="37">
        <v>1618.53</v>
      </c>
    </row>
    <row r="30" spans="1:5" s="55" customFormat="1" ht="28.5" customHeight="1">
      <c r="A30" s="56">
        <v>751</v>
      </c>
      <c r="B30" s="57"/>
      <c r="C30" s="57"/>
      <c r="D30" s="49" t="s">
        <v>37</v>
      </c>
      <c r="E30" s="74">
        <f>E31</f>
        <v>2303</v>
      </c>
    </row>
    <row r="31" spans="1:5" ht="27.75" customHeight="1">
      <c r="A31" s="13"/>
      <c r="B31" s="13">
        <v>75101</v>
      </c>
      <c r="C31" s="13"/>
      <c r="D31" s="28" t="s">
        <v>64</v>
      </c>
      <c r="E31" s="37">
        <f>E32</f>
        <v>2303</v>
      </c>
    </row>
    <row r="32" spans="1:5" ht="36.75" customHeight="1">
      <c r="A32" s="13"/>
      <c r="B32" s="13"/>
      <c r="C32" s="22">
        <v>2010</v>
      </c>
      <c r="D32" s="95" t="s">
        <v>80</v>
      </c>
      <c r="E32" s="37">
        <v>2303</v>
      </c>
    </row>
    <row r="33" spans="1:5" s="55" customFormat="1" ht="24.75" customHeight="1">
      <c r="A33" s="56">
        <v>754</v>
      </c>
      <c r="B33" s="57"/>
      <c r="C33" s="57"/>
      <c r="D33" s="50" t="s">
        <v>39</v>
      </c>
      <c r="E33" s="74">
        <f>E34</f>
        <v>53000</v>
      </c>
    </row>
    <row r="34" spans="1:5" ht="19.5" customHeight="1">
      <c r="A34" s="13"/>
      <c r="B34" s="13">
        <v>75416</v>
      </c>
      <c r="D34" s="94" t="s">
        <v>191</v>
      </c>
      <c r="E34" s="37">
        <f>E35+E36</f>
        <v>53000</v>
      </c>
    </row>
    <row r="35" spans="1:5" ht="21" customHeight="1">
      <c r="A35" s="13"/>
      <c r="B35" s="13"/>
      <c r="C35" s="29" t="s">
        <v>197</v>
      </c>
      <c r="D35" s="18" t="s">
        <v>196</v>
      </c>
      <c r="E35" s="37">
        <v>50000</v>
      </c>
    </row>
    <row r="36" spans="1:5" ht="17.25" customHeight="1">
      <c r="A36" s="13"/>
      <c r="B36" s="13"/>
      <c r="C36" s="29" t="s">
        <v>152</v>
      </c>
      <c r="D36" s="18" t="s">
        <v>166</v>
      </c>
      <c r="E36" s="37">
        <v>3000</v>
      </c>
    </row>
    <row r="37" spans="1:5" s="55" customFormat="1" ht="45" customHeight="1">
      <c r="A37" s="56">
        <v>756</v>
      </c>
      <c r="B37" s="57"/>
      <c r="C37" s="57"/>
      <c r="D37" s="49" t="s">
        <v>41</v>
      </c>
      <c r="E37" s="93">
        <f>E38+E41+E48+E57+E61</f>
        <v>31351461</v>
      </c>
    </row>
    <row r="38" spans="1:5" ht="21.75" customHeight="1">
      <c r="A38" s="13"/>
      <c r="B38" s="13">
        <v>75601</v>
      </c>
      <c r="C38" s="13"/>
      <c r="D38" s="28" t="s">
        <v>65</v>
      </c>
      <c r="E38" s="37">
        <f>E39+E40</f>
        <v>48600</v>
      </c>
    </row>
    <row r="39" spans="1:5" ht="26.25" customHeight="1">
      <c r="A39" s="17"/>
      <c r="B39" s="13"/>
      <c r="C39" s="29" t="s">
        <v>89</v>
      </c>
      <c r="D39" s="46" t="s">
        <v>282</v>
      </c>
      <c r="E39" s="37">
        <v>48500</v>
      </c>
    </row>
    <row r="40" spans="1:5" ht="27.75" customHeight="1">
      <c r="A40" s="17"/>
      <c r="B40" s="13"/>
      <c r="C40" s="29" t="s">
        <v>90</v>
      </c>
      <c r="D40" s="28" t="s">
        <v>281</v>
      </c>
      <c r="E40" s="37">
        <v>100</v>
      </c>
    </row>
    <row r="41" spans="1:5" ht="45.75" customHeight="1">
      <c r="A41" s="17"/>
      <c r="B41" s="22">
        <v>75615</v>
      </c>
      <c r="C41" s="13"/>
      <c r="D41" s="28" t="s">
        <v>109</v>
      </c>
      <c r="E41" s="105">
        <f>E42+E43+E44+E45+E46+E47</f>
        <v>16305323</v>
      </c>
    </row>
    <row r="42" spans="1:5" ht="15.75" customHeight="1">
      <c r="A42" s="17"/>
      <c r="B42" s="13"/>
      <c r="C42" s="14" t="s">
        <v>92</v>
      </c>
      <c r="D42" s="15" t="s">
        <v>283</v>
      </c>
      <c r="E42" s="37">
        <v>1300000</v>
      </c>
    </row>
    <row r="43" spans="1:5" ht="15.75" customHeight="1">
      <c r="A43" s="17"/>
      <c r="B43" s="13"/>
      <c r="C43" s="14" t="s">
        <v>93</v>
      </c>
      <c r="D43" s="15" t="s">
        <v>284</v>
      </c>
      <c r="E43" s="37">
        <v>223</v>
      </c>
    </row>
    <row r="44" spans="1:5" ht="15.75" customHeight="1">
      <c r="A44" s="17"/>
      <c r="B44" s="13"/>
      <c r="C44" s="14" t="s">
        <v>94</v>
      </c>
      <c r="D44" s="15" t="s">
        <v>285</v>
      </c>
      <c r="E44" s="37">
        <v>3700</v>
      </c>
    </row>
    <row r="45" spans="1:5" ht="15.75" customHeight="1">
      <c r="A45" s="17"/>
      <c r="B45" s="13"/>
      <c r="C45" s="14" t="s">
        <v>95</v>
      </c>
      <c r="D45" s="15" t="s">
        <v>286</v>
      </c>
      <c r="E45" s="37">
        <v>15000000</v>
      </c>
    </row>
    <row r="46" spans="1:5" ht="15.75" customHeight="1">
      <c r="A46" s="17"/>
      <c r="B46" s="13"/>
      <c r="C46" s="14" t="s">
        <v>97</v>
      </c>
      <c r="D46" s="15" t="s">
        <v>287</v>
      </c>
      <c r="E46" s="37">
        <v>400</v>
      </c>
    </row>
    <row r="47" spans="1:5" ht="30.75" customHeight="1">
      <c r="A47" s="17"/>
      <c r="B47" s="13"/>
      <c r="C47" s="29" t="s">
        <v>90</v>
      </c>
      <c r="D47" s="28" t="s">
        <v>281</v>
      </c>
      <c r="E47" s="37">
        <v>1000</v>
      </c>
    </row>
    <row r="48" spans="1:5" ht="37.5" customHeight="1">
      <c r="A48" s="17"/>
      <c r="B48" s="22">
        <v>75616</v>
      </c>
      <c r="C48" s="14"/>
      <c r="D48" s="46" t="s">
        <v>110</v>
      </c>
      <c r="E48" s="105">
        <f>E49+E50+E51+E52+E53+E54+E55+E56</f>
        <v>3599600</v>
      </c>
    </row>
    <row r="49" spans="1:5" ht="15.75" customHeight="1">
      <c r="A49" s="17"/>
      <c r="B49" s="13"/>
      <c r="C49" s="14" t="s">
        <v>92</v>
      </c>
      <c r="D49" s="15" t="s">
        <v>283</v>
      </c>
      <c r="E49" s="37">
        <v>2639000</v>
      </c>
    </row>
    <row r="50" spans="1:5" ht="15.75" customHeight="1">
      <c r="A50" s="17"/>
      <c r="B50" s="13"/>
      <c r="C50" s="14" t="s">
        <v>93</v>
      </c>
      <c r="D50" s="15" t="s">
        <v>284</v>
      </c>
      <c r="E50" s="37">
        <v>75000</v>
      </c>
    </row>
    <row r="51" spans="1:5" ht="15.75" customHeight="1">
      <c r="A51" s="17"/>
      <c r="B51" s="13"/>
      <c r="C51" s="14" t="s">
        <v>94</v>
      </c>
      <c r="D51" s="15" t="s">
        <v>285</v>
      </c>
      <c r="E51" s="37">
        <v>9700</v>
      </c>
    </row>
    <row r="52" spans="1:5" ht="15.75" customHeight="1">
      <c r="A52" s="17"/>
      <c r="B52" s="13"/>
      <c r="C52" s="14" t="s">
        <v>95</v>
      </c>
      <c r="D52" s="15" t="s">
        <v>286</v>
      </c>
      <c r="E52" s="37">
        <v>221000</v>
      </c>
    </row>
    <row r="53" spans="1:5" ht="15.75" customHeight="1">
      <c r="A53" s="17"/>
      <c r="B53" s="13"/>
      <c r="C53" s="14" t="s">
        <v>96</v>
      </c>
      <c r="D53" s="15" t="s">
        <v>288</v>
      </c>
      <c r="E53" s="37">
        <v>60000</v>
      </c>
    </row>
    <row r="54" spans="1:5" ht="18" customHeight="1">
      <c r="A54" s="17"/>
      <c r="B54" s="13"/>
      <c r="C54" s="14" t="s">
        <v>97</v>
      </c>
      <c r="D54" s="15" t="s">
        <v>287</v>
      </c>
      <c r="E54" s="37">
        <v>550000</v>
      </c>
    </row>
    <row r="55" spans="1:5" ht="18" customHeight="1">
      <c r="A55" s="17"/>
      <c r="B55" s="13"/>
      <c r="C55" s="14" t="s">
        <v>152</v>
      </c>
      <c r="D55" s="15" t="s">
        <v>166</v>
      </c>
      <c r="E55" s="37">
        <v>12900</v>
      </c>
    </row>
    <row r="56" spans="1:5" ht="27" customHeight="1">
      <c r="A56" s="17"/>
      <c r="B56" s="13"/>
      <c r="C56" s="29" t="s">
        <v>90</v>
      </c>
      <c r="D56" s="28" t="s">
        <v>281</v>
      </c>
      <c r="E56" s="37">
        <v>32000</v>
      </c>
    </row>
    <row r="57" spans="1:5" ht="27.75" customHeight="1">
      <c r="A57" s="17"/>
      <c r="B57" s="22">
        <v>75618</v>
      </c>
      <c r="C57" s="13"/>
      <c r="D57" s="28" t="s">
        <v>66</v>
      </c>
      <c r="E57" s="37">
        <f>E58+E59+E60</f>
        <v>237000</v>
      </c>
    </row>
    <row r="58" spans="1:5" ht="18" customHeight="1">
      <c r="A58" s="17"/>
      <c r="B58" s="13"/>
      <c r="C58" s="14" t="s">
        <v>98</v>
      </c>
      <c r="D58" s="15" t="s">
        <v>67</v>
      </c>
      <c r="E58" s="37">
        <v>47000</v>
      </c>
    </row>
    <row r="59" spans="1:5" ht="19.5" customHeight="1">
      <c r="A59" s="17"/>
      <c r="B59" s="13"/>
      <c r="C59" s="29" t="s">
        <v>101</v>
      </c>
      <c r="D59" s="28" t="s">
        <v>102</v>
      </c>
      <c r="E59" s="37">
        <v>100000</v>
      </c>
    </row>
    <row r="60" spans="1:5" ht="27.75" customHeight="1">
      <c r="A60" s="17"/>
      <c r="B60" s="13"/>
      <c r="C60" s="29" t="s">
        <v>91</v>
      </c>
      <c r="D60" s="28" t="s">
        <v>111</v>
      </c>
      <c r="E60" s="37">
        <v>90000</v>
      </c>
    </row>
    <row r="61" spans="1:5" ht="26.25" customHeight="1">
      <c r="A61" s="17"/>
      <c r="B61" s="22">
        <v>75621</v>
      </c>
      <c r="C61" s="13"/>
      <c r="D61" s="28" t="s">
        <v>68</v>
      </c>
      <c r="E61" s="37">
        <f>E62+E63</f>
        <v>11160938</v>
      </c>
    </row>
    <row r="62" spans="1:6" ht="17.25" customHeight="1">
      <c r="A62" s="17"/>
      <c r="B62" s="13"/>
      <c r="C62" s="14" t="s">
        <v>99</v>
      </c>
      <c r="D62" s="15" t="s">
        <v>69</v>
      </c>
      <c r="E62" s="37">
        <v>11060938</v>
      </c>
      <c r="F62" s="142"/>
    </row>
    <row r="63" spans="1:5" ht="17.25" customHeight="1">
      <c r="A63" s="17"/>
      <c r="B63" s="13"/>
      <c r="C63" s="14" t="s">
        <v>100</v>
      </c>
      <c r="D63" s="15" t="s">
        <v>70</v>
      </c>
      <c r="E63" s="37">
        <v>100000</v>
      </c>
    </row>
    <row r="64" spans="1:5" s="55" customFormat="1" ht="20.25" customHeight="1">
      <c r="A64" s="57">
        <v>758</v>
      </c>
      <c r="B64" s="57"/>
      <c r="C64" s="57"/>
      <c r="D64" s="48" t="s">
        <v>71</v>
      </c>
      <c r="E64" s="82">
        <f>E65+E67</f>
        <v>12077853</v>
      </c>
    </row>
    <row r="65" spans="1:5" ht="18" customHeight="1">
      <c r="A65" s="13"/>
      <c r="B65" s="13">
        <v>75801</v>
      </c>
      <c r="C65" s="13"/>
      <c r="D65" s="15" t="s">
        <v>72</v>
      </c>
      <c r="E65" s="37">
        <f>E66</f>
        <v>12012853</v>
      </c>
    </row>
    <row r="66" spans="1:5" ht="15.75" customHeight="1">
      <c r="A66" s="13"/>
      <c r="B66" s="13"/>
      <c r="C66" s="13">
        <v>2920</v>
      </c>
      <c r="D66" s="15" t="s">
        <v>73</v>
      </c>
      <c r="E66" s="37">
        <v>12012853</v>
      </c>
    </row>
    <row r="67" spans="1:5" ht="16.5" customHeight="1">
      <c r="A67" s="13"/>
      <c r="B67" s="13">
        <v>75814</v>
      </c>
      <c r="C67" s="13"/>
      <c r="D67" s="15" t="s">
        <v>45</v>
      </c>
      <c r="E67" s="37">
        <f>E68</f>
        <v>65000</v>
      </c>
    </row>
    <row r="68" spans="1:5" ht="15.75" customHeight="1">
      <c r="A68" s="13"/>
      <c r="B68" s="13"/>
      <c r="C68" s="14" t="s">
        <v>88</v>
      </c>
      <c r="D68" s="17" t="s">
        <v>278</v>
      </c>
      <c r="E68" s="37">
        <v>65000</v>
      </c>
    </row>
    <row r="69" spans="1:5" s="55" customFormat="1" ht="20.25" customHeight="1">
      <c r="A69" s="57">
        <v>801</v>
      </c>
      <c r="B69" s="57"/>
      <c r="C69" s="57"/>
      <c r="D69" s="48" t="s">
        <v>48</v>
      </c>
      <c r="E69" s="82">
        <f>E70+E72+E76</f>
        <v>823284</v>
      </c>
    </row>
    <row r="70" spans="1:5" ht="17.25" customHeight="1">
      <c r="A70" s="13"/>
      <c r="B70" s="13">
        <v>80101</v>
      </c>
      <c r="C70" s="13"/>
      <c r="D70" s="15" t="s">
        <v>75</v>
      </c>
      <c r="E70" s="37">
        <f>E71</f>
        <v>2750</v>
      </c>
    </row>
    <row r="71" spans="1:5" ht="21.75" customHeight="1">
      <c r="A71" s="13"/>
      <c r="B71" s="13"/>
      <c r="C71" s="29" t="s">
        <v>86</v>
      </c>
      <c r="D71" s="18" t="s">
        <v>277</v>
      </c>
      <c r="E71" s="37">
        <v>2750</v>
      </c>
    </row>
    <row r="72" spans="1:5" ht="18" customHeight="1">
      <c r="A72" s="13"/>
      <c r="B72" s="13">
        <v>80104</v>
      </c>
      <c r="C72" s="29"/>
      <c r="D72" s="28" t="s">
        <v>132</v>
      </c>
      <c r="E72" s="37">
        <f>E73+E74+E75</f>
        <v>817534</v>
      </c>
    </row>
    <row r="73" spans="1:5" ht="18" customHeight="1">
      <c r="A73" s="13"/>
      <c r="B73" s="13"/>
      <c r="C73" s="29" t="s">
        <v>87</v>
      </c>
      <c r="D73" s="28" t="s">
        <v>63</v>
      </c>
      <c r="E73" s="37">
        <v>80000</v>
      </c>
    </row>
    <row r="74" spans="1:5" ht="29.25" customHeight="1">
      <c r="A74" s="13"/>
      <c r="B74" s="13"/>
      <c r="C74" s="29" t="s">
        <v>202</v>
      </c>
      <c r="D74" s="28" t="s">
        <v>108</v>
      </c>
      <c r="E74" s="37">
        <v>726534</v>
      </c>
    </row>
    <row r="75" spans="1:5" ht="38.25" customHeight="1">
      <c r="A75" s="13"/>
      <c r="B75" s="13"/>
      <c r="C75" s="29" t="s">
        <v>306</v>
      </c>
      <c r="D75" s="46" t="s">
        <v>307</v>
      </c>
      <c r="E75" s="37">
        <v>11000</v>
      </c>
    </row>
    <row r="76" spans="1:5" ht="18" customHeight="1">
      <c r="A76" s="13"/>
      <c r="B76" s="13">
        <v>80106</v>
      </c>
      <c r="C76" s="29"/>
      <c r="D76" s="28" t="s">
        <v>189</v>
      </c>
      <c r="E76" s="37">
        <f>E77</f>
        <v>3000</v>
      </c>
    </row>
    <row r="77" spans="1:5" ht="39" customHeight="1">
      <c r="A77" s="13"/>
      <c r="B77" s="13"/>
      <c r="C77" s="29" t="s">
        <v>306</v>
      </c>
      <c r="D77" s="46" t="s">
        <v>307</v>
      </c>
      <c r="E77" s="37">
        <v>3000</v>
      </c>
    </row>
    <row r="78" spans="1:5" s="55" customFormat="1" ht="22.5" customHeight="1">
      <c r="A78" s="57">
        <v>852</v>
      </c>
      <c r="B78" s="57"/>
      <c r="C78" s="57"/>
      <c r="D78" s="48" t="s">
        <v>85</v>
      </c>
      <c r="E78" s="82">
        <f>E79+E82+E84+E86+E88+E91</f>
        <v>558115</v>
      </c>
    </row>
    <row r="79" spans="1:5" ht="50.25" customHeight="1">
      <c r="A79" s="17"/>
      <c r="B79" s="22">
        <v>85213</v>
      </c>
      <c r="C79" s="13"/>
      <c r="D79" s="95" t="s">
        <v>308</v>
      </c>
      <c r="E79" s="37">
        <f>E80+E81</f>
        <v>59400</v>
      </c>
    </row>
    <row r="80" spans="1:5" ht="39.75" customHeight="1">
      <c r="A80" s="17"/>
      <c r="B80" s="13"/>
      <c r="C80" s="22">
        <v>2010</v>
      </c>
      <c r="D80" s="95" t="s">
        <v>80</v>
      </c>
      <c r="E80" s="37">
        <v>27000</v>
      </c>
    </row>
    <row r="81" spans="1:5" ht="29.25" customHeight="1">
      <c r="A81" s="17"/>
      <c r="B81" s="13"/>
      <c r="C81" s="22">
        <v>2030</v>
      </c>
      <c r="D81" s="28" t="s">
        <v>108</v>
      </c>
      <c r="E81" s="37">
        <v>32400</v>
      </c>
    </row>
    <row r="82" spans="1:5" ht="29.25" customHeight="1">
      <c r="A82" s="17"/>
      <c r="B82" s="13">
        <v>85214</v>
      </c>
      <c r="C82" s="13"/>
      <c r="D82" s="18" t="s">
        <v>117</v>
      </c>
      <c r="E82" s="37">
        <f>E83</f>
        <v>10900</v>
      </c>
    </row>
    <row r="83" spans="1:5" ht="28.5" customHeight="1">
      <c r="A83" s="17"/>
      <c r="B83" s="13"/>
      <c r="C83" s="22">
        <v>2030</v>
      </c>
      <c r="D83" s="28" t="s">
        <v>108</v>
      </c>
      <c r="E83" s="37">
        <v>10900</v>
      </c>
    </row>
    <row r="84" spans="1:5" ht="19.5" customHeight="1">
      <c r="A84" s="17"/>
      <c r="B84" s="13">
        <v>85216</v>
      </c>
      <c r="C84" s="22"/>
      <c r="D84" s="31" t="s">
        <v>150</v>
      </c>
      <c r="E84" s="37">
        <f>E85</f>
        <v>209400</v>
      </c>
    </row>
    <row r="85" spans="1:5" ht="29.25" customHeight="1">
      <c r="A85" s="17"/>
      <c r="B85" s="13"/>
      <c r="C85" s="22">
        <v>2030</v>
      </c>
      <c r="D85" s="28" t="s">
        <v>108</v>
      </c>
      <c r="E85" s="37">
        <v>209400</v>
      </c>
    </row>
    <row r="86" spans="1:5" s="32" customFormat="1" ht="18.75" customHeight="1">
      <c r="A86" s="17"/>
      <c r="B86" s="13">
        <v>85219</v>
      </c>
      <c r="C86" s="13"/>
      <c r="D86" s="15" t="s">
        <v>52</v>
      </c>
      <c r="E86" s="37">
        <f>E87</f>
        <v>111100</v>
      </c>
    </row>
    <row r="87" spans="1:5" ht="27.75" customHeight="1">
      <c r="A87" s="17"/>
      <c r="B87" s="13"/>
      <c r="C87" s="22">
        <v>2030</v>
      </c>
      <c r="D87" s="28" t="s">
        <v>108</v>
      </c>
      <c r="E87" s="37">
        <v>111100</v>
      </c>
    </row>
    <row r="88" spans="1:5" ht="21" customHeight="1">
      <c r="A88" s="17"/>
      <c r="B88" s="22">
        <v>85228</v>
      </c>
      <c r="C88" s="13"/>
      <c r="D88" s="18" t="s">
        <v>77</v>
      </c>
      <c r="E88" s="37">
        <f>E89+E90</f>
        <v>107315</v>
      </c>
    </row>
    <row r="89" spans="1:5" ht="39.75" customHeight="1">
      <c r="A89" s="17"/>
      <c r="B89" s="13"/>
      <c r="C89" s="22">
        <v>2010</v>
      </c>
      <c r="D89" s="18" t="s">
        <v>80</v>
      </c>
      <c r="E89" s="37">
        <v>107000</v>
      </c>
    </row>
    <row r="90" spans="1:5" ht="27" customHeight="1">
      <c r="A90" s="17"/>
      <c r="B90" s="13"/>
      <c r="C90" s="22">
        <v>2360</v>
      </c>
      <c r="D90" s="95" t="s">
        <v>190</v>
      </c>
      <c r="E90" s="37">
        <v>315</v>
      </c>
    </row>
    <row r="91" spans="1:5" ht="18.75" customHeight="1">
      <c r="A91" s="17"/>
      <c r="B91" s="13">
        <v>85230</v>
      </c>
      <c r="C91" s="22"/>
      <c r="D91" s="31" t="s">
        <v>328</v>
      </c>
      <c r="E91" s="37">
        <f>E92</f>
        <v>60000</v>
      </c>
    </row>
    <row r="92" spans="1:5" ht="27.75" customHeight="1">
      <c r="A92" s="17"/>
      <c r="B92" s="13"/>
      <c r="C92" s="22">
        <v>2030</v>
      </c>
      <c r="D92" s="28" t="s">
        <v>108</v>
      </c>
      <c r="E92" s="37">
        <v>60000</v>
      </c>
    </row>
    <row r="93" spans="1:5" s="55" customFormat="1" ht="21.75" customHeight="1">
      <c r="A93" s="54">
        <v>855</v>
      </c>
      <c r="B93" s="57"/>
      <c r="C93" s="56"/>
      <c r="D93" s="59" t="s">
        <v>320</v>
      </c>
      <c r="E93" s="92">
        <f>E94+E96</f>
        <v>11728000</v>
      </c>
    </row>
    <row r="94" spans="1:5" ht="20.25" customHeight="1">
      <c r="A94" s="17"/>
      <c r="B94" s="13">
        <v>85501</v>
      </c>
      <c r="D94" s="94" t="s">
        <v>321</v>
      </c>
      <c r="E94" s="37">
        <f>E95</f>
        <v>7995000</v>
      </c>
    </row>
    <row r="95" spans="1:5" ht="49.5" customHeight="1">
      <c r="A95" s="17"/>
      <c r="B95" s="13"/>
      <c r="C95" s="22">
        <v>2060</v>
      </c>
      <c r="D95" s="95" t="s">
        <v>337</v>
      </c>
      <c r="E95" s="37">
        <v>7995000</v>
      </c>
    </row>
    <row r="96" spans="1:5" ht="40.5" customHeight="1">
      <c r="A96" s="17"/>
      <c r="B96" s="22">
        <v>85502</v>
      </c>
      <c r="C96" s="22"/>
      <c r="D96" s="95" t="s">
        <v>163</v>
      </c>
      <c r="E96" s="37">
        <f>E97+E98</f>
        <v>3733000</v>
      </c>
    </row>
    <row r="97" spans="1:5" ht="41.25" customHeight="1">
      <c r="A97" s="17"/>
      <c r="B97" s="22"/>
      <c r="C97" s="22">
        <v>2010</v>
      </c>
      <c r="D97" s="95" t="s">
        <v>80</v>
      </c>
      <c r="E97" s="37">
        <v>3718000</v>
      </c>
    </row>
    <row r="98" spans="1:5" ht="28.5" customHeight="1">
      <c r="A98" s="17"/>
      <c r="B98" s="22"/>
      <c r="C98" s="22">
        <v>2360</v>
      </c>
      <c r="D98" s="95" t="s">
        <v>190</v>
      </c>
      <c r="E98" s="37">
        <v>15000</v>
      </c>
    </row>
    <row r="99" spans="1:5" s="55" customFormat="1" ht="22.5" customHeight="1">
      <c r="A99" s="54">
        <v>900</v>
      </c>
      <c r="B99" s="57"/>
      <c r="C99" s="56"/>
      <c r="D99" s="59" t="s">
        <v>54</v>
      </c>
      <c r="E99" s="92">
        <f>E100+E103</f>
        <v>1255500</v>
      </c>
    </row>
    <row r="100" spans="1:5" s="104" customFormat="1" ht="19.5" customHeight="1">
      <c r="A100" s="36"/>
      <c r="B100" s="45">
        <v>90002</v>
      </c>
      <c r="C100" s="113"/>
      <c r="D100" s="99" t="s">
        <v>194</v>
      </c>
      <c r="E100" s="37">
        <f>E101+E102</f>
        <v>1243500</v>
      </c>
    </row>
    <row r="101" spans="1:5" s="104" customFormat="1" ht="27" customHeight="1">
      <c r="A101" s="36"/>
      <c r="B101" s="45"/>
      <c r="C101" s="29" t="s">
        <v>91</v>
      </c>
      <c r="D101" s="28" t="s">
        <v>111</v>
      </c>
      <c r="E101" s="105">
        <v>1230000</v>
      </c>
    </row>
    <row r="102" spans="1:5" s="104" customFormat="1" ht="18.75" customHeight="1">
      <c r="A102" s="36"/>
      <c r="B102" s="45"/>
      <c r="C102" s="14" t="s">
        <v>152</v>
      </c>
      <c r="D102" s="99" t="s">
        <v>166</v>
      </c>
      <c r="E102" s="37">
        <v>13500</v>
      </c>
    </row>
    <row r="103" spans="1:5" ht="29.25" customHeight="1">
      <c r="A103" s="17"/>
      <c r="B103" s="22">
        <v>90019</v>
      </c>
      <c r="C103" s="22"/>
      <c r="D103" s="28" t="s">
        <v>164</v>
      </c>
      <c r="E103" s="37">
        <f>E104</f>
        <v>12000</v>
      </c>
    </row>
    <row r="104" spans="1:5" ht="27" customHeight="1">
      <c r="A104" s="17"/>
      <c r="B104" s="13"/>
      <c r="C104" s="29" t="s">
        <v>91</v>
      </c>
      <c r="D104" s="28" t="s">
        <v>111</v>
      </c>
      <c r="E104" s="37">
        <v>12000</v>
      </c>
    </row>
    <row r="105" spans="1:5" ht="22.5" customHeight="1">
      <c r="A105" s="17"/>
      <c r="B105" s="13"/>
      <c r="C105" s="22"/>
      <c r="D105" s="83" t="s">
        <v>82</v>
      </c>
      <c r="E105" s="82">
        <f>E6+E9+E13+E20+E30+E33+E37+E64+E69+E78+E93+E99</f>
        <v>59132186</v>
      </c>
    </row>
  </sheetData>
  <sheetProtection/>
  <mergeCells count="3">
    <mergeCell ref="C3:D3"/>
    <mergeCell ref="B2:D2"/>
    <mergeCell ref="A1:B1"/>
  </mergeCells>
  <printOptions/>
  <pageMargins left="0.54" right="0.17" top="0.44" bottom="0.25" header="0.22" footer="0.21"/>
  <pageSetup horizontalDpi="1200" verticalDpi="1200" orientation="portrait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2"/>
  <sheetViews>
    <sheetView tabSelected="1" zoomScalePageLayoutView="0" workbookViewId="0" topLeftCell="A1">
      <selection activeCell="J9" sqref="J9"/>
    </sheetView>
  </sheetViews>
  <sheetFormatPr defaultColWidth="9.00390625" defaultRowHeight="15" customHeight="1"/>
  <cols>
    <col min="1" max="1" width="6.375" style="1" customWidth="1"/>
    <col min="2" max="2" width="9.00390625" style="1" customWidth="1"/>
    <col min="3" max="3" width="6.125" style="1" customWidth="1"/>
    <col min="4" max="4" width="60.875" style="1" customWidth="1"/>
    <col min="5" max="5" width="15.875" style="1" customWidth="1"/>
    <col min="6" max="16384" width="9.125" style="1" customWidth="1"/>
  </cols>
  <sheetData>
    <row r="1" ht="15" customHeight="1">
      <c r="E1" s="1" t="s">
        <v>334</v>
      </c>
    </row>
    <row r="2" spans="1:5" ht="15" customHeight="1">
      <c r="A2" s="2"/>
      <c r="B2" s="154" t="s">
        <v>151</v>
      </c>
      <c r="C2" s="160"/>
      <c r="D2" s="160"/>
      <c r="E2" s="160"/>
    </row>
    <row r="3" spans="1:5" ht="13.5" customHeight="1">
      <c r="A3" s="2"/>
      <c r="B3" s="4"/>
      <c r="C3" s="4"/>
      <c r="D3" s="3" t="s">
        <v>309</v>
      </c>
      <c r="E3" s="5"/>
    </row>
    <row r="4" ht="9" customHeight="1"/>
    <row r="5" spans="1:5" ht="30" customHeight="1">
      <c r="A5" s="6" t="s">
        <v>0</v>
      </c>
      <c r="B5" s="7" t="s">
        <v>1</v>
      </c>
      <c r="C5" s="6" t="s">
        <v>2</v>
      </c>
      <c r="D5" s="6" t="s">
        <v>3</v>
      </c>
      <c r="E5" s="39" t="s">
        <v>310</v>
      </c>
    </row>
    <row r="6" spans="1:5" s="9" customFormat="1" ht="1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</row>
    <row r="7" spans="1:5" s="55" customFormat="1" ht="19.5" customHeight="1">
      <c r="A7" s="51" t="s">
        <v>4</v>
      </c>
      <c r="B7" s="57"/>
      <c r="C7" s="57"/>
      <c r="D7" s="54" t="s">
        <v>5</v>
      </c>
      <c r="E7" s="74">
        <f>E8+E10+E14</f>
        <v>289400</v>
      </c>
    </row>
    <row r="8" spans="1:5" ht="20.25" customHeight="1">
      <c r="A8" s="13"/>
      <c r="B8" s="14" t="s">
        <v>312</v>
      </c>
      <c r="C8" s="13"/>
      <c r="D8" s="15" t="s">
        <v>311</v>
      </c>
      <c r="E8" s="37">
        <f>E9</f>
        <v>50000</v>
      </c>
    </row>
    <row r="9" spans="1:5" ht="37.5" customHeight="1">
      <c r="A9" s="13"/>
      <c r="B9" s="14"/>
      <c r="C9" s="22">
        <v>2830</v>
      </c>
      <c r="D9" s="141" t="s">
        <v>313</v>
      </c>
      <c r="E9" s="105">
        <v>50000</v>
      </c>
    </row>
    <row r="10" spans="1:5" ht="18" customHeight="1">
      <c r="A10" s="13"/>
      <c r="B10" s="14" t="s">
        <v>6</v>
      </c>
      <c r="C10" s="13"/>
      <c r="D10" s="15" t="s">
        <v>7</v>
      </c>
      <c r="E10" s="37">
        <f>E11+E12+E13</f>
        <v>237895</v>
      </c>
    </row>
    <row r="11" spans="1:5" ht="15" customHeight="1">
      <c r="A11" s="13"/>
      <c r="B11" s="14"/>
      <c r="C11" s="13">
        <v>4210</v>
      </c>
      <c r="D11" s="17" t="s">
        <v>14</v>
      </c>
      <c r="E11" s="37">
        <v>32895</v>
      </c>
    </row>
    <row r="12" spans="1:5" ht="15" customHeight="1">
      <c r="A12" s="13"/>
      <c r="B12" s="14"/>
      <c r="C12" s="13">
        <v>4270</v>
      </c>
      <c r="D12" s="17" t="s">
        <v>16</v>
      </c>
      <c r="E12" s="37">
        <v>170000</v>
      </c>
    </row>
    <row r="13" spans="1:5" ht="15" customHeight="1">
      <c r="A13" s="13"/>
      <c r="B13" s="14"/>
      <c r="C13" s="13">
        <v>4300</v>
      </c>
      <c r="D13" s="17" t="s">
        <v>17</v>
      </c>
      <c r="E13" s="37">
        <v>35000</v>
      </c>
    </row>
    <row r="14" spans="1:5" ht="17.25" customHeight="1">
      <c r="A14" s="13"/>
      <c r="B14" s="14" t="s">
        <v>9</v>
      </c>
      <c r="C14" s="13"/>
      <c r="D14" s="17" t="s">
        <v>10</v>
      </c>
      <c r="E14" s="37">
        <f>E15</f>
        <v>1505</v>
      </c>
    </row>
    <row r="15" spans="1:5" ht="17.25" customHeight="1">
      <c r="A15" s="13"/>
      <c r="B15" s="13"/>
      <c r="C15" s="13">
        <v>2850</v>
      </c>
      <c r="D15" s="17" t="s">
        <v>11</v>
      </c>
      <c r="E15" s="37">
        <v>1505</v>
      </c>
    </row>
    <row r="16" spans="1:5" s="55" customFormat="1" ht="30" customHeight="1">
      <c r="A16" s="56">
        <v>400</v>
      </c>
      <c r="B16" s="57"/>
      <c r="C16" s="57"/>
      <c r="D16" s="60" t="s">
        <v>12</v>
      </c>
      <c r="E16" s="74">
        <f>E17</f>
        <v>716000</v>
      </c>
    </row>
    <row r="17" spans="1:5" ht="18" customHeight="1">
      <c r="A17" s="13"/>
      <c r="B17" s="13">
        <v>40002</v>
      </c>
      <c r="C17" s="13"/>
      <c r="D17" s="17" t="s">
        <v>13</v>
      </c>
      <c r="E17" s="37">
        <f>E18+E19+E20+E21+E22+E23</f>
        <v>716000</v>
      </c>
    </row>
    <row r="18" spans="1:5" ht="15" customHeight="1">
      <c r="A18" s="13"/>
      <c r="B18" s="13"/>
      <c r="C18" s="13">
        <v>4210</v>
      </c>
      <c r="D18" s="17" t="s">
        <v>14</v>
      </c>
      <c r="E18" s="38">
        <v>40000</v>
      </c>
    </row>
    <row r="19" spans="1:5" ht="15" customHeight="1">
      <c r="A19" s="13"/>
      <c r="B19" s="13"/>
      <c r="C19" s="13">
        <v>4260</v>
      </c>
      <c r="D19" s="17" t="s">
        <v>15</v>
      </c>
      <c r="E19" s="38">
        <v>450000</v>
      </c>
    </row>
    <row r="20" spans="1:5" ht="15" customHeight="1">
      <c r="A20" s="13"/>
      <c r="B20" s="13"/>
      <c r="C20" s="13">
        <v>4270</v>
      </c>
      <c r="D20" s="17" t="s">
        <v>16</v>
      </c>
      <c r="E20" s="38">
        <v>120000</v>
      </c>
    </row>
    <row r="21" spans="1:5" ht="15" customHeight="1">
      <c r="A21" s="13"/>
      <c r="B21" s="13"/>
      <c r="C21" s="13">
        <v>4300</v>
      </c>
      <c r="D21" s="17" t="s">
        <v>17</v>
      </c>
      <c r="E21" s="38">
        <v>40000</v>
      </c>
    </row>
    <row r="22" spans="1:5" ht="20.25" customHeight="1">
      <c r="A22" s="13"/>
      <c r="B22" s="13"/>
      <c r="C22" s="22">
        <v>4360</v>
      </c>
      <c r="D22" s="18" t="s">
        <v>290</v>
      </c>
      <c r="E22" s="37">
        <v>1000</v>
      </c>
    </row>
    <row r="23" spans="1:5" ht="15" customHeight="1">
      <c r="A23" s="13"/>
      <c r="B23" s="13"/>
      <c r="C23" s="13">
        <v>4430</v>
      </c>
      <c r="D23" s="17" t="s">
        <v>18</v>
      </c>
      <c r="E23" s="38">
        <v>65000</v>
      </c>
    </row>
    <row r="24" spans="1:5" s="55" customFormat="1" ht="18.75" customHeight="1">
      <c r="A24" s="57">
        <v>600</v>
      </c>
      <c r="B24" s="57"/>
      <c r="C24" s="57"/>
      <c r="D24" s="54" t="s">
        <v>165</v>
      </c>
      <c r="E24" s="74">
        <f>E25+E27+E30+E36</f>
        <v>5619296</v>
      </c>
    </row>
    <row r="25" spans="1:5" s="12" customFormat="1" ht="18" customHeight="1">
      <c r="A25" s="13"/>
      <c r="B25" s="13">
        <v>60013</v>
      </c>
      <c r="C25" s="13"/>
      <c r="D25" s="17" t="s">
        <v>120</v>
      </c>
      <c r="E25" s="38">
        <f>E26</f>
        <v>4000</v>
      </c>
    </row>
    <row r="26" spans="1:5" s="12" customFormat="1" ht="18" customHeight="1">
      <c r="A26" s="13"/>
      <c r="B26" s="13"/>
      <c r="C26" s="13">
        <v>4430</v>
      </c>
      <c r="D26" s="17" t="s">
        <v>18</v>
      </c>
      <c r="E26" s="37">
        <v>4000</v>
      </c>
    </row>
    <row r="27" spans="1:5" s="12" customFormat="1" ht="21.75" customHeight="1">
      <c r="A27" s="13"/>
      <c r="B27" s="22">
        <v>60014</v>
      </c>
      <c r="C27" s="13"/>
      <c r="D27" s="31" t="s">
        <v>121</v>
      </c>
      <c r="E27" s="38">
        <f>E28+E29</f>
        <v>2161000</v>
      </c>
    </row>
    <row r="28" spans="1:5" s="12" customFormat="1" ht="18.75" customHeight="1">
      <c r="A28" s="13"/>
      <c r="B28" s="13"/>
      <c r="C28" s="13">
        <v>4430</v>
      </c>
      <c r="D28" s="18" t="s">
        <v>18</v>
      </c>
      <c r="E28" s="38">
        <v>11000</v>
      </c>
    </row>
    <row r="29" spans="1:5" s="12" customFormat="1" ht="42.75" customHeight="1">
      <c r="A29" s="13"/>
      <c r="B29" s="13"/>
      <c r="C29" s="22">
        <v>6300</v>
      </c>
      <c r="D29" s="41" t="s">
        <v>135</v>
      </c>
      <c r="E29" s="38">
        <v>2150000</v>
      </c>
    </row>
    <row r="30" spans="1:5" ht="21.75" customHeight="1">
      <c r="A30" s="19"/>
      <c r="B30" s="13">
        <v>60016</v>
      </c>
      <c r="C30" s="19"/>
      <c r="D30" s="17" t="s">
        <v>19</v>
      </c>
      <c r="E30" s="38">
        <f>E31+E32+E33+E34+E35</f>
        <v>3438000</v>
      </c>
    </row>
    <row r="31" spans="1:5" ht="15" customHeight="1">
      <c r="A31" s="19"/>
      <c r="B31" s="19"/>
      <c r="C31" s="13">
        <v>4210</v>
      </c>
      <c r="D31" s="17" t="s">
        <v>14</v>
      </c>
      <c r="E31" s="38">
        <v>82000</v>
      </c>
    </row>
    <row r="32" spans="1:5" ht="15" customHeight="1">
      <c r="A32" s="19"/>
      <c r="B32" s="19"/>
      <c r="C32" s="13">
        <v>4270</v>
      </c>
      <c r="D32" s="17" t="s">
        <v>16</v>
      </c>
      <c r="E32" s="38">
        <v>150000</v>
      </c>
    </row>
    <row r="33" spans="1:5" ht="18" customHeight="1">
      <c r="A33" s="19"/>
      <c r="B33" s="19"/>
      <c r="C33" s="13">
        <v>4300</v>
      </c>
      <c r="D33" s="17" t="s">
        <v>17</v>
      </c>
      <c r="E33" s="38">
        <v>445000</v>
      </c>
    </row>
    <row r="34" spans="1:5" ht="21" customHeight="1">
      <c r="A34" s="19"/>
      <c r="B34" s="19"/>
      <c r="C34" s="13">
        <v>4430</v>
      </c>
      <c r="D34" s="17" t="s">
        <v>18</v>
      </c>
      <c r="E34" s="38">
        <v>11000</v>
      </c>
    </row>
    <row r="35" spans="1:5" ht="21.75" customHeight="1">
      <c r="A35" s="19"/>
      <c r="B35" s="19"/>
      <c r="C35" s="13">
        <v>6050</v>
      </c>
      <c r="D35" s="18" t="s">
        <v>8</v>
      </c>
      <c r="E35" s="38">
        <v>2750000</v>
      </c>
    </row>
    <row r="36" spans="1:5" ht="18.75" customHeight="1">
      <c r="A36" s="19"/>
      <c r="B36" s="13">
        <v>60095</v>
      </c>
      <c r="C36" s="13"/>
      <c r="D36" s="18" t="s">
        <v>24</v>
      </c>
      <c r="E36" s="38">
        <f>E37</f>
        <v>16296</v>
      </c>
    </row>
    <row r="37" spans="1:5" ht="30" customHeight="1">
      <c r="A37" s="19"/>
      <c r="B37" s="19"/>
      <c r="C37" s="22">
        <v>4400</v>
      </c>
      <c r="D37" s="18" t="s">
        <v>319</v>
      </c>
      <c r="E37" s="38">
        <v>16296</v>
      </c>
    </row>
    <row r="38" spans="1:5" s="55" customFormat="1" ht="21.75" customHeight="1">
      <c r="A38" s="57">
        <v>700</v>
      </c>
      <c r="B38" s="61"/>
      <c r="C38" s="61"/>
      <c r="D38" s="54" t="s">
        <v>20</v>
      </c>
      <c r="E38" s="74">
        <f>E39</f>
        <v>544500</v>
      </c>
    </row>
    <row r="39" spans="1:5" ht="21.75" customHeight="1">
      <c r="A39" s="19"/>
      <c r="B39" s="13">
        <v>70005</v>
      </c>
      <c r="C39" s="19"/>
      <c r="D39" s="17" t="s">
        <v>21</v>
      </c>
      <c r="E39" s="38">
        <f>E40+E41+E42+E43+E44+E45+E46</f>
        <v>544500</v>
      </c>
    </row>
    <row r="40" spans="1:5" ht="18" customHeight="1">
      <c r="A40" s="19"/>
      <c r="B40" s="19"/>
      <c r="C40" s="13">
        <v>4170</v>
      </c>
      <c r="D40" s="17" t="s">
        <v>112</v>
      </c>
      <c r="E40" s="38">
        <v>1500</v>
      </c>
    </row>
    <row r="41" spans="1:5" ht="17.25" customHeight="1">
      <c r="A41" s="19"/>
      <c r="B41" s="19"/>
      <c r="C41" s="13">
        <v>4210</v>
      </c>
      <c r="D41" s="17" t="s">
        <v>14</v>
      </c>
      <c r="E41" s="38">
        <v>8000</v>
      </c>
    </row>
    <row r="42" spans="1:5" ht="21.75" customHeight="1">
      <c r="A42" s="19"/>
      <c r="B42" s="19"/>
      <c r="C42" s="13">
        <v>4260</v>
      </c>
      <c r="D42" s="17" t="s">
        <v>15</v>
      </c>
      <c r="E42" s="38">
        <v>50000</v>
      </c>
    </row>
    <row r="43" spans="1:5" ht="18.75" customHeight="1">
      <c r="A43" s="19"/>
      <c r="B43" s="19"/>
      <c r="C43" s="13">
        <v>4270</v>
      </c>
      <c r="D43" s="17" t="s">
        <v>16</v>
      </c>
      <c r="E43" s="38">
        <v>15000</v>
      </c>
    </row>
    <row r="44" spans="1:5" ht="15" customHeight="1">
      <c r="A44" s="19"/>
      <c r="B44" s="19"/>
      <c r="C44" s="13">
        <v>4300</v>
      </c>
      <c r="D44" s="17" t="s">
        <v>17</v>
      </c>
      <c r="E44" s="38">
        <v>100000</v>
      </c>
    </row>
    <row r="45" spans="1:5" ht="15.75" customHeight="1">
      <c r="A45" s="19"/>
      <c r="B45" s="19"/>
      <c r="C45" s="13">
        <v>4430</v>
      </c>
      <c r="D45" s="18" t="s">
        <v>18</v>
      </c>
      <c r="E45" s="38">
        <v>20000</v>
      </c>
    </row>
    <row r="46" spans="1:5" ht="18.75" customHeight="1">
      <c r="A46" s="19"/>
      <c r="B46" s="19"/>
      <c r="C46" s="13">
        <v>4590</v>
      </c>
      <c r="D46" s="17" t="s">
        <v>131</v>
      </c>
      <c r="E46" s="38">
        <v>350000</v>
      </c>
    </row>
    <row r="47" spans="1:5" s="55" customFormat="1" ht="18.75" customHeight="1">
      <c r="A47" s="57">
        <v>710</v>
      </c>
      <c r="B47" s="61"/>
      <c r="C47" s="61"/>
      <c r="D47" s="54" t="s">
        <v>22</v>
      </c>
      <c r="E47" s="74">
        <f>E48+E51</f>
        <v>254861</v>
      </c>
    </row>
    <row r="48" spans="1:5" ht="20.25" customHeight="1">
      <c r="A48" s="19"/>
      <c r="B48" s="13">
        <v>71004</v>
      </c>
      <c r="C48" s="19"/>
      <c r="D48" s="17" t="s">
        <v>23</v>
      </c>
      <c r="E48" s="106">
        <f>E49+E50</f>
        <v>242000</v>
      </c>
    </row>
    <row r="49" spans="1:5" ht="16.5" customHeight="1">
      <c r="A49" s="19"/>
      <c r="B49" s="19"/>
      <c r="C49" s="13">
        <v>4170</v>
      </c>
      <c r="D49" s="18" t="s">
        <v>112</v>
      </c>
      <c r="E49" s="38">
        <v>10000</v>
      </c>
    </row>
    <row r="50" spans="1:5" ht="15" customHeight="1">
      <c r="A50" s="19"/>
      <c r="B50" s="19"/>
      <c r="C50" s="13">
        <v>4300</v>
      </c>
      <c r="D50" s="17" t="s">
        <v>17</v>
      </c>
      <c r="E50" s="38">
        <v>232000</v>
      </c>
    </row>
    <row r="51" spans="1:5" ht="18.75" customHeight="1">
      <c r="A51" s="19"/>
      <c r="B51" s="120">
        <v>71095</v>
      </c>
      <c r="C51" s="19"/>
      <c r="D51" s="18" t="s">
        <v>24</v>
      </c>
      <c r="E51" s="38">
        <f>E52</f>
        <v>12861</v>
      </c>
    </row>
    <row r="52" spans="1:5" ht="39.75" customHeight="1">
      <c r="A52" s="19"/>
      <c r="B52" s="19"/>
      <c r="C52" s="22">
        <v>6639</v>
      </c>
      <c r="D52" s="141" t="s">
        <v>149</v>
      </c>
      <c r="E52" s="143">
        <v>12861</v>
      </c>
    </row>
    <row r="53" spans="1:5" s="55" customFormat="1" ht="20.25" customHeight="1">
      <c r="A53" s="57">
        <v>750</v>
      </c>
      <c r="B53" s="61"/>
      <c r="C53" s="61"/>
      <c r="D53" s="54" t="s">
        <v>25</v>
      </c>
      <c r="E53" s="74">
        <f>E54+E59+E64+E83+E87</f>
        <v>6853105</v>
      </c>
    </row>
    <row r="54" spans="1:5" ht="21.75" customHeight="1">
      <c r="A54" s="19"/>
      <c r="B54" s="13">
        <v>75011</v>
      </c>
      <c r="C54" s="19"/>
      <c r="D54" s="17" t="s">
        <v>26</v>
      </c>
      <c r="E54" s="38">
        <f>E55+E56+E57+E58</f>
        <v>68430</v>
      </c>
    </row>
    <row r="55" spans="1:5" ht="15" customHeight="1">
      <c r="A55" s="19"/>
      <c r="B55" s="19"/>
      <c r="C55" s="13">
        <v>4010</v>
      </c>
      <c r="D55" s="17" t="s">
        <v>27</v>
      </c>
      <c r="E55" s="38">
        <v>52800</v>
      </c>
    </row>
    <row r="56" spans="1:5" ht="15" customHeight="1">
      <c r="A56" s="20"/>
      <c r="B56" s="20"/>
      <c r="C56" s="13">
        <v>4040</v>
      </c>
      <c r="D56" s="17" t="s">
        <v>28</v>
      </c>
      <c r="E56" s="38">
        <v>4930</v>
      </c>
    </row>
    <row r="57" spans="1:5" ht="15" customHeight="1">
      <c r="A57" s="20"/>
      <c r="B57" s="20"/>
      <c r="C57" s="13">
        <v>4110</v>
      </c>
      <c r="D57" s="17" t="s">
        <v>29</v>
      </c>
      <c r="E57" s="38">
        <v>9872</v>
      </c>
    </row>
    <row r="58" spans="1:5" ht="15" customHeight="1">
      <c r="A58" s="20"/>
      <c r="B58" s="20"/>
      <c r="C58" s="13">
        <v>4210</v>
      </c>
      <c r="D58" s="17" t="s">
        <v>14</v>
      </c>
      <c r="E58" s="38">
        <v>828</v>
      </c>
    </row>
    <row r="59" spans="1:5" ht="18" customHeight="1">
      <c r="A59" s="20"/>
      <c r="B59" s="13">
        <v>75022</v>
      </c>
      <c r="C59" s="13"/>
      <c r="D59" s="17" t="s">
        <v>32</v>
      </c>
      <c r="E59" s="38">
        <f>E60+E61+E62+E63</f>
        <v>153000</v>
      </c>
    </row>
    <row r="60" spans="1:5" ht="18" customHeight="1">
      <c r="A60" s="20"/>
      <c r="B60" s="13"/>
      <c r="C60" s="13">
        <v>3030</v>
      </c>
      <c r="D60" s="17" t="s">
        <v>33</v>
      </c>
      <c r="E60" s="38">
        <v>135000</v>
      </c>
    </row>
    <row r="61" spans="1:5" ht="16.5" customHeight="1">
      <c r="A61" s="20"/>
      <c r="B61" s="13"/>
      <c r="C61" s="13">
        <v>4210</v>
      </c>
      <c r="D61" s="17" t="s">
        <v>14</v>
      </c>
      <c r="E61" s="38">
        <v>7000</v>
      </c>
    </row>
    <row r="62" spans="1:5" ht="16.5" customHeight="1">
      <c r="A62" s="20"/>
      <c r="B62" s="13"/>
      <c r="C62" s="13">
        <v>4220</v>
      </c>
      <c r="D62" s="17" t="s">
        <v>332</v>
      </c>
      <c r="E62" s="38">
        <v>5000</v>
      </c>
    </row>
    <row r="63" spans="1:5" ht="18" customHeight="1">
      <c r="A63" s="20"/>
      <c r="B63" s="13"/>
      <c r="C63" s="13">
        <v>4300</v>
      </c>
      <c r="D63" s="17" t="s">
        <v>17</v>
      </c>
      <c r="E63" s="38">
        <v>6000</v>
      </c>
    </row>
    <row r="64" spans="1:5" ht="19.5" customHeight="1">
      <c r="A64" s="20"/>
      <c r="B64" s="13">
        <v>75023</v>
      </c>
      <c r="C64" s="13"/>
      <c r="D64" s="17" t="s">
        <v>34</v>
      </c>
      <c r="E64" s="38">
        <f>E65++E66+E67+E68+E69+E70+E71+E72+E73+E74+E75+E76+E77+E78+E79+E80+E81+E82</f>
        <v>6456927</v>
      </c>
    </row>
    <row r="65" spans="1:5" ht="19.5" customHeight="1">
      <c r="A65" s="20"/>
      <c r="B65" s="13"/>
      <c r="C65" s="13">
        <v>3020</v>
      </c>
      <c r="D65" s="17" t="s">
        <v>292</v>
      </c>
      <c r="E65" s="38">
        <v>8000</v>
      </c>
    </row>
    <row r="66" spans="1:5" ht="18" customHeight="1">
      <c r="A66" s="20"/>
      <c r="B66" s="13"/>
      <c r="C66" s="13">
        <v>4010</v>
      </c>
      <c r="D66" s="17" t="s">
        <v>27</v>
      </c>
      <c r="E66" s="38">
        <v>4045300</v>
      </c>
    </row>
    <row r="67" spans="1:5" ht="15" customHeight="1">
      <c r="A67" s="20"/>
      <c r="B67" s="20"/>
      <c r="C67" s="13">
        <v>4040</v>
      </c>
      <c r="D67" s="17" t="s">
        <v>28</v>
      </c>
      <c r="E67" s="38">
        <v>335760</v>
      </c>
    </row>
    <row r="68" spans="1:5" ht="19.5" customHeight="1">
      <c r="A68" s="20"/>
      <c r="B68" s="20"/>
      <c r="C68" s="13">
        <v>4110</v>
      </c>
      <c r="D68" s="17" t="s">
        <v>29</v>
      </c>
      <c r="E68" s="38">
        <v>749162</v>
      </c>
    </row>
    <row r="69" spans="1:5" ht="15" customHeight="1">
      <c r="A69" s="20"/>
      <c r="B69" s="20"/>
      <c r="C69" s="13">
        <v>4120</v>
      </c>
      <c r="D69" s="17" t="s">
        <v>30</v>
      </c>
      <c r="E69" s="38">
        <v>107336</v>
      </c>
    </row>
    <row r="70" spans="1:5" ht="15" customHeight="1">
      <c r="A70" s="20"/>
      <c r="B70" s="20"/>
      <c r="C70" s="13">
        <v>4140</v>
      </c>
      <c r="D70" s="17" t="s">
        <v>204</v>
      </c>
      <c r="E70" s="38">
        <v>70000</v>
      </c>
    </row>
    <row r="71" spans="1:5" ht="16.5" customHeight="1">
      <c r="A71" s="20"/>
      <c r="B71" s="20"/>
      <c r="C71" s="13">
        <v>4170</v>
      </c>
      <c r="D71" s="17" t="s">
        <v>112</v>
      </c>
      <c r="E71" s="38">
        <v>100000</v>
      </c>
    </row>
    <row r="72" spans="1:5" ht="15" customHeight="1">
      <c r="A72" s="20"/>
      <c r="B72" s="20"/>
      <c r="C72" s="13">
        <v>4210</v>
      </c>
      <c r="D72" s="17" t="s">
        <v>14</v>
      </c>
      <c r="E72" s="38">
        <v>205000</v>
      </c>
    </row>
    <row r="73" spans="1:5" ht="15" customHeight="1">
      <c r="A73" s="20"/>
      <c r="B73" s="20"/>
      <c r="C73" s="19">
        <v>4220</v>
      </c>
      <c r="D73" s="17" t="s">
        <v>332</v>
      </c>
      <c r="E73" s="37">
        <v>20000</v>
      </c>
    </row>
    <row r="74" spans="1:5" ht="15" customHeight="1">
      <c r="A74" s="20"/>
      <c r="B74" s="20"/>
      <c r="C74" s="13">
        <v>4260</v>
      </c>
      <c r="D74" s="17" t="s">
        <v>15</v>
      </c>
      <c r="E74" s="38">
        <v>65000</v>
      </c>
    </row>
    <row r="75" spans="1:5" ht="15" customHeight="1">
      <c r="A75" s="20"/>
      <c r="B75" s="20"/>
      <c r="C75" s="13">
        <v>4270</v>
      </c>
      <c r="D75" s="17" t="s">
        <v>16</v>
      </c>
      <c r="E75" s="38">
        <v>80000</v>
      </c>
    </row>
    <row r="76" spans="1:5" ht="15" customHeight="1">
      <c r="A76" s="20"/>
      <c r="B76" s="20"/>
      <c r="C76" s="13">
        <v>4280</v>
      </c>
      <c r="D76" s="18" t="s">
        <v>137</v>
      </c>
      <c r="E76" s="38">
        <v>8000</v>
      </c>
    </row>
    <row r="77" spans="1:5" ht="15" customHeight="1">
      <c r="A77" s="20"/>
      <c r="B77" s="20"/>
      <c r="C77" s="13">
        <v>4300</v>
      </c>
      <c r="D77" s="17" t="s">
        <v>17</v>
      </c>
      <c r="E77" s="38">
        <v>464000</v>
      </c>
    </row>
    <row r="78" spans="1:5" ht="16.5" customHeight="1">
      <c r="A78" s="20"/>
      <c r="B78" s="20"/>
      <c r="C78" s="13">
        <v>4360</v>
      </c>
      <c r="D78" s="18" t="s">
        <v>290</v>
      </c>
      <c r="E78" s="38">
        <v>30000</v>
      </c>
    </row>
    <row r="79" spans="1:5" ht="15" customHeight="1">
      <c r="A79" s="20"/>
      <c r="B79" s="19"/>
      <c r="C79" s="13">
        <v>4410</v>
      </c>
      <c r="D79" s="17" t="s">
        <v>35</v>
      </c>
      <c r="E79" s="38">
        <v>18000</v>
      </c>
    </row>
    <row r="80" spans="1:5" ht="15" customHeight="1">
      <c r="A80" s="20"/>
      <c r="B80" s="19"/>
      <c r="C80" s="13">
        <v>4430</v>
      </c>
      <c r="D80" s="17" t="s">
        <v>18</v>
      </c>
      <c r="E80" s="38">
        <v>40000</v>
      </c>
    </row>
    <row r="81" spans="1:5" ht="15" customHeight="1">
      <c r="A81" s="20"/>
      <c r="B81" s="19"/>
      <c r="C81" s="13">
        <v>4440</v>
      </c>
      <c r="D81" s="18" t="s">
        <v>31</v>
      </c>
      <c r="E81" s="38">
        <v>78409</v>
      </c>
    </row>
    <row r="82" spans="1:5" ht="29.25" customHeight="1">
      <c r="A82" s="20"/>
      <c r="B82" s="19"/>
      <c r="C82" s="22">
        <v>4700</v>
      </c>
      <c r="D82" s="41" t="s">
        <v>125</v>
      </c>
      <c r="E82" s="38">
        <v>32960</v>
      </c>
    </row>
    <row r="83" spans="1:5" ht="20.25" customHeight="1">
      <c r="A83" s="20"/>
      <c r="B83" s="13">
        <v>75075</v>
      </c>
      <c r="C83" s="13"/>
      <c r="D83" s="17" t="s">
        <v>130</v>
      </c>
      <c r="E83" s="38">
        <f>E84+E85+E86</f>
        <v>54760</v>
      </c>
    </row>
    <row r="84" spans="1:5" ht="19.5" customHeight="1">
      <c r="A84" s="20"/>
      <c r="B84" s="19"/>
      <c r="C84" s="13">
        <v>4210</v>
      </c>
      <c r="D84" s="17" t="s">
        <v>14</v>
      </c>
      <c r="E84" s="38">
        <v>5000</v>
      </c>
    </row>
    <row r="85" spans="1:5" ht="19.5" customHeight="1">
      <c r="A85" s="20"/>
      <c r="B85" s="19"/>
      <c r="C85" s="13">
        <v>4300</v>
      </c>
      <c r="D85" s="17" t="s">
        <v>17</v>
      </c>
      <c r="E85" s="38">
        <v>39760</v>
      </c>
    </row>
    <row r="86" spans="1:5" ht="19.5" customHeight="1">
      <c r="A86" s="20"/>
      <c r="B86" s="19"/>
      <c r="C86" s="13">
        <v>4430</v>
      </c>
      <c r="D86" s="17" t="s">
        <v>18</v>
      </c>
      <c r="E86" s="38">
        <v>10000</v>
      </c>
    </row>
    <row r="87" spans="1:5" ht="21" customHeight="1">
      <c r="A87" s="20"/>
      <c r="B87" s="13">
        <v>75095</v>
      </c>
      <c r="C87" s="19"/>
      <c r="D87" s="17" t="s">
        <v>24</v>
      </c>
      <c r="E87" s="38">
        <f>E88+E89+E90+E91+E92+E93+E94+E95+E96+E97+E98+E99</f>
        <v>119988</v>
      </c>
    </row>
    <row r="88" spans="1:5" ht="27" customHeight="1">
      <c r="A88" s="19"/>
      <c r="B88" s="19"/>
      <c r="C88" s="22">
        <v>2900</v>
      </c>
      <c r="D88" s="41" t="s">
        <v>293</v>
      </c>
      <c r="E88" s="38">
        <v>18000</v>
      </c>
    </row>
    <row r="89" spans="1:5" ht="18" customHeight="1">
      <c r="A89" s="19"/>
      <c r="B89" s="19"/>
      <c r="C89" s="22">
        <v>3030</v>
      </c>
      <c r="D89" s="17" t="s">
        <v>33</v>
      </c>
      <c r="E89" s="37">
        <v>15000</v>
      </c>
    </row>
    <row r="90" spans="1:5" ht="18" customHeight="1">
      <c r="A90" s="20"/>
      <c r="B90" s="20"/>
      <c r="C90" s="13">
        <v>4100</v>
      </c>
      <c r="D90" s="17" t="s">
        <v>36</v>
      </c>
      <c r="E90" s="38">
        <v>75000</v>
      </c>
    </row>
    <row r="91" spans="1:5" ht="16.5" customHeight="1">
      <c r="A91" s="19"/>
      <c r="B91" s="19"/>
      <c r="C91" s="13">
        <v>4018</v>
      </c>
      <c r="D91" s="17" t="s">
        <v>27</v>
      </c>
      <c r="E91" s="37">
        <v>7665.3</v>
      </c>
    </row>
    <row r="92" spans="1:5" ht="16.5" customHeight="1">
      <c r="A92" s="19"/>
      <c r="B92" s="19"/>
      <c r="C92" s="13">
        <v>4019</v>
      </c>
      <c r="D92" s="17" t="s">
        <v>27</v>
      </c>
      <c r="E92" s="37">
        <v>1352.7</v>
      </c>
    </row>
    <row r="93" spans="1:5" ht="16.5" customHeight="1">
      <c r="A93" s="19"/>
      <c r="B93" s="19"/>
      <c r="C93" s="13">
        <v>4019</v>
      </c>
      <c r="D93" s="17" t="s">
        <v>27</v>
      </c>
      <c r="E93" s="37">
        <v>1002</v>
      </c>
    </row>
    <row r="94" spans="1:5" ht="16.5" customHeight="1">
      <c r="A94" s="19"/>
      <c r="B94" s="19"/>
      <c r="C94" s="13">
        <v>4118</v>
      </c>
      <c r="D94" s="17" t="s">
        <v>29</v>
      </c>
      <c r="E94" s="37">
        <v>1317.67</v>
      </c>
    </row>
    <row r="95" spans="1:5" ht="16.5" customHeight="1">
      <c r="A95" s="19"/>
      <c r="B95" s="19"/>
      <c r="C95" s="13">
        <v>4119</v>
      </c>
      <c r="D95" s="17" t="s">
        <v>29</v>
      </c>
      <c r="E95" s="37">
        <v>232.53</v>
      </c>
    </row>
    <row r="96" spans="1:5" ht="16.5" customHeight="1">
      <c r="A96" s="19"/>
      <c r="B96" s="19"/>
      <c r="C96" s="13">
        <v>4119</v>
      </c>
      <c r="D96" s="17" t="s">
        <v>29</v>
      </c>
      <c r="E96" s="37">
        <v>172.25</v>
      </c>
    </row>
    <row r="97" spans="1:5" ht="16.5" customHeight="1">
      <c r="A97" s="19"/>
      <c r="B97" s="19"/>
      <c r="C97" s="13">
        <v>4128</v>
      </c>
      <c r="D97" s="17" t="s">
        <v>30</v>
      </c>
      <c r="E97" s="37">
        <v>187.8</v>
      </c>
    </row>
    <row r="98" spans="1:5" ht="16.5" customHeight="1">
      <c r="A98" s="19"/>
      <c r="B98" s="19"/>
      <c r="C98" s="13">
        <v>4129</v>
      </c>
      <c r="D98" s="17" t="s">
        <v>30</v>
      </c>
      <c r="E98" s="37">
        <v>33.3</v>
      </c>
    </row>
    <row r="99" spans="1:5" ht="16.5" customHeight="1">
      <c r="A99" s="19"/>
      <c r="B99" s="19"/>
      <c r="C99" s="13">
        <v>4129</v>
      </c>
      <c r="D99" s="17" t="s">
        <v>30</v>
      </c>
      <c r="E99" s="37">
        <v>24.45</v>
      </c>
    </row>
    <row r="100" spans="1:5" s="62" customFormat="1" ht="30" customHeight="1">
      <c r="A100" s="53">
        <v>751</v>
      </c>
      <c r="B100" s="56"/>
      <c r="C100" s="56"/>
      <c r="D100" s="59" t="s">
        <v>37</v>
      </c>
      <c r="E100" s="93">
        <f>E101</f>
        <v>2303</v>
      </c>
    </row>
    <row r="101" spans="1:5" ht="28.5" customHeight="1">
      <c r="A101" s="13"/>
      <c r="B101" s="22">
        <v>75101</v>
      </c>
      <c r="C101" s="13"/>
      <c r="D101" s="18" t="s">
        <v>38</v>
      </c>
      <c r="E101" s="38">
        <f>E102</f>
        <v>2303</v>
      </c>
    </row>
    <row r="102" spans="1:5" ht="18" customHeight="1">
      <c r="A102" s="13"/>
      <c r="B102" s="13"/>
      <c r="C102" s="13">
        <v>4300</v>
      </c>
      <c r="D102" s="17" t="s">
        <v>17</v>
      </c>
      <c r="E102" s="38">
        <v>2303</v>
      </c>
    </row>
    <row r="103" spans="1:5" s="55" customFormat="1" ht="22.5" customHeight="1">
      <c r="A103" s="53">
        <v>754</v>
      </c>
      <c r="B103" s="57"/>
      <c r="C103" s="57"/>
      <c r="D103" s="59" t="s">
        <v>39</v>
      </c>
      <c r="E103" s="74">
        <f>E104+E106+E115+E132+E135</f>
        <v>1068691</v>
      </c>
    </row>
    <row r="104" spans="1:5" ht="18" customHeight="1">
      <c r="A104" s="134"/>
      <c r="B104" s="13">
        <v>75404</v>
      </c>
      <c r="C104" s="13"/>
      <c r="D104" s="17" t="s">
        <v>113</v>
      </c>
      <c r="E104" s="38">
        <f>E105</f>
        <v>75000</v>
      </c>
    </row>
    <row r="105" spans="1:5" ht="18" customHeight="1">
      <c r="A105" s="134"/>
      <c r="B105" s="13"/>
      <c r="C105" s="13">
        <v>2300</v>
      </c>
      <c r="D105" s="17" t="s">
        <v>294</v>
      </c>
      <c r="E105" s="38">
        <v>75000</v>
      </c>
    </row>
    <row r="106" spans="1:5" ht="19.5" customHeight="1">
      <c r="A106" s="13"/>
      <c r="B106" s="13">
        <v>75412</v>
      </c>
      <c r="C106" s="13"/>
      <c r="D106" s="17" t="s">
        <v>40</v>
      </c>
      <c r="E106" s="38">
        <f>E107+E108+E109+E110+E111+E112+E113+E114</f>
        <v>450000</v>
      </c>
    </row>
    <row r="107" spans="1:5" ht="15.75" customHeight="1">
      <c r="A107" s="13"/>
      <c r="B107" s="13"/>
      <c r="C107" s="13">
        <v>3030</v>
      </c>
      <c r="D107" s="17" t="s">
        <v>33</v>
      </c>
      <c r="E107" s="38">
        <v>3000</v>
      </c>
    </row>
    <row r="108" spans="1:5" ht="18" customHeight="1">
      <c r="A108" s="13"/>
      <c r="B108" s="13"/>
      <c r="C108" s="13">
        <v>4170</v>
      </c>
      <c r="D108" s="18" t="s">
        <v>112</v>
      </c>
      <c r="E108" s="38">
        <v>11520</v>
      </c>
    </row>
    <row r="109" spans="1:5" ht="15" customHeight="1">
      <c r="A109" s="13"/>
      <c r="B109" s="13"/>
      <c r="C109" s="13">
        <v>4210</v>
      </c>
      <c r="D109" s="17" t="s">
        <v>14</v>
      </c>
      <c r="E109" s="38">
        <v>60000</v>
      </c>
    </row>
    <row r="110" spans="1:5" ht="15" customHeight="1">
      <c r="A110" s="13"/>
      <c r="B110" s="13"/>
      <c r="C110" s="13">
        <v>4260</v>
      </c>
      <c r="D110" s="17" t="s">
        <v>15</v>
      </c>
      <c r="E110" s="38">
        <v>28980</v>
      </c>
    </row>
    <row r="111" spans="1:5" ht="15" customHeight="1">
      <c r="A111" s="13"/>
      <c r="B111" s="13"/>
      <c r="C111" s="13">
        <v>4270</v>
      </c>
      <c r="D111" s="17" t="s">
        <v>16</v>
      </c>
      <c r="E111" s="38">
        <v>16000</v>
      </c>
    </row>
    <row r="112" spans="1:5" ht="15" customHeight="1">
      <c r="A112" s="13"/>
      <c r="B112" s="13"/>
      <c r="C112" s="13">
        <v>4300</v>
      </c>
      <c r="D112" s="17" t="s">
        <v>17</v>
      </c>
      <c r="E112" s="38">
        <v>18000</v>
      </c>
    </row>
    <row r="113" spans="1:5" ht="15" customHeight="1">
      <c r="A113" s="13"/>
      <c r="B113" s="13"/>
      <c r="C113" s="13">
        <v>4430</v>
      </c>
      <c r="D113" s="17" t="s">
        <v>18</v>
      </c>
      <c r="E113" s="38">
        <v>12500</v>
      </c>
    </row>
    <row r="114" spans="1:5" ht="18" customHeight="1">
      <c r="A114" s="13"/>
      <c r="B114" s="13"/>
      <c r="C114" s="22">
        <v>6060</v>
      </c>
      <c r="D114" s="41" t="s">
        <v>315</v>
      </c>
      <c r="E114" s="38">
        <v>300000</v>
      </c>
    </row>
    <row r="115" spans="1:5" ht="18" customHeight="1">
      <c r="A115" s="13"/>
      <c r="B115" s="13">
        <v>75416</v>
      </c>
      <c r="C115" s="13"/>
      <c r="D115" s="17" t="s">
        <v>191</v>
      </c>
      <c r="E115" s="38">
        <f>E116+E117+E118+E119+E120+E121+E122+E123+E124+E125+E126+E127+E128+E129+E130+E131</f>
        <v>465691</v>
      </c>
    </row>
    <row r="116" spans="1:5" ht="18.75" customHeight="1">
      <c r="A116" s="13"/>
      <c r="B116" s="13"/>
      <c r="C116" s="13">
        <v>3020</v>
      </c>
      <c r="D116" s="17" t="s">
        <v>292</v>
      </c>
      <c r="E116" s="38">
        <v>1500</v>
      </c>
    </row>
    <row r="117" spans="1:5" ht="18.75" customHeight="1">
      <c r="A117" s="13"/>
      <c r="B117" s="13"/>
      <c r="C117" s="13">
        <v>4010</v>
      </c>
      <c r="D117" s="17" t="s">
        <v>27</v>
      </c>
      <c r="E117" s="38">
        <v>261825</v>
      </c>
    </row>
    <row r="118" spans="1:5" ht="18.75" customHeight="1">
      <c r="A118" s="13"/>
      <c r="B118" s="13"/>
      <c r="C118" s="13">
        <v>4040</v>
      </c>
      <c r="D118" s="17" t="s">
        <v>28</v>
      </c>
      <c r="E118" s="38">
        <v>20850</v>
      </c>
    </row>
    <row r="119" spans="1:5" ht="17.25" customHeight="1">
      <c r="A119" s="13"/>
      <c r="B119" s="13"/>
      <c r="C119" s="13">
        <v>4110</v>
      </c>
      <c r="D119" s="17" t="s">
        <v>29</v>
      </c>
      <c r="E119" s="38">
        <v>48340</v>
      </c>
    </row>
    <row r="120" spans="1:5" ht="18.75" customHeight="1">
      <c r="A120" s="13"/>
      <c r="B120" s="13"/>
      <c r="C120" s="13">
        <v>4120</v>
      </c>
      <c r="D120" s="17" t="s">
        <v>30</v>
      </c>
      <c r="E120" s="38">
        <v>6926</v>
      </c>
    </row>
    <row r="121" spans="1:5" ht="17.25" customHeight="1">
      <c r="A121" s="13"/>
      <c r="B121" s="13"/>
      <c r="C121" s="13">
        <v>4210</v>
      </c>
      <c r="D121" s="17" t="s">
        <v>14</v>
      </c>
      <c r="E121" s="38">
        <v>12000</v>
      </c>
    </row>
    <row r="122" spans="1:5" ht="17.25" customHeight="1">
      <c r="A122" s="13"/>
      <c r="B122" s="13"/>
      <c r="C122" s="13">
        <v>4260</v>
      </c>
      <c r="D122" s="17" t="s">
        <v>15</v>
      </c>
      <c r="E122" s="38">
        <v>18000</v>
      </c>
    </row>
    <row r="123" spans="1:5" ht="17.25" customHeight="1">
      <c r="A123" s="13"/>
      <c r="B123" s="13"/>
      <c r="C123" s="13">
        <v>4270</v>
      </c>
      <c r="D123" s="17" t="s">
        <v>16</v>
      </c>
      <c r="E123" s="38">
        <v>4000</v>
      </c>
    </row>
    <row r="124" spans="1:5" ht="17.25" customHeight="1">
      <c r="A124" s="13"/>
      <c r="B124" s="13"/>
      <c r="C124" s="13">
        <v>4280</v>
      </c>
      <c r="D124" s="17" t="s">
        <v>137</v>
      </c>
      <c r="E124" s="38">
        <v>1500</v>
      </c>
    </row>
    <row r="125" spans="1:5" ht="18.75" customHeight="1">
      <c r="A125" s="13"/>
      <c r="B125" s="13"/>
      <c r="C125" s="13">
        <v>4300</v>
      </c>
      <c r="D125" s="17" t="s">
        <v>17</v>
      </c>
      <c r="E125" s="38">
        <v>25000</v>
      </c>
    </row>
    <row r="126" spans="1:5" ht="21" customHeight="1">
      <c r="A126" s="13"/>
      <c r="B126" s="13"/>
      <c r="C126" s="13">
        <v>4360</v>
      </c>
      <c r="D126" s="18" t="s">
        <v>290</v>
      </c>
      <c r="E126" s="38">
        <v>6000</v>
      </c>
    </row>
    <row r="127" spans="1:5" ht="18.75" customHeight="1">
      <c r="A127" s="13"/>
      <c r="B127" s="13"/>
      <c r="C127" s="22">
        <v>4400</v>
      </c>
      <c r="D127" s="41" t="s">
        <v>192</v>
      </c>
      <c r="E127" s="38">
        <v>44280</v>
      </c>
    </row>
    <row r="128" spans="1:5" ht="17.25" customHeight="1">
      <c r="A128" s="13"/>
      <c r="B128" s="13"/>
      <c r="C128" s="13">
        <v>4410</v>
      </c>
      <c r="D128" s="41" t="s">
        <v>35</v>
      </c>
      <c r="E128" s="38">
        <v>1500</v>
      </c>
    </row>
    <row r="129" spans="1:5" ht="18.75" customHeight="1">
      <c r="A129" s="13"/>
      <c r="B129" s="13"/>
      <c r="C129" s="13">
        <v>4430</v>
      </c>
      <c r="D129" s="17" t="s">
        <v>18</v>
      </c>
      <c r="E129" s="38">
        <v>2500</v>
      </c>
    </row>
    <row r="130" spans="1:5" ht="18.75" customHeight="1">
      <c r="A130" s="13"/>
      <c r="B130" s="13"/>
      <c r="C130" s="13">
        <v>4440</v>
      </c>
      <c r="D130" s="17" t="s">
        <v>327</v>
      </c>
      <c r="E130" s="38">
        <v>5470</v>
      </c>
    </row>
    <row r="131" spans="1:5" ht="28.5" customHeight="1">
      <c r="A131" s="13"/>
      <c r="B131" s="13"/>
      <c r="C131" s="13">
        <v>4700</v>
      </c>
      <c r="D131" s="41" t="s">
        <v>125</v>
      </c>
      <c r="E131" s="38">
        <v>6000</v>
      </c>
    </row>
    <row r="132" spans="1:5" ht="18.75" customHeight="1">
      <c r="A132" s="13"/>
      <c r="B132" s="13">
        <v>75421</v>
      </c>
      <c r="C132" s="13"/>
      <c r="D132" s="17" t="s">
        <v>208</v>
      </c>
      <c r="E132" s="38">
        <f>E133+E134</f>
        <v>15000</v>
      </c>
    </row>
    <row r="133" spans="1:5" ht="18.75" customHeight="1">
      <c r="A133" s="13"/>
      <c r="B133" s="13"/>
      <c r="C133" s="13">
        <v>4210</v>
      </c>
      <c r="D133" s="17" t="s">
        <v>14</v>
      </c>
      <c r="E133" s="38">
        <v>5000</v>
      </c>
    </row>
    <row r="134" spans="1:5" ht="18.75" customHeight="1">
      <c r="A134" s="13"/>
      <c r="B134" s="13"/>
      <c r="C134" s="13">
        <v>4300</v>
      </c>
      <c r="D134" s="17" t="s">
        <v>17</v>
      </c>
      <c r="E134" s="38">
        <v>10000</v>
      </c>
    </row>
    <row r="135" spans="1:5" ht="20.25" customHeight="1">
      <c r="A135" s="13"/>
      <c r="B135" s="13">
        <v>75495</v>
      </c>
      <c r="C135" s="13"/>
      <c r="D135" s="17" t="s">
        <v>24</v>
      </c>
      <c r="E135" s="38">
        <f>E136+E137+E138+E139+E140</f>
        <v>63000</v>
      </c>
    </row>
    <row r="136" spans="1:5" ht="20.25" customHeight="1">
      <c r="A136" s="13"/>
      <c r="B136" s="13"/>
      <c r="C136" s="13">
        <v>4210</v>
      </c>
      <c r="D136" s="17" t="s">
        <v>14</v>
      </c>
      <c r="E136" s="38">
        <v>3000</v>
      </c>
    </row>
    <row r="137" spans="1:5" ht="20.25" customHeight="1">
      <c r="A137" s="13"/>
      <c r="B137" s="13"/>
      <c r="C137" s="13">
        <v>4260</v>
      </c>
      <c r="D137" s="17" t="s">
        <v>15</v>
      </c>
      <c r="E137" s="38">
        <v>4000</v>
      </c>
    </row>
    <row r="138" spans="1:5" ht="20.25" customHeight="1">
      <c r="A138" s="13"/>
      <c r="B138" s="13"/>
      <c r="C138" s="13">
        <v>4270</v>
      </c>
      <c r="D138" s="17" t="s">
        <v>16</v>
      </c>
      <c r="E138" s="38">
        <v>3000</v>
      </c>
    </row>
    <row r="139" spans="1:5" ht="15.75" customHeight="1">
      <c r="A139" s="13"/>
      <c r="B139" s="13"/>
      <c r="C139" s="13">
        <v>4300</v>
      </c>
      <c r="D139" s="17" t="s">
        <v>17</v>
      </c>
      <c r="E139" s="38">
        <v>3000</v>
      </c>
    </row>
    <row r="140" spans="1:5" ht="15.75" customHeight="1">
      <c r="A140" s="13"/>
      <c r="B140" s="13"/>
      <c r="C140" s="13">
        <v>6050</v>
      </c>
      <c r="D140" s="18" t="s">
        <v>8</v>
      </c>
      <c r="E140" s="38">
        <v>50000</v>
      </c>
    </row>
    <row r="141" spans="1:5" s="55" customFormat="1" ht="23.25" customHeight="1">
      <c r="A141" s="53">
        <v>757</v>
      </c>
      <c r="B141" s="57"/>
      <c r="C141" s="57"/>
      <c r="D141" s="54" t="s">
        <v>42</v>
      </c>
      <c r="E141" s="74">
        <f>E142</f>
        <v>1268613</v>
      </c>
    </row>
    <row r="142" spans="1:5" ht="20.25" customHeight="1">
      <c r="A142" s="13"/>
      <c r="B142" s="22">
        <v>75702</v>
      </c>
      <c r="C142" s="13"/>
      <c r="D142" s="18" t="s">
        <v>43</v>
      </c>
      <c r="E142" s="38">
        <f>E143</f>
        <v>1268613</v>
      </c>
    </row>
    <row r="143" spans="1:5" ht="29.25" customHeight="1">
      <c r="A143" s="13"/>
      <c r="B143" s="13"/>
      <c r="C143" s="22">
        <v>8110</v>
      </c>
      <c r="D143" s="18" t="s">
        <v>136</v>
      </c>
      <c r="E143" s="38">
        <v>1268613</v>
      </c>
    </row>
    <row r="144" spans="1:5" s="55" customFormat="1" ht="21.75" customHeight="1">
      <c r="A144" s="57">
        <v>758</v>
      </c>
      <c r="B144" s="57"/>
      <c r="C144" s="57"/>
      <c r="D144" s="54" t="s">
        <v>44</v>
      </c>
      <c r="E144" s="74">
        <f>E145+E147+E151</f>
        <v>2458660</v>
      </c>
    </row>
    <row r="145" spans="1:5" ht="19.5" customHeight="1">
      <c r="A145" s="13"/>
      <c r="B145" s="13">
        <v>75814</v>
      </c>
      <c r="C145" s="13"/>
      <c r="D145" s="17" t="s">
        <v>45</v>
      </c>
      <c r="E145" s="38">
        <f>E146</f>
        <v>60763</v>
      </c>
    </row>
    <row r="146" spans="1:5" ht="15" customHeight="1">
      <c r="A146" s="13"/>
      <c r="B146" s="13"/>
      <c r="C146" s="13">
        <v>4300</v>
      </c>
      <c r="D146" s="17" t="s">
        <v>17</v>
      </c>
      <c r="E146" s="38">
        <v>60763</v>
      </c>
    </row>
    <row r="147" spans="1:5" ht="16.5" customHeight="1">
      <c r="A147" s="13"/>
      <c r="B147" s="13">
        <v>75818</v>
      </c>
      <c r="C147" s="13"/>
      <c r="D147" s="17" t="s">
        <v>46</v>
      </c>
      <c r="E147" s="38">
        <f>E148</f>
        <v>304934</v>
      </c>
    </row>
    <row r="148" spans="1:5" ht="18" customHeight="1">
      <c r="A148" s="13"/>
      <c r="B148" s="13"/>
      <c r="C148" s="13">
        <v>4810</v>
      </c>
      <c r="D148" s="17" t="s">
        <v>47</v>
      </c>
      <c r="E148" s="38">
        <f>E149+E150</f>
        <v>304934</v>
      </c>
    </row>
    <row r="149" spans="1:5" ht="15.75" customHeight="1">
      <c r="A149" s="13"/>
      <c r="B149" s="13"/>
      <c r="C149" s="13"/>
      <c r="D149" s="17" t="s">
        <v>118</v>
      </c>
      <c r="E149" s="38">
        <v>145000</v>
      </c>
    </row>
    <row r="150" spans="1:5" ht="16.5" customHeight="1">
      <c r="A150" s="13"/>
      <c r="B150" s="13"/>
      <c r="C150" s="13"/>
      <c r="D150" s="17" t="s">
        <v>183</v>
      </c>
      <c r="E150" s="38">
        <v>159934</v>
      </c>
    </row>
    <row r="151" spans="1:5" ht="21" customHeight="1">
      <c r="A151" s="13"/>
      <c r="B151" s="13">
        <v>75831</v>
      </c>
      <c r="C151" s="13"/>
      <c r="D151" s="17" t="s">
        <v>184</v>
      </c>
      <c r="E151" s="37">
        <f>E152</f>
        <v>2092963</v>
      </c>
    </row>
    <row r="152" spans="1:5" ht="20.25" customHeight="1">
      <c r="A152" s="13"/>
      <c r="B152" s="13"/>
      <c r="C152" s="13">
        <v>2930</v>
      </c>
      <c r="D152" s="17" t="s">
        <v>185</v>
      </c>
      <c r="E152" s="37">
        <v>2092963</v>
      </c>
    </row>
    <row r="153" spans="1:5" s="55" customFormat="1" ht="21" customHeight="1">
      <c r="A153" s="57">
        <v>801</v>
      </c>
      <c r="B153" s="57"/>
      <c r="C153" s="57"/>
      <c r="D153" s="54" t="s">
        <v>48</v>
      </c>
      <c r="E153" s="74">
        <f>E154+E156+E158+E163+E167+E179+E181</f>
        <v>6601420</v>
      </c>
    </row>
    <row r="154" spans="1:5" s="104" customFormat="1" ht="19.5" customHeight="1">
      <c r="A154" s="45"/>
      <c r="B154" s="45">
        <v>80101</v>
      </c>
      <c r="C154" s="45"/>
      <c r="D154" s="36" t="s">
        <v>75</v>
      </c>
      <c r="E154" s="37">
        <f>E155</f>
        <v>1000000</v>
      </c>
    </row>
    <row r="155" spans="1:5" s="104" customFormat="1" ht="19.5" customHeight="1">
      <c r="A155" s="45"/>
      <c r="B155" s="45"/>
      <c r="C155" s="45">
        <v>6050</v>
      </c>
      <c r="D155" s="18" t="s">
        <v>201</v>
      </c>
      <c r="E155" s="37">
        <v>1000000</v>
      </c>
    </row>
    <row r="156" spans="1:5" ht="21" customHeight="1">
      <c r="A156" s="13"/>
      <c r="B156" s="13">
        <v>80103</v>
      </c>
      <c r="C156" s="13"/>
      <c r="D156" s="17" t="s">
        <v>193</v>
      </c>
      <c r="E156" s="38">
        <f>E157</f>
        <v>8000</v>
      </c>
    </row>
    <row r="157" spans="1:5" ht="25.5" customHeight="1">
      <c r="A157" s="13"/>
      <c r="B157" s="13"/>
      <c r="C157" s="22">
        <v>2310</v>
      </c>
      <c r="D157" s="95" t="s">
        <v>304</v>
      </c>
      <c r="E157" s="38">
        <v>8000</v>
      </c>
    </row>
    <row r="158" spans="1:5" ht="18" customHeight="1">
      <c r="A158" s="13"/>
      <c r="B158" s="13">
        <v>80104</v>
      </c>
      <c r="C158" s="13"/>
      <c r="D158" s="17" t="s">
        <v>107</v>
      </c>
      <c r="E158" s="38">
        <f>E159+E160+E161+E162</f>
        <v>3200677.25</v>
      </c>
    </row>
    <row r="159" spans="1:5" ht="29.25" customHeight="1">
      <c r="A159" s="13"/>
      <c r="B159" s="13"/>
      <c r="C159" s="22">
        <v>2310</v>
      </c>
      <c r="D159" s="95" t="s">
        <v>304</v>
      </c>
      <c r="E159" s="38">
        <v>168300</v>
      </c>
    </row>
    <row r="160" spans="1:5" ht="27.75" customHeight="1">
      <c r="A160" s="13"/>
      <c r="B160" s="13"/>
      <c r="C160" s="22">
        <v>2540</v>
      </c>
      <c r="D160" s="18" t="s">
        <v>114</v>
      </c>
      <c r="E160" s="38">
        <v>264000</v>
      </c>
    </row>
    <row r="161" spans="1:5" ht="28.5" customHeight="1">
      <c r="A161" s="13"/>
      <c r="B161" s="13"/>
      <c r="C161" s="22">
        <v>4330</v>
      </c>
      <c r="D161" s="18" t="s">
        <v>305</v>
      </c>
      <c r="E161" s="38">
        <v>60000</v>
      </c>
    </row>
    <row r="162" spans="1:5" ht="19.5" customHeight="1">
      <c r="A162" s="13"/>
      <c r="B162" s="134"/>
      <c r="C162" s="22">
        <v>6050</v>
      </c>
      <c r="D162" s="18" t="s">
        <v>201</v>
      </c>
      <c r="E162" s="38">
        <v>2708377.25</v>
      </c>
    </row>
    <row r="163" spans="1:5" ht="18" customHeight="1">
      <c r="A163" s="13"/>
      <c r="B163" s="13">
        <v>80106</v>
      </c>
      <c r="C163" s="22"/>
      <c r="D163" s="18" t="s">
        <v>189</v>
      </c>
      <c r="E163" s="38">
        <f>E164+E165+E166</f>
        <v>148000</v>
      </c>
    </row>
    <row r="164" spans="1:5" ht="27" customHeight="1">
      <c r="A164" s="13"/>
      <c r="B164" s="13"/>
      <c r="C164" s="22">
        <v>2310</v>
      </c>
      <c r="D164" s="95" t="s">
        <v>304</v>
      </c>
      <c r="E164" s="38">
        <v>10000</v>
      </c>
    </row>
    <row r="165" spans="1:5" ht="27" customHeight="1">
      <c r="A165" s="13"/>
      <c r="B165" s="13"/>
      <c r="C165" s="22">
        <v>2540</v>
      </c>
      <c r="D165" s="18" t="s">
        <v>114</v>
      </c>
      <c r="E165" s="38">
        <v>120000</v>
      </c>
    </row>
    <row r="166" spans="1:5" ht="29.25" customHeight="1">
      <c r="A166" s="13"/>
      <c r="B166" s="13"/>
      <c r="C166" s="22">
        <v>4330</v>
      </c>
      <c r="D166" s="18" t="s">
        <v>305</v>
      </c>
      <c r="E166" s="38">
        <v>18000</v>
      </c>
    </row>
    <row r="167" spans="1:5" ht="21" customHeight="1">
      <c r="A167" s="13"/>
      <c r="B167" s="13">
        <v>80113</v>
      </c>
      <c r="C167" s="13"/>
      <c r="D167" s="17" t="s">
        <v>103</v>
      </c>
      <c r="E167" s="38">
        <f>E168+E169+E170+E171+E172+E173+E174+E175+E176+E177+E178</f>
        <v>785642.75</v>
      </c>
    </row>
    <row r="168" spans="1:5" ht="15" customHeight="1">
      <c r="A168" s="13"/>
      <c r="B168" s="13"/>
      <c r="C168" s="13">
        <v>4010</v>
      </c>
      <c r="D168" s="17" t="s">
        <v>27</v>
      </c>
      <c r="E168" s="38">
        <v>202000</v>
      </c>
    </row>
    <row r="169" spans="1:5" ht="15" customHeight="1">
      <c r="A169" s="13"/>
      <c r="B169" s="13"/>
      <c r="C169" s="13">
        <v>4040</v>
      </c>
      <c r="D169" s="17" t="s">
        <v>28</v>
      </c>
      <c r="E169" s="38">
        <v>18520</v>
      </c>
    </row>
    <row r="170" spans="1:5" ht="15" customHeight="1">
      <c r="A170" s="13"/>
      <c r="B170" s="13"/>
      <c r="C170" s="13">
        <v>4110</v>
      </c>
      <c r="D170" s="17" t="s">
        <v>29</v>
      </c>
      <c r="E170" s="38">
        <v>37651</v>
      </c>
    </row>
    <row r="171" spans="1:5" ht="15" customHeight="1">
      <c r="A171" s="13"/>
      <c r="B171" s="13"/>
      <c r="C171" s="13">
        <v>4120</v>
      </c>
      <c r="D171" s="17" t="s">
        <v>30</v>
      </c>
      <c r="E171" s="38">
        <v>5395</v>
      </c>
    </row>
    <row r="172" spans="1:5" ht="15" customHeight="1">
      <c r="A172" s="13"/>
      <c r="B172" s="13"/>
      <c r="C172" s="13">
        <v>4170</v>
      </c>
      <c r="D172" s="17" t="s">
        <v>112</v>
      </c>
      <c r="E172" s="38">
        <v>3000</v>
      </c>
    </row>
    <row r="173" spans="1:5" ht="15" customHeight="1">
      <c r="A173" s="13"/>
      <c r="B173" s="13"/>
      <c r="C173" s="13">
        <v>4210</v>
      </c>
      <c r="D173" s="17" t="s">
        <v>14</v>
      </c>
      <c r="E173" s="38">
        <v>40000.75</v>
      </c>
    </row>
    <row r="174" spans="1:5" ht="17.25" customHeight="1">
      <c r="A174" s="13"/>
      <c r="B174" s="13"/>
      <c r="C174" s="13">
        <v>4270</v>
      </c>
      <c r="D174" s="18" t="s">
        <v>16</v>
      </c>
      <c r="E174" s="38">
        <v>20000</v>
      </c>
    </row>
    <row r="175" spans="1:5" ht="15.75" customHeight="1">
      <c r="A175" s="13"/>
      <c r="B175" s="13"/>
      <c r="C175" s="13">
        <v>4280</v>
      </c>
      <c r="D175" s="18" t="s">
        <v>137</v>
      </c>
      <c r="E175" s="38">
        <v>700</v>
      </c>
    </row>
    <row r="176" spans="1:5" ht="15" customHeight="1">
      <c r="A176" s="13"/>
      <c r="B176" s="13"/>
      <c r="C176" s="13">
        <v>4300</v>
      </c>
      <c r="D176" s="17" t="s">
        <v>17</v>
      </c>
      <c r="E176" s="38">
        <v>450000</v>
      </c>
    </row>
    <row r="177" spans="1:5" ht="15.75" customHeight="1">
      <c r="A177" s="13"/>
      <c r="B177" s="13"/>
      <c r="C177" s="13">
        <v>4430</v>
      </c>
      <c r="D177" s="17" t="s">
        <v>18</v>
      </c>
      <c r="E177" s="91">
        <v>4000</v>
      </c>
    </row>
    <row r="178" spans="1:5" ht="15" customHeight="1">
      <c r="A178" s="13"/>
      <c r="B178" s="13"/>
      <c r="C178" s="13">
        <v>4440</v>
      </c>
      <c r="D178" s="17" t="s">
        <v>104</v>
      </c>
      <c r="E178" s="38">
        <v>4376</v>
      </c>
    </row>
    <row r="179" spans="1:5" ht="39.75" customHeight="1">
      <c r="A179" s="13"/>
      <c r="B179" s="22">
        <v>80149</v>
      </c>
      <c r="C179" s="13"/>
      <c r="D179" s="95" t="s">
        <v>289</v>
      </c>
      <c r="E179" s="143">
        <f>E180</f>
        <v>54000</v>
      </c>
    </row>
    <row r="180" spans="1:5" ht="29.25" customHeight="1">
      <c r="A180" s="13"/>
      <c r="B180" s="13"/>
      <c r="C180" s="22">
        <v>2540</v>
      </c>
      <c r="D180" s="18" t="s">
        <v>114</v>
      </c>
      <c r="E180" s="38">
        <v>54000</v>
      </c>
    </row>
    <row r="181" spans="1:5" ht="20.25" customHeight="1">
      <c r="A181" s="13"/>
      <c r="B181" s="13">
        <v>80195</v>
      </c>
      <c r="C181" s="13"/>
      <c r="D181" s="17" t="s">
        <v>24</v>
      </c>
      <c r="E181" s="38">
        <f>E182+E183+E184+E185</f>
        <v>1405100</v>
      </c>
    </row>
    <row r="182" spans="1:5" ht="20.25" customHeight="1">
      <c r="A182" s="13"/>
      <c r="B182" s="13"/>
      <c r="C182" s="13">
        <v>4170</v>
      </c>
      <c r="D182" s="17" t="s">
        <v>112</v>
      </c>
      <c r="E182" s="38">
        <v>3000</v>
      </c>
    </row>
    <row r="183" spans="1:5" ht="17.25" customHeight="1">
      <c r="A183" s="13"/>
      <c r="B183" s="13"/>
      <c r="C183" s="13">
        <v>4210</v>
      </c>
      <c r="D183" s="17" t="s">
        <v>14</v>
      </c>
      <c r="E183" s="38">
        <v>600</v>
      </c>
    </row>
    <row r="184" spans="1:5" ht="18.75" customHeight="1">
      <c r="A184" s="13"/>
      <c r="B184" s="13"/>
      <c r="C184" s="13">
        <v>4300</v>
      </c>
      <c r="D184" s="17" t="s">
        <v>17</v>
      </c>
      <c r="E184" s="38">
        <v>1500</v>
      </c>
    </row>
    <row r="185" spans="1:5" ht="18" customHeight="1">
      <c r="A185" s="13"/>
      <c r="B185" s="13"/>
      <c r="C185" s="13">
        <v>6050</v>
      </c>
      <c r="D185" s="18" t="s">
        <v>201</v>
      </c>
      <c r="E185" s="38">
        <v>1400000</v>
      </c>
    </row>
    <row r="186" spans="1:5" s="55" customFormat="1" ht="21.75" customHeight="1">
      <c r="A186" s="57">
        <v>851</v>
      </c>
      <c r="B186" s="57"/>
      <c r="C186" s="57"/>
      <c r="D186" s="54" t="s">
        <v>49</v>
      </c>
      <c r="E186" s="82">
        <f>E187+E191</f>
        <v>100000</v>
      </c>
    </row>
    <row r="187" spans="1:5" s="12" customFormat="1" ht="18" customHeight="1">
      <c r="A187" s="10"/>
      <c r="B187" s="13">
        <v>85153</v>
      </c>
      <c r="C187" s="10"/>
      <c r="D187" s="36" t="s">
        <v>122</v>
      </c>
      <c r="E187" s="38">
        <f>E188+E189+E190</f>
        <v>19000</v>
      </c>
    </row>
    <row r="188" spans="1:5" s="12" customFormat="1" ht="17.25" customHeight="1">
      <c r="A188" s="10"/>
      <c r="B188" s="13"/>
      <c r="C188" s="45">
        <v>4170</v>
      </c>
      <c r="D188" s="36" t="s">
        <v>112</v>
      </c>
      <c r="E188" s="38">
        <v>16500</v>
      </c>
    </row>
    <row r="189" spans="1:5" s="12" customFormat="1" ht="16.5" customHeight="1">
      <c r="A189" s="10"/>
      <c r="B189" s="10"/>
      <c r="C189" s="13">
        <v>4210</v>
      </c>
      <c r="D189" s="17" t="s">
        <v>14</v>
      </c>
      <c r="E189" s="38">
        <v>1000</v>
      </c>
    </row>
    <row r="190" spans="1:5" s="12" customFormat="1" ht="16.5" customHeight="1">
      <c r="A190" s="10"/>
      <c r="B190" s="10"/>
      <c r="C190" s="13">
        <v>4300</v>
      </c>
      <c r="D190" s="17" t="s">
        <v>17</v>
      </c>
      <c r="E190" s="38">
        <v>1500</v>
      </c>
    </row>
    <row r="191" spans="1:5" ht="18.75" customHeight="1">
      <c r="A191" s="13"/>
      <c r="B191" s="13">
        <v>85154</v>
      </c>
      <c r="C191" s="13"/>
      <c r="D191" s="17" t="s">
        <v>50</v>
      </c>
      <c r="E191" s="38">
        <f>E192+E193+E194+E195</f>
        <v>81000</v>
      </c>
    </row>
    <row r="192" spans="1:5" ht="17.25" customHeight="1">
      <c r="A192" s="13"/>
      <c r="B192" s="13"/>
      <c r="C192" s="13">
        <v>3110</v>
      </c>
      <c r="D192" s="17" t="s">
        <v>51</v>
      </c>
      <c r="E192" s="38">
        <v>25000</v>
      </c>
    </row>
    <row r="193" spans="1:5" ht="15" customHeight="1">
      <c r="A193" s="13"/>
      <c r="B193" s="13"/>
      <c r="C193" s="13">
        <v>4170</v>
      </c>
      <c r="D193" s="17" t="s">
        <v>112</v>
      </c>
      <c r="E193" s="38">
        <v>18000</v>
      </c>
    </row>
    <row r="194" spans="1:5" ht="15" customHeight="1">
      <c r="A194" s="13"/>
      <c r="B194" s="13"/>
      <c r="C194" s="13">
        <v>4210</v>
      </c>
      <c r="D194" s="17" t="s">
        <v>14</v>
      </c>
      <c r="E194" s="38">
        <v>5000</v>
      </c>
    </row>
    <row r="195" spans="1:5" ht="15" customHeight="1">
      <c r="A195" s="13"/>
      <c r="B195" s="13"/>
      <c r="C195" s="13">
        <v>4300</v>
      </c>
      <c r="D195" s="17" t="s">
        <v>17</v>
      </c>
      <c r="E195" s="38">
        <v>33000</v>
      </c>
    </row>
    <row r="196" spans="1:5" s="55" customFormat="1" ht="21" customHeight="1">
      <c r="A196" s="57">
        <v>852</v>
      </c>
      <c r="B196" s="57"/>
      <c r="C196" s="57"/>
      <c r="D196" s="54" t="s">
        <v>85</v>
      </c>
      <c r="E196" s="82">
        <f>E197</f>
        <v>2000</v>
      </c>
    </row>
    <row r="197" spans="1:5" ht="16.5" customHeight="1">
      <c r="A197" s="13"/>
      <c r="B197" s="13">
        <v>85295</v>
      </c>
      <c r="C197" s="13"/>
      <c r="D197" s="18" t="s">
        <v>24</v>
      </c>
      <c r="E197" s="38">
        <f>E198</f>
        <v>2000</v>
      </c>
    </row>
    <row r="198" spans="1:5" ht="50.25" customHeight="1">
      <c r="A198" s="13"/>
      <c r="B198" s="13"/>
      <c r="C198" s="22">
        <v>2910</v>
      </c>
      <c r="D198" s="141" t="s">
        <v>329</v>
      </c>
      <c r="E198" s="143">
        <v>2000</v>
      </c>
    </row>
    <row r="199" spans="1:5" s="55" customFormat="1" ht="21" customHeight="1">
      <c r="A199" s="57">
        <v>853</v>
      </c>
      <c r="B199" s="57"/>
      <c r="C199" s="57"/>
      <c r="D199" s="54" t="s">
        <v>182</v>
      </c>
      <c r="E199" s="82">
        <f>E200</f>
        <v>151362</v>
      </c>
    </row>
    <row r="200" spans="1:5" ht="21" customHeight="1">
      <c r="A200" s="13"/>
      <c r="B200" s="13">
        <v>85395</v>
      </c>
      <c r="C200" s="13"/>
      <c r="D200" s="18" t="s">
        <v>24</v>
      </c>
      <c r="E200" s="38">
        <f>E201+E202+E203+E204+E205+E206+E207</f>
        <v>151362</v>
      </c>
    </row>
    <row r="201" spans="1:5" ht="18" customHeight="1">
      <c r="A201" s="13"/>
      <c r="B201" s="13"/>
      <c r="C201" s="13">
        <v>4110</v>
      </c>
      <c r="D201" s="18" t="s">
        <v>29</v>
      </c>
      <c r="E201" s="38">
        <v>2196</v>
      </c>
    </row>
    <row r="202" spans="1:5" ht="18" customHeight="1">
      <c r="A202" s="13"/>
      <c r="B202" s="13"/>
      <c r="C202" s="13">
        <v>4120</v>
      </c>
      <c r="D202" s="18" t="s">
        <v>30</v>
      </c>
      <c r="E202" s="38">
        <v>315</v>
      </c>
    </row>
    <row r="203" spans="1:5" ht="18" customHeight="1">
      <c r="A203" s="13"/>
      <c r="B203" s="13"/>
      <c r="C203" s="13">
        <v>4170</v>
      </c>
      <c r="D203" s="17" t="s">
        <v>112</v>
      </c>
      <c r="E203" s="38">
        <v>12840</v>
      </c>
    </row>
    <row r="204" spans="1:5" ht="18" customHeight="1">
      <c r="A204" s="13"/>
      <c r="B204" s="13"/>
      <c r="C204" s="13">
        <v>4210</v>
      </c>
      <c r="D204" s="17" t="s">
        <v>14</v>
      </c>
      <c r="E204" s="38">
        <v>10000</v>
      </c>
    </row>
    <row r="205" spans="1:5" ht="18" customHeight="1">
      <c r="A205" s="13"/>
      <c r="B205" s="13"/>
      <c r="C205" s="13">
        <v>4300</v>
      </c>
      <c r="D205" s="17" t="s">
        <v>17</v>
      </c>
      <c r="E205" s="38">
        <v>1811</v>
      </c>
    </row>
    <row r="206" spans="1:5" ht="17.25" customHeight="1">
      <c r="A206" s="13"/>
      <c r="B206" s="13"/>
      <c r="C206" s="13">
        <v>4360</v>
      </c>
      <c r="D206" s="18" t="s">
        <v>290</v>
      </c>
      <c r="E206" s="38">
        <v>120000</v>
      </c>
    </row>
    <row r="207" spans="1:5" ht="17.25" customHeight="1">
      <c r="A207" s="13"/>
      <c r="B207" s="13"/>
      <c r="C207" s="13">
        <v>4430</v>
      </c>
      <c r="D207" s="18" t="s">
        <v>18</v>
      </c>
      <c r="E207" s="38">
        <v>4200</v>
      </c>
    </row>
    <row r="208" spans="1:5" s="55" customFormat="1" ht="21" customHeight="1">
      <c r="A208" s="57">
        <v>854</v>
      </c>
      <c r="B208" s="57"/>
      <c r="C208" s="57"/>
      <c r="D208" s="54" t="s">
        <v>53</v>
      </c>
      <c r="E208" s="82">
        <f>E209+E211+E213</f>
        <v>74000</v>
      </c>
    </row>
    <row r="209" spans="1:5" s="104" customFormat="1" ht="21" customHeight="1">
      <c r="A209" s="45"/>
      <c r="B209" s="45">
        <v>85404</v>
      </c>
      <c r="C209" s="45"/>
      <c r="D209" s="36" t="s">
        <v>316</v>
      </c>
      <c r="E209" s="37">
        <f>E210</f>
        <v>15000</v>
      </c>
    </row>
    <row r="210" spans="1:5" s="104" customFormat="1" ht="28.5" customHeight="1">
      <c r="A210" s="45"/>
      <c r="B210" s="45"/>
      <c r="C210" s="113">
        <v>2540</v>
      </c>
      <c r="D210" s="18" t="s">
        <v>114</v>
      </c>
      <c r="E210" s="37">
        <v>15000</v>
      </c>
    </row>
    <row r="211" spans="1:5" ht="18.75" customHeight="1">
      <c r="A211" s="13"/>
      <c r="B211" s="113">
        <v>85415</v>
      </c>
      <c r="C211" s="13"/>
      <c r="D211" s="18" t="s">
        <v>325</v>
      </c>
      <c r="E211" s="38">
        <f>E212</f>
        <v>9000</v>
      </c>
    </row>
    <row r="212" spans="1:5" ht="15.75" customHeight="1">
      <c r="A212" s="13"/>
      <c r="B212" s="13"/>
      <c r="C212" s="13">
        <v>3240</v>
      </c>
      <c r="D212" s="17" t="s">
        <v>186</v>
      </c>
      <c r="E212" s="38">
        <v>9000</v>
      </c>
    </row>
    <row r="213" spans="1:5" ht="19.5" customHeight="1">
      <c r="A213" s="13"/>
      <c r="B213" s="113">
        <v>85416</v>
      </c>
      <c r="C213" s="13"/>
      <c r="D213" s="18" t="s">
        <v>326</v>
      </c>
      <c r="E213" s="38">
        <f>E214</f>
        <v>50000</v>
      </c>
    </row>
    <row r="214" spans="1:5" ht="13.5" customHeight="1">
      <c r="A214" s="13"/>
      <c r="B214" s="13"/>
      <c r="C214" s="22">
        <v>3240</v>
      </c>
      <c r="D214" s="18" t="s">
        <v>336</v>
      </c>
      <c r="E214" s="38">
        <v>50000</v>
      </c>
    </row>
    <row r="215" spans="1:5" s="55" customFormat="1" ht="22.5" customHeight="1">
      <c r="A215" s="57">
        <v>855</v>
      </c>
      <c r="B215" s="57"/>
      <c r="C215" s="57"/>
      <c r="D215" s="54" t="s">
        <v>320</v>
      </c>
      <c r="E215" s="82">
        <f>E216</f>
        <v>23000</v>
      </c>
    </row>
    <row r="216" spans="1:5" s="104" customFormat="1" ht="39.75" customHeight="1">
      <c r="A216" s="45"/>
      <c r="B216" s="45">
        <v>85502</v>
      </c>
      <c r="C216" s="45"/>
      <c r="D216" s="95" t="s">
        <v>163</v>
      </c>
      <c r="E216" s="37">
        <f>E217</f>
        <v>23000</v>
      </c>
    </row>
    <row r="217" spans="1:5" ht="38.25" customHeight="1">
      <c r="A217" s="13"/>
      <c r="B217" s="13"/>
      <c r="C217" s="22">
        <v>2910</v>
      </c>
      <c r="D217" s="141" t="s">
        <v>329</v>
      </c>
      <c r="E217" s="38">
        <v>23000</v>
      </c>
    </row>
    <row r="218" spans="1:5" s="55" customFormat="1" ht="19.5" customHeight="1">
      <c r="A218" s="57">
        <v>900</v>
      </c>
      <c r="B218" s="57"/>
      <c r="C218" s="57"/>
      <c r="D218" s="54" t="s">
        <v>54</v>
      </c>
      <c r="E218" s="74">
        <f>E219+E226+E233+E236+E241</f>
        <v>2865174</v>
      </c>
    </row>
    <row r="219" spans="1:6" s="90" customFormat="1" ht="18" customHeight="1">
      <c r="A219" s="45"/>
      <c r="B219" s="45">
        <v>90002</v>
      </c>
      <c r="C219" s="45"/>
      <c r="D219" s="36" t="s">
        <v>194</v>
      </c>
      <c r="E219" s="37">
        <f>E220+E221+E222+E223+E224+E225</f>
        <v>1245000</v>
      </c>
      <c r="F219" s="133"/>
    </row>
    <row r="220" spans="1:6" s="90" customFormat="1" ht="18" customHeight="1">
      <c r="A220" s="45"/>
      <c r="B220" s="45"/>
      <c r="C220" s="45">
        <v>4010</v>
      </c>
      <c r="D220" s="18" t="s">
        <v>27</v>
      </c>
      <c r="E220" s="37">
        <v>40000</v>
      </c>
      <c r="F220" s="133"/>
    </row>
    <row r="221" spans="1:6" s="90" customFormat="1" ht="18" customHeight="1">
      <c r="A221" s="45"/>
      <c r="B221" s="45"/>
      <c r="C221" s="45">
        <v>4040</v>
      </c>
      <c r="D221" s="18" t="s">
        <v>28</v>
      </c>
      <c r="E221" s="37">
        <v>7066</v>
      </c>
      <c r="F221" s="133"/>
    </row>
    <row r="222" spans="1:6" s="90" customFormat="1" ht="18" customHeight="1">
      <c r="A222" s="45"/>
      <c r="B222" s="45"/>
      <c r="C222" s="45">
        <v>4110</v>
      </c>
      <c r="D222" s="18" t="s">
        <v>29</v>
      </c>
      <c r="E222" s="37">
        <v>8048</v>
      </c>
      <c r="F222" s="133"/>
    </row>
    <row r="223" spans="1:6" s="90" customFormat="1" ht="18" customHeight="1">
      <c r="A223" s="45"/>
      <c r="B223" s="45"/>
      <c r="C223" s="45">
        <v>4120</v>
      </c>
      <c r="D223" s="18" t="s">
        <v>30</v>
      </c>
      <c r="E223" s="37">
        <v>1153</v>
      </c>
      <c r="F223" s="133"/>
    </row>
    <row r="224" spans="1:6" s="90" customFormat="1" ht="16.5" customHeight="1">
      <c r="A224" s="45"/>
      <c r="B224" s="45"/>
      <c r="C224" s="45">
        <v>4300</v>
      </c>
      <c r="D224" s="36" t="s">
        <v>17</v>
      </c>
      <c r="E224" s="37">
        <v>1187639</v>
      </c>
      <c r="F224" s="133"/>
    </row>
    <row r="225" spans="1:6" s="104" customFormat="1" ht="19.5" customHeight="1">
      <c r="A225" s="45"/>
      <c r="B225" s="45"/>
      <c r="C225" s="45">
        <v>4440</v>
      </c>
      <c r="D225" s="135" t="s">
        <v>104</v>
      </c>
      <c r="E225" s="37">
        <v>1094</v>
      </c>
      <c r="F225" s="133"/>
    </row>
    <row r="226" spans="1:6" ht="22.5" customHeight="1">
      <c r="A226" s="45"/>
      <c r="B226" s="45">
        <v>90003</v>
      </c>
      <c r="C226" s="45"/>
      <c r="D226" s="36" t="s">
        <v>55</v>
      </c>
      <c r="E226" s="37">
        <f>E227+E229+E230+E231+E232</f>
        <v>404500</v>
      </c>
      <c r="F226" s="133"/>
    </row>
    <row r="227" spans="1:6" ht="15" customHeight="1">
      <c r="A227" s="45"/>
      <c r="B227" s="45"/>
      <c r="C227" s="45">
        <v>4210</v>
      </c>
      <c r="D227" s="36" t="s">
        <v>14</v>
      </c>
      <c r="E227" s="37">
        <v>68000</v>
      </c>
      <c r="F227" s="133"/>
    </row>
    <row r="228" spans="1:6" ht="15" customHeight="1">
      <c r="A228" s="45"/>
      <c r="B228" s="45"/>
      <c r="C228" s="45"/>
      <c r="D228" s="36" t="s">
        <v>291</v>
      </c>
      <c r="E228" s="37"/>
      <c r="F228" s="133"/>
    </row>
    <row r="229" spans="1:6" ht="15" customHeight="1">
      <c r="A229" s="45"/>
      <c r="B229" s="45"/>
      <c r="C229" s="45">
        <v>4270</v>
      </c>
      <c r="D229" s="36" t="s">
        <v>16</v>
      </c>
      <c r="E229" s="37">
        <v>4000</v>
      </c>
      <c r="F229" s="133"/>
    </row>
    <row r="230" spans="1:6" ht="15" customHeight="1">
      <c r="A230" s="45"/>
      <c r="B230" s="45"/>
      <c r="C230" s="45">
        <v>4300</v>
      </c>
      <c r="D230" s="36" t="s">
        <v>17</v>
      </c>
      <c r="E230" s="37">
        <v>12000</v>
      </c>
      <c r="F230" s="133"/>
    </row>
    <row r="231" spans="1:6" ht="15" customHeight="1">
      <c r="A231" s="45"/>
      <c r="B231" s="45"/>
      <c r="C231" s="45">
        <v>4430</v>
      </c>
      <c r="D231" s="36" t="s">
        <v>18</v>
      </c>
      <c r="E231" s="37">
        <v>500</v>
      </c>
      <c r="F231" s="133"/>
    </row>
    <row r="232" spans="1:6" ht="17.25" customHeight="1">
      <c r="A232" s="45"/>
      <c r="B232" s="45"/>
      <c r="C232" s="45">
        <v>6060</v>
      </c>
      <c r="D232" s="41" t="s">
        <v>315</v>
      </c>
      <c r="E232" s="37">
        <v>320000</v>
      </c>
      <c r="F232" s="133"/>
    </row>
    <row r="233" spans="1:6" ht="21" customHeight="1">
      <c r="A233" s="45"/>
      <c r="B233" s="45">
        <v>90004</v>
      </c>
      <c r="C233" s="45"/>
      <c r="D233" s="136" t="s">
        <v>195</v>
      </c>
      <c r="E233" s="37">
        <f>E234+E235</f>
        <v>9000</v>
      </c>
      <c r="F233" s="133"/>
    </row>
    <row r="234" spans="1:6" ht="18.75" customHeight="1">
      <c r="A234" s="45"/>
      <c r="B234" s="45"/>
      <c r="C234" s="45">
        <v>4210</v>
      </c>
      <c r="D234" s="36" t="s">
        <v>14</v>
      </c>
      <c r="E234" s="37">
        <v>6000</v>
      </c>
      <c r="F234" s="133"/>
    </row>
    <row r="235" spans="1:6" ht="18.75" customHeight="1">
      <c r="A235" s="45"/>
      <c r="B235" s="45"/>
      <c r="C235" s="45">
        <v>4300</v>
      </c>
      <c r="D235" s="17" t="s">
        <v>17</v>
      </c>
      <c r="E235" s="37">
        <v>3000</v>
      </c>
      <c r="F235" s="133"/>
    </row>
    <row r="236" spans="1:6" ht="21" customHeight="1">
      <c r="A236" s="45"/>
      <c r="B236" s="45">
        <v>90015</v>
      </c>
      <c r="C236" s="45"/>
      <c r="D236" s="36" t="s">
        <v>56</v>
      </c>
      <c r="E236" s="37">
        <f>E237+E238+E239+E240</f>
        <v>895000</v>
      </c>
      <c r="F236" s="133"/>
    </row>
    <row r="237" spans="1:6" ht="15" customHeight="1">
      <c r="A237" s="45"/>
      <c r="B237" s="45"/>
      <c r="C237" s="45">
        <v>4210</v>
      </c>
      <c r="D237" s="36" t="s">
        <v>14</v>
      </c>
      <c r="E237" s="37">
        <v>10000</v>
      </c>
      <c r="F237" s="133"/>
    </row>
    <row r="238" spans="1:6" ht="15" customHeight="1">
      <c r="A238" s="45"/>
      <c r="B238" s="45"/>
      <c r="C238" s="45">
        <v>4260</v>
      </c>
      <c r="D238" s="36" t="s">
        <v>15</v>
      </c>
      <c r="E238" s="37">
        <v>766000</v>
      </c>
      <c r="F238" s="133"/>
    </row>
    <row r="239" spans="1:5" ht="15" customHeight="1">
      <c r="A239" s="13"/>
      <c r="B239" s="13"/>
      <c r="C239" s="13">
        <v>4270</v>
      </c>
      <c r="D239" s="17" t="s">
        <v>16</v>
      </c>
      <c r="E239" s="38">
        <v>114000</v>
      </c>
    </row>
    <row r="240" spans="1:5" ht="15.75" customHeight="1">
      <c r="A240" s="13"/>
      <c r="B240" s="13"/>
      <c r="C240" s="13">
        <v>4300</v>
      </c>
      <c r="D240" s="17" t="s">
        <v>17</v>
      </c>
      <c r="E240" s="38">
        <v>5000</v>
      </c>
    </row>
    <row r="241" spans="1:5" ht="21.75" customHeight="1">
      <c r="A241" s="13"/>
      <c r="B241" s="13">
        <v>90095</v>
      </c>
      <c r="C241" s="13"/>
      <c r="D241" s="17" t="s">
        <v>24</v>
      </c>
      <c r="E241" s="38">
        <f>E242+E243+E244+E245</f>
        <v>311674</v>
      </c>
    </row>
    <row r="242" spans="1:5" ht="30.75" customHeight="1">
      <c r="A242" s="13"/>
      <c r="B242" s="13"/>
      <c r="C242" s="22">
        <v>2900</v>
      </c>
      <c r="D242" s="41" t="s">
        <v>146</v>
      </c>
      <c r="E242" s="38">
        <v>6000</v>
      </c>
    </row>
    <row r="243" spans="1:5" ht="18" customHeight="1">
      <c r="A243" s="13"/>
      <c r="B243" s="13"/>
      <c r="C243" s="13">
        <v>4210</v>
      </c>
      <c r="D243" s="41" t="s">
        <v>14</v>
      </c>
      <c r="E243" s="38">
        <v>7674</v>
      </c>
    </row>
    <row r="244" spans="1:5" ht="16.5" customHeight="1">
      <c r="A244" s="13"/>
      <c r="B244" s="13"/>
      <c r="C244" s="13">
        <v>4300</v>
      </c>
      <c r="D244" s="17" t="s">
        <v>17</v>
      </c>
      <c r="E244" s="38">
        <v>288000</v>
      </c>
    </row>
    <row r="245" spans="1:5" ht="19.5" customHeight="1">
      <c r="A245" s="13"/>
      <c r="B245" s="13"/>
      <c r="C245" s="22">
        <v>4390</v>
      </c>
      <c r="D245" s="18" t="s">
        <v>314</v>
      </c>
      <c r="E245" s="38">
        <v>10000</v>
      </c>
    </row>
    <row r="246" spans="1:5" s="55" customFormat="1" ht="19.5" customHeight="1">
      <c r="A246" s="57">
        <v>921</v>
      </c>
      <c r="B246" s="57"/>
      <c r="C246" s="57"/>
      <c r="D246" s="54" t="s">
        <v>57</v>
      </c>
      <c r="E246" s="74">
        <f>E247+E249</f>
        <v>635500</v>
      </c>
    </row>
    <row r="247" spans="1:5" ht="18" customHeight="1">
      <c r="A247" s="13"/>
      <c r="B247" s="13">
        <v>92116</v>
      </c>
      <c r="C247" s="13"/>
      <c r="D247" s="17" t="s">
        <v>58</v>
      </c>
      <c r="E247" s="38">
        <f>E248</f>
        <v>445500</v>
      </c>
    </row>
    <row r="248" spans="1:5" ht="27.75" customHeight="1">
      <c r="A248" s="13"/>
      <c r="B248" s="13"/>
      <c r="C248" s="22">
        <v>2480</v>
      </c>
      <c r="D248" s="18" t="s">
        <v>116</v>
      </c>
      <c r="E248" s="38">
        <v>445500</v>
      </c>
    </row>
    <row r="249" spans="1:5" ht="18.75" customHeight="1">
      <c r="A249" s="13"/>
      <c r="B249" s="13">
        <v>92195</v>
      </c>
      <c r="C249" s="13"/>
      <c r="D249" s="17" t="s">
        <v>24</v>
      </c>
      <c r="E249" s="38">
        <f>E250+E251+E252</f>
        <v>190000</v>
      </c>
    </row>
    <row r="250" spans="1:5" ht="15" customHeight="1">
      <c r="A250" s="13"/>
      <c r="B250" s="13"/>
      <c r="C250" s="13">
        <v>4170</v>
      </c>
      <c r="D250" s="17" t="s">
        <v>112</v>
      </c>
      <c r="E250" s="38">
        <v>50000</v>
      </c>
    </row>
    <row r="251" spans="1:5" ht="15" customHeight="1">
      <c r="A251" s="13"/>
      <c r="B251" s="13"/>
      <c r="C251" s="13">
        <v>4210</v>
      </c>
      <c r="D251" s="17" t="s">
        <v>14</v>
      </c>
      <c r="E251" s="38">
        <v>60000</v>
      </c>
    </row>
    <row r="252" spans="1:5" ht="15" customHeight="1">
      <c r="A252" s="13"/>
      <c r="B252" s="13"/>
      <c r="C252" s="13">
        <v>4300</v>
      </c>
      <c r="D252" s="17" t="s">
        <v>17</v>
      </c>
      <c r="E252" s="38">
        <v>80000</v>
      </c>
    </row>
    <row r="253" spans="1:5" s="55" customFormat="1" ht="30" customHeight="1">
      <c r="A253" s="56">
        <v>925</v>
      </c>
      <c r="B253" s="57"/>
      <c r="C253" s="57"/>
      <c r="D253" s="58" t="s">
        <v>322</v>
      </c>
      <c r="E253" s="74">
        <f>E254</f>
        <v>50000</v>
      </c>
    </row>
    <row r="254" spans="1:5" ht="18" customHeight="1">
      <c r="A254" s="13"/>
      <c r="B254" s="13">
        <v>92503</v>
      </c>
      <c r="C254" s="13"/>
      <c r="D254" s="18" t="s">
        <v>323</v>
      </c>
      <c r="E254" s="38">
        <f>E255</f>
        <v>50000</v>
      </c>
    </row>
    <row r="255" spans="1:5" ht="18" customHeight="1">
      <c r="A255" s="13"/>
      <c r="B255" s="13"/>
      <c r="C255" s="13">
        <v>4300</v>
      </c>
      <c r="D255" s="18" t="s">
        <v>324</v>
      </c>
      <c r="E255" s="38">
        <v>50000</v>
      </c>
    </row>
    <row r="256" spans="1:5" s="55" customFormat="1" ht="21.75" customHeight="1">
      <c r="A256" s="57">
        <v>926</v>
      </c>
      <c r="B256" s="57"/>
      <c r="C256" s="57"/>
      <c r="D256" s="54" t="s">
        <v>188</v>
      </c>
      <c r="E256" s="74">
        <f>E257+E260</f>
        <v>2300000</v>
      </c>
    </row>
    <row r="257" spans="1:5" ht="18.75" customHeight="1">
      <c r="A257" s="13"/>
      <c r="B257" s="13">
        <v>92605</v>
      </c>
      <c r="C257" s="13"/>
      <c r="D257" s="17" t="s">
        <v>59</v>
      </c>
      <c r="E257" s="38">
        <f>E258+E259</f>
        <v>475000</v>
      </c>
    </row>
    <row r="258" spans="1:5" ht="31.5" customHeight="1">
      <c r="A258" s="13"/>
      <c r="B258" s="13"/>
      <c r="C258" s="22">
        <v>2820</v>
      </c>
      <c r="D258" s="18" t="s">
        <v>115</v>
      </c>
      <c r="E258" s="38">
        <v>470000</v>
      </c>
    </row>
    <row r="259" spans="1:5" ht="28.5" customHeight="1">
      <c r="A259" s="13"/>
      <c r="B259" s="13"/>
      <c r="C259" s="22">
        <v>3040</v>
      </c>
      <c r="D259" s="18" t="s">
        <v>187</v>
      </c>
      <c r="E259" s="38">
        <v>5000</v>
      </c>
    </row>
    <row r="260" spans="1:5" ht="21" customHeight="1">
      <c r="A260" s="13"/>
      <c r="B260" s="13">
        <v>92695</v>
      </c>
      <c r="C260" s="22"/>
      <c r="D260" s="18" t="s">
        <v>24</v>
      </c>
      <c r="E260" s="38">
        <f>E261</f>
        <v>1825000</v>
      </c>
    </row>
    <row r="261" spans="1:5" ht="15.75" customHeight="1">
      <c r="A261" s="13"/>
      <c r="B261" s="13"/>
      <c r="C261" s="22">
        <v>6050</v>
      </c>
      <c r="D261" s="18" t="s">
        <v>201</v>
      </c>
      <c r="E261" s="38">
        <v>1825000</v>
      </c>
    </row>
    <row r="262" spans="1:5" ht="21.75" customHeight="1">
      <c r="A262" s="20"/>
      <c r="B262" s="20"/>
      <c r="C262" s="20"/>
      <c r="D262" s="23" t="s">
        <v>60</v>
      </c>
      <c r="E262" s="74">
        <f>E7+E16+E24+E38+E47+E53+E100+E103+E141+E144+E153+E186+E196+E199+E208+E215+E218+E246+E253+E256</f>
        <v>31877885</v>
      </c>
    </row>
  </sheetData>
  <sheetProtection/>
  <mergeCells count="1">
    <mergeCell ref="B2:E2"/>
  </mergeCells>
  <printOptions/>
  <pageMargins left="0.24" right="0.1968503937007874" top="0.39" bottom="0.24" header="0.17" footer="0.2"/>
  <pageSetup horizontalDpi="1200" verticalDpi="12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8.125" style="84" customWidth="1"/>
    <col min="2" max="2" width="9.125" style="84" customWidth="1"/>
    <col min="3" max="3" width="7.625" style="84" customWidth="1"/>
    <col min="4" max="4" width="32.625" style="84" customWidth="1"/>
    <col min="5" max="5" width="14.625" style="84" customWidth="1"/>
    <col min="6" max="6" width="15.625" style="84" customWidth="1"/>
    <col min="7" max="7" width="14.25390625" style="84" customWidth="1"/>
    <col min="8" max="8" width="13.625" style="84" customWidth="1"/>
    <col min="9" max="9" width="13.75390625" style="84" customWidth="1"/>
    <col min="10" max="10" width="16.875" style="84" customWidth="1"/>
    <col min="11" max="16384" width="9.125" style="84" customWidth="1"/>
  </cols>
  <sheetData>
    <row r="2" spans="1:5" ht="14.25">
      <c r="A2" s="145" t="s">
        <v>274</v>
      </c>
      <c r="B2" s="145"/>
      <c r="C2" s="145"/>
      <c r="D2" s="145"/>
      <c r="E2" s="145"/>
    </row>
    <row r="4" spans="1:10" ht="27" customHeight="1">
      <c r="A4" s="150" t="s">
        <v>0</v>
      </c>
      <c r="B4" s="150" t="s">
        <v>212</v>
      </c>
      <c r="C4" s="150" t="s">
        <v>2</v>
      </c>
      <c r="D4" s="150" t="s">
        <v>61</v>
      </c>
      <c r="E4" s="146" t="s">
        <v>213</v>
      </c>
      <c r="F4" s="146"/>
      <c r="G4" s="146" t="s">
        <v>216</v>
      </c>
      <c r="H4" s="146"/>
      <c r="I4" s="146"/>
      <c r="J4" s="146"/>
    </row>
    <row r="5" spans="1:10" ht="30.75" customHeight="1">
      <c r="A5" s="151"/>
      <c r="B5" s="151"/>
      <c r="C5" s="151"/>
      <c r="D5" s="151"/>
      <c r="E5" s="36" t="s">
        <v>214</v>
      </c>
      <c r="F5" s="36" t="s">
        <v>215</v>
      </c>
      <c r="G5" s="36" t="s">
        <v>129</v>
      </c>
      <c r="H5" s="41" t="s">
        <v>217</v>
      </c>
      <c r="I5" s="41" t="s">
        <v>219</v>
      </c>
      <c r="J5" s="36" t="s">
        <v>218</v>
      </c>
    </row>
    <row r="6" spans="1:10" s="97" customFormat="1" ht="14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</row>
    <row r="7" spans="1:10" s="110" customFormat="1" ht="22.5" customHeight="1">
      <c r="A7" s="107">
        <v>851</v>
      </c>
      <c r="B7" s="107"/>
      <c r="C7" s="107"/>
      <c r="D7" s="108" t="s">
        <v>49</v>
      </c>
      <c r="E7" s="109">
        <f>E8</f>
        <v>6000</v>
      </c>
      <c r="F7" s="109">
        <f>F8</f>
        <v>6000</v>
      </c>
      <c r="G7" s="109">
        <f>G8</f>
        <v>7000</v>
      </c>
      <c r="H7" s="109"/>
      <c r="I7" s="109"/>
      <c r="J7" s="109">
        <f>J8</f>
        <v>7000</v>
      </c>
    </row>
    <row r="8" spans="1:10" ht="20.25" customHeight="1">
      <c r="A8" s="45"/>
      <c r="B8" s="45">
        <v>85195</v>
      </c>
      <c r="C8" s="45"/>
      <c r="D8" s="112" t="s">
        <v>24</v>
      </c>
      <c r="E8" s="37">
        <f>E9+E10</f>
        <v>6000</v>
      </c>
      <c r="F8" s="37">
        <f>F9+F10</f>
        <v>6000</v>
      </c>
      <c r="G8" s="37">
        <f>G9+G10</f>
        <v>7000</v>
      </c>
      <c r="H8" s="37"/>
      <c r="I8" s="37"/>
      <c r="J8" s="37">
        <f>G8</f>
        <v>7000</v>
      </c>
    </row>
    <row r="9" spans="1:10" ht="21.75" customHeight="1">
      <c r="A9" s="45"/>
      <c r="B9" s="45"/>
      <c r="C9" s="45">
        <v>4210</v>
      </c>
      <c r="D9" s="41" t="s">
        <v>14</v>
      </c>
      <c r="E9" s="37">
        <v>3000</v>
      </c>
      <c r="F9" s="37">
        <v>3000</v>
      </c>
      <c r="G9" s="37">
        <v>3000</v>
      </c>
      <c r="H9" s="37"/>
      <c r="I9" s="37"/>
      <c r="J9" s="37">
        <f>G9</f>
        <v>3000</v>
      </c>
    </row>
    <row r="10" spans="1:10" ht="19.5" customHeight="1">
      <c r="A10" s="45"/>
      <c r="B10" s="45"/>
      <c r="C10" s="45">
        <v>4300</v>
      </c>
      <c r="D10" s="36" t="s">
        <v>17</v>
      </c>
      <c r="E10" s="37">
        <v>3000</v>
      </c>
      <c r="F10" s="37">
        <v>3000</v>
      </c>
      <c r="G10" s="37">
        <v>4000</v>
      </c>
      <c r="H10" s="37"/>
      <c r="I10" s="37"/>
      <c r="J10" s="37">
        <f>G10</f>
        <v>4000</v>
      </c>
    </row>
    <row r="11" spans="1:10" s="114" customFormat="1" ht="22.5" customHeight="1">
      <c r="A11" s="107">
        <v>852</v>
      </c>
      <c r="B11" s="107"/>
      <c r="C11" s="107"/>
      <c r="D11" s="108" t="s">
        <v>85</v>
      </c>
      <c r="E11" s="109">
        <f aca="true" t="shared" si="0" ref="E11:J11">E12+E14+E16+E18+E20+E23+E30+E42+E44+E46+E48+E67+E74</f>
        <v>5915398</v>
      </c>
      <c r="F11" s="109">
        <f t="shared" si="0"/>
        <v>5613230</v>
      </c>
      <c r="G11" s="109">
        <f t="shared" si="0"/>
        <v>5493220</v>
      </c>
      <c r="H11" s="109">
        <f t="shared" si="0"/>
        <v>2658500</v>
      </c>
      <c r="I11" s="109">
        <f t="shared" si="0"/>
        <v>382400</v>
      </c>
      <c r="J11" s="109">
        <f t="shared" si="0"/>
        <v>2452320</v>
      </c>
    </row>
    <row r="12" spans="1:10" ht="22.5" customHeight="1">
      <c r="A12" s="45"/>
      <c r="B12" s="45">
        <v>85201</v>
      </c>
      <c r="C12" s="45"/>
      <c r="D12" s="99" t="s">
        <v>220</v>
      </c>
      <c r="E12" s="37">
        <f>E13</f>
        <v>5000</v>
      </c>
      <c r="F12" s="37">
        <f>F13</f>
        <v>5000</v>
      </c>
      <c r="G12" s="37">
        <f>G13</f>
        <v>22000</v>
      </c>
      <c r="H12" s="37"/>
      <c r="I12" s="37"/>
      <c r="J12" s="37">
        <f>J13</f>
        <v>22000</v>
      </c>
    </row>
    <row r="13" spans="1:10" ht="21.75" customHeight="1">
      <c r="A13" s="45"/>
      <c r="B13" s="45"/>
      <c r="C13" s="45">
        <v>4330</v>
      </c>
      <c r="D13" s="36" t="s">
        <v>221</v>
      </c>
      <c r="E13" s="37">
        <v>5000</v>
      </c>
      <c r="F13" s="37">
        <v>5000</v>
      </c>
      <c r="G13" s="37">
        <v>22000</v>
      </c>
      <c r="H13" s="37"/>
      <c r="I13" s="37"/>
      <c r="J13" s="37">
        <f>G13</f>
        <v>22000</v>
      </c>
    </row>
    <row r="14" spans="1:10" ht="20.25" customHeight="1">
      <c r="A14" s="45"/>
      <c r="B14" s="45">
        <v>85202</v>
      </c>
      <c r="C14" s="45"/>
      <c r="D14" s="36" t="s">
        <v>222</v>
      </c>
      <c r="E14" s="37">
        <f>E15</f>
        <v>298676</v>
      </c>
      <c r="F14" s="37">
        <f>F15</f>
        <v>318700</v>
      </c>
      <c r="G14" s="37">
        <f>G15</f>
        <v>320000</v>
      </c>
      <c r="H14" s="37"/>
      <c r="I14" s="37"/>
      <c r="J14" s="37">
        <f>J15</f>
        <v>320000</v>
      </c>
    </row>
    <row r="15" spans="1:10" ht="18.75" customHeight="1">
      <c r="A15" s="45"/>
      <c r="B15" s="45"/>
      <c r="C15" s="45">
        <v>4330</v>
      </c>
      <c r="D15" s="36" t="s">
        <v>221</v>
      </c>
      <c r="E15" s="37">
        <v>298676</v>
      </c>
      <c r="F15" s="37">
        <v>318700</v>
      </c>
      <c r="G15" s="37">
        <v>320000</v>
      </c>
      <c r="H15" s="37"/>
      <c r="I15" s="37"/>
      <c r="J15" s="37">
        <f>G15</f>
        <v>320000</v>
      </c>
    </row>
    <row r="16" spans="1:10" ht="23.25" customHeight="1">
      <c r="A16" s="45"/>
      <c r="B16" s="45">
        <v>85203</v>
      </c>
      <c r="C16" s="45"/>
      <c r="D16" s="36" t="s">
        <v>223</v>
      </c>
      <c r="E16" s="37">
        <f>E17</f>
        <v>35000</v>
      </c>
      <c r="F16" s="37">
        <f>F17</f>
        <v>38000</v>
      </c>
      <c r="G16" s="37">
        <f>G17</f>
        <v>50000</v>
      </c>
      <c r="H16" s="37"/>
      <c r="I16" s="37"/>
      <c r="J16" s="37">
        <f>J17</f>
        <v>50000</v>
      </c>
    </row>
    <row r="17" spans="1:10" ht="19.5" customHeight="1">
      <c r="A17" s="45"/>
      <c r="B17" s="45"/>
      <c r="C17" s="45">
        <v>4330</v>
      </c>
      <c r="D17" s="36" t="s">
        <v>221</v>
      </c>
      <c r="E17" s="37">
        <v>35000</v>
      </c>
      <c r="F17" s="37">
        <v>38000</v>
      </c>
      <c r="G17" s="37">
        <v>50000</v>
      </c>
      <c r="H17" s="37"/>
      <c r="I17" s="37"/>
      <c r="J17" s="37">
        <f>G17</f>
        <v>50000</v>
      </c>
    </row>
    <row r="18" spans="1:10" ht="20.25" customHeight="1">
      <c r="A18" s="45"/>
      <c r="B18" s="45">
        <v>85204</v>
      </c>
      <c r="C18" s="45"/>
      <c r="D18" s="36" t="s">
        <v>224</v>
      </c>
      <c r="E18" s="37">
        <f>E19</f>
        <v>20400</v>
      </c>
      <c r="F18" s="37">
        <f>F19</f>
        <v>20675</v>
      </c>
      <c r="G18" s="37">
        <f>G19</f>
        <v>40000</v>
      </c>
      <c r="H18" s="37"/>
      <c r="I18" s="37"/>
      <c r="J18" s="37">
        <f>J19</f>
        <v>40000</v>
      </c>
    </row>
    <row r="19" spans="1:10" ht="20.25" customHeight="1">
      <c r="A19" s="45"/>
      <c r="B19" s="45"/>
      <c r="C19" s="45">
        <v>4330</v>
      </c>
      <c r="D19" s="36" t="s">
        <v>221</v>
      </c>
      <c r="E19" s="37">
        <v>20400</v>
      </c>
      <c r="F19" s="37">
        <v>20675</v>
      </c>
      <c r="G19" s="37">
        <v>40000</v>
      </c>
      <c r="H19" s="37"/>
      <c r="I19" s="37"/>
      <c r="J19" s="37">
        <f>G19</f>
        <v>40000</v>
      </c>
    </row>
    <row r="20" spans="1:10" ht="31.5" customHeight="1">
      <c r="A20" s="45"/>
      <c r="B20" s="113">
        <v>85205</v>
      </c>
      <c r="C20" s="45"/>
      <c r="D20" s="41" t="s">
        <v>225</v>
      </c>
      <c r="E20" s="37">
        <f>E21+E22</f>
        <v>8000</v>
      </c>
      <c r="F20" s="37">
        <f>F21+F22</f>
        <v>8000</v>
      </c>
      <c r="G20" s="37">
        <f>G21+G22</f>
        <v>8000</v>
      </c>
      <c r="H20" s="37"/>
      <c r="I20" s="37"/>
      <c r="J20" s="37">
        <f>J21+J22</f>
        <v>8000</v>
      </c>
    </row>
    <row r="21" spans="1:10" ht="18" customHeight="1">
      <c r="A21" s="45"/>
      <c r="B21" s="45"/>
      <c r="C21" s="45">
        <v>4210</v>
      </c>
      <c r="D21" s="41" t="s">
        <v>14</v>
      </c>
      <c r="E21" s="37">
        <v>3000</v>
      </c>
      <c r="F21" s="37">
        <v>3000</v>
      </c>
      <c r="G21" s="37">
        <v>3000</v>
      </c>
      <c r="H21" s="37"/>
      <c r="I21" s="37"/>
      <c r="J21" s="37">
        <f>G21</f>
        <v>3000</v>
      </c>
    </row>
    <row r="22" spans="1:10" ht="19.5" customHeight="1">
      <c r="A22" s="45"/>
      <c r="B22" s="45"/>
      <c r="C22" s="45">
        <v>4300</v>
      </c>
      <c r="D22" s="36" t="s">
        <v>17</v>
      </c>
      <c r="E22" s="37">
        <v>5000</v>
      </c>
      <c r="F22" s="37">
        <v>5000</v>
      </c>
      <c r="G22" s="37">
        <v>5000</v>
      </c>
      <c r="H22" s="37"/>
      <c r="I22" s="37"/>
      <c r="J22" s="37">
        <f>G22</f>
        <v>5000</v>
      </c>
    </row>
    <row r="23" spans="1:10" ht="21.75" customHeight="1">
      <c r="A23" s="45"/>
      <c r="B23" s="45">
        <v>85206</v>
      </c>
      <c r="C23" s="45"/>
      <c r="D23" s="36" t="s">
        <v>203</v>
      </c>
      <c r="E23" s="37">
        <f>E24+E25+E26+E27+E28+E29</f>
        <v>54701</v>
      </c>
      <c r="F23" s="37">
        <f>F24+F25+F26+F27+F28+F29</f>
        <v>50260</v>
      </c>
      <c r="G23" s="37">
        <f>G24+G25+G26+G27+G28+G29</f>
        <v>71126</v>
      </c>
      <c r="H23" s="37"/>
      <c r="I23" s="37"/>
      <c r="J23" s="37">
        <f>J24+J25+J26+J27+J28+J29</f>
        <v>71126</v>
      </c>
    </row>
    <row r="24" spans="1:10" ht="27.75" customHeight="1">
      <c r="A24" s="45"/>
      <c r="B24" s="45"/>
      <c r="C24" s="45">
        <v>4010</v>
      </c>
      <c r="D24" s="41" t="s">
        <v>27</v>
      </c>
      <c r="E24" s="37">
        <v>0</v>
      </c>
      <c r="F24" s="37">
        <v>0</v>
      </c>
      <c r="G24" s="37">
        <v>58520</v>
      </c>
      <c r="H24" s="37"/>
      <c r="I24" s="37"/>
      <c r="J24" s="37">
        <f>G24</f>
        <v>58520</v>
      </c>
    </row>
    <row r="25" spans="1:10" ht="16.5" customHeight="1">
      <c r="A25" s="45"/>
      <c r="B25" s="45"/>
      <c r="C25" s="45">
        <v>4040</v>
      </c>
      <c r="D25" s="36" t="s">
        <v>28</v>
      </c>
      <c r="E25" s="37">
        <v>0</v>
      </c>
      <c r="F25" s="37">
        <v>0</v>
      </c>
      <c r="G25" s="37">
        <v>0</v>
      </c>
      <c r="H25" s="37"/>
      <c r="I25" s="37"/>
      <c r="J25" s="37"/>
    </row>
    <row r="26" spans="1:10" ht="17.25" customHeight="1">
      <c r="A26" s="45"/>
      <c r="B26" s="45"/>
      <c r="C26" s="45">
        <v>4110</v>
      </c>
      <c r="D26" s="36" t="s">
        <v>229</v>
      </c>
      <c r="E26" s="37">
        <v>0</v>
      </c>
      <c r="F26" s="37">
        <v>0</v>
      </c>
      <c r="G26" s="37">
        <v>10078</v>
      </c>
      <c r="H26" s="37"/>
      <c r="I26" s="37"/>
      <c r="J26" s="37">
        <f>G26</f>
        <v>10078</v>
      </c>
    </row>
    <row r="27" spans="1:10" ht="17.25" customHeight="1">
      <c r="A27" s="45"/>
      <c r="B27" s="45"/>
      <c r="C27" s="45">
        <v>4120</v>
      </c>
      <c r="D27" s="36" t="s">
        <v>30</v>
      </c>
      <c r="E27" s="37">
        <v>0</v>
      </c>
      <c r="F27" s="37">
        <v>0</v>
      </c>
      <c r="G27" s="37">
        <v>1434</v>
      </c>
      <c r="H27" s="37"/>
      <c r="I27" s="37"/>
      <c r="J27" s="37">
        <f>G27</f>
        <v>1434</v>
      </c>
    </row>
    <row r="28" spans="1:10" ht="15" customHeight="1">
      <c r="A28" s="45"/>
      <c r="B28" s="45"/>
      <c r="C28" s="45">
        <v>4170</v>
      </c>
      <c r="D28" s="36" t="s">
        <v>112</v>
      </c>
      <c r="E28" s="37">
        <v>54701</v>
      </c>
      <c r="F28" s="37">
        <v>50260</v>
      </c>
      <c r="G28" s="37">
        <v>0</v>
      </c>
      <c r="H28" s="37"/>
      <c r="I28" s="37"/>
      <c r="J28" s="37"/>
    </row>
    <row r="29" spans="1:10" ht="18" customHeight="1">
      <c r="A29" s="45"/>
      <c r="B29" s="45"/>
      <c r="C29" s="45">
        <v>4440</v>
      </c>
      <c r="D29" s="36" t="s">
        <v>104</v>
      </c>
      <c r="E29" s="37">
        <v>0</v>
      </c>
      <c r="F29" s="37">
        <v>0</v>
      </c>
      <c r="G29" s="37">
        <v>1094</v>
      </c>
      <c r="H29" s="37"/>
      <c r="I29" s="37"/>
      <c r="J29" s="37">
        <f>G29</f>
        <v>1094</v>
      </c>
    </row>
    <row r="30" spans="1:10" ht="30" customHeight="1">
      <c r="A30" s="45"/>
      <c r="B30" s="45">
        <v>85212</v>
      </c>
      <c r="C30" s="45"/>
      <c r="D30" s="41" t="s">
        <v>226</v>
      </c>
      <c r="E30" s="37">
        <f>E31+E32+E33+E34+E37+E38+E39+E40+E41</f>
        <v>2749405</v>
      </c>
      <c r="F30" s="37">
        <f>F31+F32+F33+F34+F37+F38+F39+F40+F41</f>
        <v>2751000</v>
      </c>
      <c r="G30" s="37">
        <f>G31+G32+G33+G34+G37+G38+G39+G40+G41</f>
        <v>2548000</v>
      </c>
      <c r="H30" s="37">
        <f>H31+H32+H33+H34+H37+H38+H39+H40+H41</f>
        <v>2548000</v>
      </c>
      <c r="I30" s="37"/>
      <c r="J30" s="37"/>
    </row>
    <row r="31" spans="1:10" ht="18" customHeight="1">
      <c r="A31" s="45"/>
      <c r="B31" s="45"/>
      <c r="C31" s="45">
        <v>3110</v>
      </c>
      <c r="D31" s="36" t="s">
        <v>51</v>
      </c>
      <c r="E31" s="37">
        <v>2558734</v>
      </c>
      <c r="F31" s="37">
        <v>2559588</v>
      </c>
      <c r="G31" s="37">
        <v>2373786</v>
      </c>
      <c r="H31" s="37">
        <f>G31</f>
        <v>2373786</v>
      </c>
      <c r="I31" s="37"/>
      <c r="J31" s="37"/>
    </row>
    <row r="32" spans="1:10" ht="28.5">
      <c r="A32" s="45"/>
      <c r="B32" s="45"/>
      <c r="C32" s="113">
        <v>4010</v>
      </c>
      <c r="D32" s="41" t="s">
        <v>27</v>
      </c>
      <c r="E32" s="37">
        <v>62585</v>
      </c>
      <c r="F32" s="37">
        <v>62350</v>
      </c>
      <c r="G32" s="37">
        <v>53748</v>
      </c>
      <c r="H32" s="37">
        <f aca="true" t="shared" si="1" ref="H32:H41">G32</f>
        <v>53748</v>
      </c>
      <c r="I32" s="37"/>
      <c r="J32" s="37"/>
    </row>
    <row r="33" spans="1:10" ht="16.5" customHeight="1">
      <c r="A33" s="45"/>
      <c r="B33" s="45"/>
      <c r="C33" s="45">
        <v>4040</v>
      </c>
      <c r="D33" s="36" t="s">
        <v>28</v>
      </c>
      <c r="E33" s="37">
        <v>4005</v>
      </c>
      <c r="F33" s="37">
        <v>4005</v>
      </c>
      <c r="G33" s="37">
        <v>4800</v>
      </c>
      <c r="H33" s="37">
        <f t="shared" si="1"/>
        <v>4800</v>
      </c>
      <c r="I33" s="37"/>
      <c r="J33" s="37"/>
    </row>
    <row r="34" spans="1:10" ht="18" customHeight="1">
      <c r="A34" s="45"/>
      <c r="B34" s="45"/>
      <c r="C34" s="45">
        <v>4110</v>
      </c>
      <c r="D34" s="36" t="s">
        <v>229</v>
      </c>
      <c r="E34" s="37">
        <v>116393</v>
      </c>
      <c r="F34" s="37">
        <v>117375</v>
      </c>
      <c r="G34" s="37">
        <v>109254</v>
      </c>
      <c r="H34" s="37">
        <f t="shared" si="1"/>
        <v>109254</v>
      </c>
      <c r="I34" s="37"/>
      <c r="J34" s="37"/>
    </row>
    <row r="35" spans="1:10" s="98" customFormat="1" ht="17.25" customHeight="1">
      <c r="A35" s="100"/>
      <c r="B35" s="100"/>
      <c r="C35" s="100"/>
      <c r="D35" s="33" t="s">
        <v>227</v>
      </c>
      <c r="E35" s="101">
        <v>102000</v>
      </c>
      <c r="F35" s="101">
        <v>105000</v>
      </c>
      <c r="G35" s="101">
        <v>100000</v>
      </c>
      <c r="H35" s="37">
        <f t="shared" si="1"/>
        <v>100000</v>
      </c>
      <c r="I35" s="37"/>
      <c r="J35" s="37"/>
    </row>
    <row r="36" spans="1:10" s="98" customFormat="1" ht="18" customHeight="1">
      <c r="A36" s="100"/>
      <c r="B36" s="100"/>
      <c r="C36" s="100"/>
      <c r="D36" s="33" t="s">
        <v>228</v>
      </c>
      <c r="E36" s="37">
        <v>14393</v>
      </c>
      <c r="F36" s="37">
        <v>12375</v>
      </c>
      <c r="G36" s="37">
        <v>9254</v>
      </c>
      <c r="H36" s="37">
        <f t="shared" si="1"/>
        <v>9254</v>
      </c>
      <c r="I36" s="37"/>
      <c r="J36" s="37"/>
    </row>
    <row r="37" spans="1:10" ht="16.5" customHeight="1">
      <c r="A37" s="45"/>
      <c r="B37" s="111"/>
      <c r="C37" s="45">
        <v>4120</v>
      </c>
      <c r="D37" s="36" t="s">
        <v>30</v>
      </c>
      <c r="E37" s="37">
        <v>1774</v>
      </c>
      <c r="F37" s="37">
        <v>1768</v>
      </c>
      <c r="G37" s="37">
        <v>1318</v>
      </c>
      <c r="H37" s="37">
        <f t="shared" si="1"/>
        <v>1318</v>
      </c>
      <c r="I37" s="37"/>
      <c r="J37" s="37"/>
    </row>
    <row r="38" spans="1:10" ht="18" customHeight="1">
      <c r="A38" s="45"/>
      <c r="B38" s="111"/>
      <c r="C38" s="45">
        <v>4210</v>
      </c>
      <c r="D38" s="41" t="s">
        <v>14</v>
      </c>
      <c r="E38" s="37">
        <v>860</v>
      </c>
      <c r="F38" s="37">
        <v>860</v>
      </c>
      <c r="G38" s="37">
        <v>2000</v>
      </c>
      <c r="H38" s="37">
        <f t="shared" si="1"/>
        <v>2000</v>
      </c>
      <c r="I38" s="37"/>
      <c r="J38" s="37"/>
    </row>
    <row r="39" spans="1:10" ht="18.75" customHeight="1">
      <c r="A39" s="36"/>
      <c r="B39" s="111"/>
      <c r="C39" s="45">
        <v>4300</v>
      </c>
      <c r="D39" s="36" t="s">
        <v>17</v>
      </c>
      <c r="E39" s="37">
        <v>1500</v>
      </c>
      <c r="F39" s="37">
        <v>1500</v>
      </c>
      <c r="G39" s="37">
        <v>2000</v>
      </c>
      <c r="H39" s="37">
        <f t="shared" si="1"/>
        <v>2000</v>
      </c>
      <c r="I39" s="37"/>
      <c r="J39" s="37"/>
    </row>
    <row r="40" spans="1:10" ht="17.25" customHeight="1">
      <c r="A40" s="36"/>
      <c r="B40" s="111"/>
      <c r="C40" s="45">
        <v>4440</v>
      </c>
      <c r="D40" s="36" t="s">
        <v>104</v>
      </c>
      <c r="E40" s="37">
        <v>1094</v>
      </c>
      <c r="F40" s="37">
        <v>1094</v>
      </c>
      <c r="G40" s="37">
        <v>1094</v>
      </c>
      <c r="H40" s="37">
        <f t="shared" si="1"/>
        <v>1094</v>
      </c>
      <c r="I40" s="37"/>
      <c r="J40" s="37"/>
    </row>
    <row r="41" spans="1:10" ht="19.5" customHeight="1">
      <c r="A41" s="36"/>
      <c r="B41" s="111"/>
      <c r="C41" s="45">
        <v>4580</v>
      </c>
      <c r="D41" s="36" t="s">
        <v>74</v>
      </c>
      <c r="E41" s="37">
        <v>2460</v>
      </c>
      <c r="F41" s="37">
        <v>2460</v>
      </c>
      <c r="G41" s="37">
        <v>0</v>
      </c>
      <c r="H41" s="37">
        <f t="shared" si="1"/>
        <v>0</v>
      </c>
      <c r="I41" s="37"/>
      <c r="J41" s="37"/>
    </row>
    <row r="42" spans="1:10" ht="23.25" customHeight="1">
      <c r="A42" s="36"/>
      <c r="B42" s="45">
        <v>85213</v>
      </c>
      <c r="C42" s="45"/>
      <c r="D42" s="36" t="s">
        <v>230</v>
      </c>
      <c r="E42" s="37">
        <f aca="true" t="shared" si="2" ref="E42:J42">E43</f>
        <v>45952</v>
      </c>
      <c r="F42" s="37">
        <f t="shared" si="2"/>
        <v>40000</v>
      </c>
      <c r="G42" s="37">
        <f t="shared" si="2"/>
        <v>42900</v>
      </c>
      <c r="H42" s="37">
        <f t="shared" si="2"/>
        <v>12500</v>
      </c>
      <c r="I42" s="37">
        <f t="shared" si="2"/>
        <v>24400</v>
      </c>
      <c r="J42" s="37">
        <f t="shared" si="2"/>
        <v>6000</v>
      </c>
    </row>
    <row r="43" spans="1:10" ht="19.5" customHeight="1">
      <c r="A43" s="36"/>
      <c r="B43" s="45"/>
      <c r="C43" s="45">
        <v>4130</v>
      </c>
      <c r="D43" s="36" t="s">
        <v>232</v>
      </c>
      <c r="E43" s="37">
        <v>45952</v>
      </c>
      <c r="F43" s="37">
        <v>40000</v>
      </c>
      <c r="G43" s="37">
        <v>42900</v>
      </c>
      <c r="H43" s="37">
        <v>12500</v>
      </c>
      <c r="I43" s="37">
        <v>24400</v>
      </c>
      <c r="J43" s="37">
        <f>G43-H43-I43</f>
        <v>6000</v>
      </c>
    </row>
    <row r="44" spans="1:10" ht="24" customHeight="1">
      <c r="A44" s="36"/>
      <c r="B44" s="45">
        <v>85214</v>
      </c>
      <c r="C44" s="45"/>
      <c r="D44" s="36" t="s">
        <v>231</v>
      </c>
      <c r="E44" s="37">
        <f>E45</f>
        <v>347132</v>
      </c>
      <c r="F44" s="37">
        <f>F45</f>
        <v>347132</v>
      </c>
      <c r="G44" s="37">
        <f>G45</f>
        <v>370000</v>
      </c>
      <c r="H44" s="37"/>
      <c r="I44" s="37">
        <f>I45</f>
        <v>16600</v>
      </c>
      <c r="J44" s="37">
        <f>J45</f>
        <v>353400</v>
      </c>
    </row>
    <row r="45" spans="1:10" ht="19.5" customHeight="1">
      <c r="A45" s="36"/>
      <c r="B45" s="45"/>
      <c r="C45" s="45">
        <v>3110</v>
      </c>
      <c r="D45" s="36" t="s">
        <v>51</v>
      </c>
      <c r="E45" s="37">
        <v>347132</v>
      </c>
      <c r="F45" s="37">
        <v>347132</v>
      </c>
      <c r="G45" s="37">
        <v>370000</v>
      </c>
      <c r="H45" s="37"/>
      <c r="I45" s="37">
        <v>16600</v>
      </c>
      <c r="J45" s="37">
        <f>G45-H45-I45</f>
        <v>353400</v>
      </c>
    </row>
    <row r="46" spans="1:10" ht="24.75" customHeight="1">
      <c r="A46" s="36"/>
      <c r="B46" s="45">
        <v>85216</v>
      </c>
      <c r="C46" s="45"/>
      <c r="D46" s="36" t="s">
        <v>150</v>
      </c>
      <c r="E46" s="37">
        <f>E47</f>
        <v>338932</v>
      </c>
      <c r="F46" s="37">
        <f>F47</f>
        <v>282217</v>
      </c>
      <c r="G46" s="37">
        <f>G47</f>
        <v>236800</v>
      </c>
      <c r="H46" s="37"/>
      <c r="I46" s="37">
        <f>I47</f>
        <v>176800</v>
      </c>
      <c r="J46" s="37">
        <f>J47</f>
        <v>60000</v>
      </c>
    </row>
    <row r="47" spans="1:10" ht="19.5" customHeight="1">
      <c r="A47" s="36"/>
      <c r="B47" s="45"/>
      <c r="C47" s="45">
        <v>3110</v>
      </c>
      <c r="D47" s="36" t="s">
        <v>51</v>
      </c>
      <c r="E47" s="37">
        <v>338932</v>
      </c>
      <c r="F47" s="37">
        <v>282217</v>
      </c>
      <c r="G47" s="37">
        <v>236800</v>
      </c>
      <c r="H47" s="37"/>
      <c r="I47" s="37">
        <v>176800</v>
      </c>
      <c r="J47" s="37">
        <f>G47-H47-I47</f>
        <v>60000</v>
      </c>
    </row>
    <row r="48" spans="1:10" ht="24" customHeight="1">
      <c r="A48" s="36"/>
      <c r="B48" s="45">
        <v>85219</v>
      </c>
      <c r="C48" s="45"/>
      <c r="D48" s="36" t="s">
        <v>52</v>
      </c>
      <c r="E48" s="37">
        <f>E49+E50+E51+E52+E53+E54+E55+E56+E57+E58+E59+E60+E61+E62+E63+E64+E65+E66</f>
        <v>1255985</v>
      </c>
      <c r="F48" s="37">
        <f>F49+F50+F51+F52+F53+F54+F55+F56+F57+F58+F59+F60+F61+F62+F63+F64+F65+F66</f>
        <v>1046803</v>
      </c>
      <c r="G48" s="37">
        <f>G49+G50+G51+G52+G53+G54+G55+G56+G57+G58+G59+G60+G61+G62+G63+G64+G65+G66</f>
        <v>1245740</v>
      </c>
      <c r="H48" s="37"/>
      <c r="I48" s="37">
        <f>I49+I50+I51+I52+I53+I54+I55+I56+I57+I58+I59+I60+I61+I62+I63+I64+I65+I66</f>
        <v>109600</v>
      </c>
      <c r="J48" s="37">
        <f>J49+J50+J51+J52+J53+J54+J55+J56+J57+J58+J59+J60+J61+J62+J63+J64+J65+J66</f>
        <v>1136140</v>
      </c>
    </row>
    <row r="49" spans="1:10" ht="27.75" customHeight="1">
      <c r="A49" s="36"/>
      <c r="B49" s="45"/>
      <c r="C49" s="113">
        <v>3020</v>
      </c>
      <c r="D49" s="41" t="s">
        <v>200</v>
      </c>
      <c r="E49" s="37">
        <v>1000</v>
      </c>
      <c r="F49" s="37">
        <v>1000</v>
      </c>
      <c r="G49" s="37">
        <v>2000</v>
      </c>
      <c r="H49" s="37"/>
      <c r="I49" s="37"/>
      <c r="J49" s="37">
        <f>G49-H49-I49</f>
        <v>2000</v>
      </c>
    </row>
    <row r="50" spans="1:10" ht="18" customHeight="1">
      <c r="A50" s="36"/>
      <c r="B50" s="45"/>
      <c r="C50" s="45">
        <v>4010</v>
      </c>
      <c r="D50" s="41" t="s">
        <v>27</v>
      </c>
      <c r="E50" s="37">
        <v>845443</v>
      </c>
      <c r="F50" s="37">
        <v>678590</v>
      </c>
      <c r="G50" s="37">
        <f>I50+J50</f>
        <v>822828</v>
      </c>
      <c r="H50" s="37"/>
      <c r="I50" s="37">
        <v>91585</v>
      </c>
      <c r="J50" s="37">
        <v>731243</v>
      </c>
    </row>
    <row r="51" spans="1:10" ht="18" customHeight="1">
      <c r="A51" s="36"/>
      <c r="B51" s="45"/>
      <c r="C51" s="45">
        <v>4040</v>
      </c>
      <c r="D51" s="36" t="s">
        <v>28</v>
      </c>
      <c r="E51" s="37">
        <v>52425</v>
      </c>
      <c r="F51" s="37">
        <v>52296</v>
      </c>
      <c r="G51" s="37">
        <f>J51</f>
        <v>57681</v>
      </c>
      <c r="H51" s="37"/>
      <c r="I51" s="37"/>
      <c r="J51" s="37">
        <v>57681</v>
      </c>
    </row>
    <row r="52" spans="1:10" ht="17.25" customHeight="1">
      <c r="A52" s="36"/>
      <c r="B52" s="45"/>
      <c r="C52" s="45">
        <v>4110</v>
      </c>
      <c r="D52" s="36" t="s">
        <v>229</v>
      </c>
      <c r="E52" s="37">
        <v>155818</v>
      </c>
      <c r="F52" s="37">
        <v>128690</v>
      </c>
      <c r="G52" s="37">
        <v>149041</v>
      </c>
      <c r="H52" s="37"/>
      <c r="I52" s="37">
        <v>15771</v>
      </c>
      <c r="J52" s="37">
        <f aca="true" t="shared" si="3" ref="J52:J66">G52-H52-I52</f>
        <v>133270</v>
      </c>
    </row>
    <row r="53" spans="1:10" ht="18.75" customHeight="1">
      <c r="A53" s="36"/>
      <c r="B53" s="36"/>
      <c r="C53" s="45">
        <v>4120</v>
      </c>
      <c r="D53" s="36" t="s">
        <v>30</v>
      </c>
      <c r="E53" s="37">
        <v>22168</v>
      </c>
      <c r="F53" s="37">
        <v>12505</v>
      </c>
      <c r="G53" s="37">
        <v>21205</v>
      </c>
      <c r="H53" s="37"/>
      <c r="I53" s="37">
        <v>2244</v>
      </c>
      <c r="J53" s="37">
        <f t="shared" si="3"/>
        <v>18961</v>
      </c>
    </row>
    <row r="54" spans="1:10" ht="18.75" customHeight="1">
      <c r="A54" s="36"/>
      <c r="B54" s="36"/>
      <c r="C54" s="45">
        <v>4170</v>
      </c>
      <c r="D54" s="36" t="s">
        <v>112</v>
      </c>
      <c r="E54" s="37">
        <v>24695</v>
      </c>
      <c r="F54" s="37">
        <v>24695</v>
      </c>
      <c r="G54" s="37">
        <v>15000</v>
      </c>
      <c r="H54" s="37"/>
      <c r="I54" s="37"/>
      <c r="J54" s="37">
        <f t="shared" si="3"/>
        <v>15000</v>
      </c>
    </row>
    <row r="55" spans="1:10" ht="18" customHeight="1">
      <c r="A55" s="36"/>
      <c r="B55" s="36"/>
      <c r="C55" s="45">
        <v>4210</v>
      </c>
      <c r="D55" s="36" t="s">
        <v>14</v>
      </c>
      <c r="E55" s="37">
        <v>34000</v>
      </c>
      <c r="F55" s="37">
        <v>37000</v>
      </c>
      <c r="G55" s="37">
        <v>45000</v>
      </c>
      <c r="H55" s="37"/>
      <c r="I55" s="37"/>
      <c r="J55" s="37">
        <f t="shared" si="3"/>
        <v>45000</v>
      </c>
    </row>
    <row r="56" spans="1:10" ht="18.75" customHeight="1">
      <c r="A56" s="36"/>
      <c r="B56" s="36"/>
      <c r="C56" s="45">
        <v>4260</v>
      </c>
      <c r="D56" s="36" t="s">
        <v>15</v>
      </c>
      <c r="E56" s="37">
        <v>12000</v>
      </c>
      <c r="F56" s="37">
        <v>7000</v>
      </c>
      <c r="G56" s="37">
        <v>11000</v>
      </c>
      <c r="H56" s="37"/>
      <c r="I56" s="37"/>
      <c r="J56" s="37">
        <f t="shared" si="3"/>
        <v>11000</v>
      </c>
    </row>
    <row r="57" spans="1:10" ht="17.25" customHeight="1">
      <c r="A57" s="36"/>
      <c r="B57" s="36"/>
      <c r="C57" s="45">
        <v>4270</v>
      </c>
      <c r="D57" s="36" t="s">
        <v>16</v>
      </c>
      <c r="E57" s="37">
        <v>1500</v>
      </c>
      <c r="F57" s="37">
        <v>1500</v>
      </c>
      <c r="G57" s="37">
        <v>5085</v>
      </c>
      <c r="H57" s="37"/>
      <c r="I57" s="37"/>
      <c r="J57" s="37">
        <f t="shared" si="3"/>
        <v>5085</v>
      </c>
    </row>
    <row r="58" spans="1:10" ht="18.75" customHeight="1">
      <c r="A58" s="36"/>
      <c r="B58" s="36"/>
      <c r="C58" s="45">
        <v>4280</v>
      </c>
      <c r="D58" s="36" t="s">
        <v>137</v>
      </c>
      <c r="E58" s="37">
        <v>2500</v>
      </c>
      <c r="F58" s="37">
        <v>2500</v>
      </c>
      <c r="G58" s="37">
        <v>2900</v>
      </c>
      <c r="H58" s="37"/>
      <c r="I58" s="37"/>
      <c r="J58" s="37">
        <f t="shared" si="3"/>
        <v>2900</v>
      </c>
    </row>
    <row r="59" spans="1:10" ht="16.5" customHeight="1">
      <c r="A59" s="36"/>
      <c r="B59" s="36"/>
      <c r="C59" s="45">
        <v>4300</v>
      </c>
      <c r="D59" s="36" t="s">
        <v>17</v>
      </c>
      <c r="E59" s="37">
        <v>67369</v>
      </c>
      <c r="F59" s="37">
        <v>67000</v>
      </c>
      <c r="G59" s="37">
        <v>75000</v>
      </c>
      <c r="H59" s="37"/>
      <c r="I59" s="37"/>
      <c r="J59" s="37">
        <f t="shared" si="3"/>
        <v>75000</v>
      </c>
    </row>
    <row r="60" spans="1:10" ht="17.25" customHeight="1">
      <c r="A60" s="36"/>
      <c r="B60" s="36"/>
      <c r="C60" s="45">
        <v>4350</v>
      </c>
      <c r="D60" s="36" t="s">
        <v>233</v>
      </c>
      <c r="E60" s="37">
        <v>840</v>
      </c>
      <c r="F60" s="37">
        <v>300</v>
      </c>
      <c r="G60" s="37">
        <v>800</v>
      </c>
      <c r="H60" s="37"/>
      <c r="I60" s="37"/>
      <c r="J60" s="37">
        <f t="shared" si="3"/>
        <v>800</v>
      </c>
    </row>
    <row r="61" spans="1:10" ht="18.75" customHeight="1">
      <c r="A61" s="36"/>
      <c r="B61" s="36"/>
      <c r="C61" s="45">
        <v>4360</v>
      </c>
      <c r="D61" s="36" t="s">
        <v>266</v>
      </c>
      <c r="E61" s="37">
        <v>2000</v>
      </c>
      <c r="F61" s="37">
        <v>1200</v>
      </c>
      <c r="G61" s="37">
        <v>1500</v>
      </c>
      <c r="H61" s="37"/>
      <c r="I61" s="37"/>
      <c r="J61" s="37">
        <f t="shared" si="3"/>
        <v>1500</v>
      </c>
    </row>
    <row r="62" spans="1:10" ht="18.75" customHeight="1">
      <c r="A62" s="36"/>
      <c r="B62" s="36"/>
      <c r="C62" s="45">
        <v>4370</v>
      </c>
      <c r="D62" s="36" t="s">
        <v>266</v>
      </c>
      <c r="E62" s="37">
        <v>6000</v>
      </c>
      <c r="F62" s="37">
        <v>4800</v>
      </c>
      <c r="G62" s="37">
        <v>5000</v>
      </c>
      <c r="H62" s="37"/>
      <c r="I62" s="37"/>
      <c r="J62" s="37">
        <f t="shared" si="3"/>
        <v>5000</v>
      </c>
    </row>
    <row r="63" spans="1:10" ht="18" customHeight="1">
      <c r="A63" s="36"/>
      <c r="B63" s="36"/>
      <c r="C63" s="45">
        <v>4410</v>
      </c>
      <c r="D63" s="36" t="s">
        <v>35</v>
      </c>
      <c r="E63" s="37">
        <v>1500</v>
      </c>
      <c r="F63" s="37">
        <v>1000</v>
      </c>
      <c r="G63" s="37">
        <v>2000</v>
      </c>
      <c r="H63" s="37"/>
      <c r="I63" s="37"/>
      <c r="J63" s="37">
        <f>G63-H63-I63</f>
        <v>2000</v>
      </c>
    </row>
    <row r="64" spans="1:10" ht="17.25" customHeight="1">
      <c r="A64" s="36"/>
      <c r="B64" s="36"/>
      <c r="C64" s="45">
        <v>4430</v>
      </c>
      <c r="D64" s="36" t="s">
        <v>18</v>
      </c>
      <c r="E64" s="37">
        <v>2500</v>
      </c>
      <c r="F64" s="37">
        <v>1500</v>
      </c>
      <c r="G64" s="37">
        <v>2500</v>
      </c>
      <c r="H64" s="37"/>
      <c r="I64" s="37"/>
      <c r="J64" s="37">
        <f t="shared" si="3"/>
        <v>2500</v>
      </c>
    </row>
    <row r="65" spans="1:10" ht="17.25" customHeight="1">
      <c r="A65" s="36"/>
      <c r="B65" s="36"/>
      <c r="C65" s="45">
        <v>4440</v>
      </c>
      <c r="D65" s="36" t="s">
        <v>104</v>
      </c>
      <c r="E65" s="37">
        <v>16227</v>
      </c>
      <c r="F65" s="37">
        <v>16227</v>
      </c>
      <c r="G65" s="37">
        <v>17200</v>
      </c>
      <c r="H65" s="37"/>
      <c r="I65" s="37"/>
      <c r="J65" s="37">
        <f t="shared" si="3"/>
        <v>17200</v>
      </c>
    </row>
    <row r="66" spans="1:10" ht="19.5" customHeight="1">
      <c r="A66" s="36"/>
      <c r="B66" s="36"/>
      <c r="C66" s="45">
        <v>4700</v>
      </c>
      <c r="D66" s="36" t="s">
        <v>234</v>
      </c>
      <c r="E66" s="37">
        <v>8000</v>
      </c>
      <c r="F66" s="37">
        <v>9000</v>
      </c>
      <c r="G66" s="37">
        <v>10000</v>
      </c>
      <c r="H66" s="37"/>
      <c r="I66" s="37"/>
      <c r="J66" s="37">
        <f t="shared" si="3"/>
        <v>10000</v>
      </c>
    </row>
    <row r="67" spans="1:10" ht="27" customHeight="1">
      <c r="A67" s="36"/>
      <c r="B67" s="45">
        <v>85228</v>
      </c>
      <c r="C67" s="45"/>
      <c r="D67" s="41" t="s">
        <v>77</v>
      </c>
      <c r="E67" s="37">
        <f aca="true" t="shared" si="4" ref="E67:J67">E68+E69+E70+E71+E72+E73</f>
        <v>423013</v>
      </c>
      <c r="F67" s="37">
        <f t="shared" si="4"/>
        <v>372241</v>
      </c>
      <c r="G67" s="37">
        <f t="shared" si="4"/>
        <v>363654</v>
      </c>
      <c r="H67" s="37">
        <f t="shared" si="4"/>
        <v>98000</v>
      </c>
      <c r="I67" s="37">
        <f t="shared" si="4"/>
        <v>0</v>
      </c>
      <c r="J67" s="37">
        <f t="shared" si="4"/>
        <v>265654</v>
      </c>
    </row>
    <row r="68" spans="1:10" ht="17.25" customHeight="1">
      <c r="A68" s="36"/>
      <c r="B68" s="36"/>
      <c r="C68" s="45">
        <v>4010</v>
      </c>
      <c r="D68" s="41" t="s">
        <v>27</v>
      </c>
      <c r="E68" s="37">
        <v>190498</v>
      </c>
      <c r="F68" s="37">
        <v>157468</v>
      </c>
      <c r="G68" s="37">
        <f>H68+J68</f>
        <v>162317</v>
      </c>
      <c r="H68" s="37">
        <v>75290</v>
      </c>
      <c r="I68" s="37"/>
      <c r="J68" s="37">
        <v>87027</v>
      </c>
    </row>
    <row r="69" spans="1:10" ht="18" customHeight="1">
      <c r="A69" s="36"/>
      <c r="B69" s="36"/>
      <c r="C69" s="45">
        <v>4040</v>
      </c>
      <c r="D69" s="36" t="s">
        <v>28</v>
      </c>
      <c r="E69" s="37">
        <v>11809</v>
      </c>
      <c r="F69" s="37">
        <v>11809</v>
      </c>
      <c r="G69" s="37">
        <f>H69+J69</f>
        <v>13385</v>
      </c>
      <c r="H69" s="37">
        <v>7900</v>
      </c>
      <c r="I69" s="37"/>
      <c r="J69" s="37">
        <v>5485</v>
      </c>
    </row>
    <row r="70" spans="1:10" ht="17.25" customHeight="1">
      <c r="A70" s="36"/>
      <c r="B70" s="36"/>
      <c r="C70" s="45">
        <v>4110</v>
      </c>
      <c r="D70" s="36" t="s">
        <v>229</v>
      </c>
      <c r="E70" s="37">
        <v>35389</v>
      </c>
      <c r="F70" s="37">
        <v>20382</v>
      </c>
      <c r="G70" s="37">
        <v>30350</v>
      </c>
      <c r="H70" s="37">
        <v>12965</v>
      </c>
      <c r="I70" s="37"/>
      <c r="J70" s="37">
        <f>G70-H70</f>
        <v>17385</v>
      </c>
    </row>
    <row r="71" spans="1:10" ht="19.5" customHeight="1">
      <c r="A71" s="36"/>
      <c r="B71" s="36"/>
      <c r="C71" s="45">
        <v>4120</v>
      </c>
      <c r="D71" s="36" t="s">
        <v>30</v>
      </c>
      <c r="E71" s="37">
        <v>5035</v>
      </c>
      <c r="F71" s="37">
        <v>2300</v>
      </c>
      <c r="G71" s="37">
        <v>4320</v>
      </c>
      <c r="H71" s="37">
        <v>1845</v>
      </c>
      <c r="I71" s="37"/>
      <c r="J71" s="37">
        <f>G71-H71</f>
        <v>2475</v>
      </c>
    </row>
    <row r="72" spans="1:10" ht="17.25" customHeight="1">
      <c r="A72" s="36"/>
      <c r="B72" s="36"/>
      <c r="C72" s="45">
        <v>4300</v>
      </c>
      <c r="D72" s="36" t="s">
        <v>17</v>
      </c>
      <c r="E72" s="37">
        <v>177000</v>
      </c>
      <c r="F72" s="37">
        <v>177000</v>
      </c>
      <c r="G72" s="37">
        <v>150000</v>
      </c>
      <c r="H72" s="37"/>
      <c r="I72" s="37"/>
      <c r="J72" s="37">
        <f>G72-H72</f>
        <v>150000</v>
      </c>
    </row>
    <row r="73" spans="1:10" ht="18" customHeight="1">
      <c r="A73" s="36"/>
      <c r="B73" s="36"/>
      <c r="C73" s="45">
        <v>4440</v>
      </c>
      <c r="D73" s="36" t="s">
        <v>104</v>
      </c>
      <c r="E73" s="37">
        <v>3282</v>
      </c>
      <c r="F73" s="37">
        <v>3282</v>
      </c>
      <c r="G73" s="37">
        <v>3282</v>
      </c>
      <c r="H73" s="37"/>
      <c r="I73" s="37"/>
      <c r="J73" s="37">
        <f>G73-H73</f>
        <v>3282</v>
      </c>
    </row>
    <row r="74" spans="1:10" ht="21.75" customHeight="1">
      <c r="A74" s="36"/>
      <c r="B74" s="36">
        <v>85295</v>
      </c>
      <c r="C74" s="45"/>
      <c r="D74" s="36" t="s">
        <v>24</v>
      </c>
      <c r="E74" s="37">
        <f aca="true" t="shared" si="5" ref="E74:J74">E75+E76+E77+E78+E79+E80</f>
        <v>333202</v>
      </c>
      <c r="F74" s="37">
        <f t="shared" si="5"/>
        <v>333202</v>
      </c>
      <c r="G74" s="37">
        <f t="shared" si="5"/>
        <v>175000</v>
      </c>
      <c r="H74" s="37">
        <f t="shared" si="5"/>
        <v>0</v>
      </c>
      <c r="I74" s="37">
        <f t="shared" si="5"/>
        <v>55000</v>
      </c>
      <c r="J74" s="37">
        <f t="shared" si="5"/>
        <v>120000</v>
      </c>
    </row>
    <row r="75" spans="1:10" ht="18.75" customHeight="1">
      <c r="A75" s="36"/>
      <c r="B75" s="36"/>
      <c r="C75" s="45">
        <v>3110</v>
      </c>
      <c r="D75" s="36" t="s">
        <v>51</v>
      </c>
      <c r="E75" s="37">
        <v>294344</v>
      </c>
      <c r="F75" s="37">
        <v>294344</v>
      </c>
      <c r="G75" s="37">
        <v>135000</v>
      </c>
      <c r="H75" s="37"/>
      <c r="I75" s="37">
        <v>55000</v>
      </c>
      <c r="J75" s="37">
        <f aca="true" t="shared" si="6" ref="J75:J80">G75-I75</f>
        <v>80000</v>
      </c>
    </row>
    <row r="76" spans="1:10" ht="15.75" customHeight="1">
      <c r="A76" s="36"/>
      <c r="B76" s="36"/>
      <c r="C76" s="45">
        <v>4010</v>
      </c>
      <c r="D76" s="41" t="s">
        <v>27</v>
      </c>
      <c r="E76" s="37">
        <v>3224</v>
      </c>
      <c r="F76" s="37">
        <v>3224</v>
      </c>
      <c r="G76" s="37">
        <v>0</v>
      </c>
      <c r="H76" s="37"/>
      <c r="I76" s="37"/>
      <c r="J76" s="37">
        <f t="shared" si="6"/>
        <v>0</v>
      </c>
    </row>
    <row r="77" spans="1:10" ht="18" customHeight="1">
      <c r="A77" s="36"/>
      <c r="B77" s="36"/>
      <c r="C77" s="45">
        <v>4110</v>
      </c>
      <c r="D77" s="36" t="s">
        <v>267</v>
      </c>
      <c r="E77" s="37">
        <v>555</v>
      </c>
      <c r="F77" s="37">
        <v>555</v>
      </c>
      <c r="G77" s="37">
        <v>0</v>
      </c>
      <c r="H77" s="37"/>
      <c r="I77" s="37"/>
      <c r="J77" s="37">
        <f t="shared" si="6"/>
        <v>0</v>
      </c>
    </row>
    <row r="78" spans="1:10" ht="18" customHeight="1">
      <c r="A78" s="36"/>
      <c r="B78" s="36"/>
      <c r="C78" s="45">
        <v>4120</v>
      </c>
      <c r="D78" s="36" t="s">
        <v>30</v>
      </c>
      <c r="E78" s="37">
        <v>79</v>
      </c>
      <c r="F78" s="37">
        <v>79</v>
      </c>
      <c r="G78" s="37">
        <v>0</v>
      </c>
      <c r="H78" s="37"/>
      <c r="I78" s="37"/>
      <c r="J78" s="37">
        <f t="shared" si="6"/>
        <v>0</v>
      </c>
    </row>
    <row r="79" spans="1:10" ht="17.25" customHeight="1">
      <c r="A79" s="36"/>
      <c r="B79" s="36"/>
      <c r="C79" s="45">
        <v>4210</v>
      </c>
      <c r="D79" s="36" t="s">
        <v>14</v>
      </c>
      <c r="E79" s="37">
        <v>15000</v>
      </c>
      <c r="F79" s="37">
        <v>15000</v>
      </c>
      <c r="G79" s="37">
        <v>0</v>
      </c>
      <c r="H79" s="37"/>
      <c r="I79" s="37"/>
      <c r="J79" s="37">
        <f t="shared" si="6"/>
        <v>0</v>
      </c>
    </row>
    <row r="80" spans="1:10" ht="18" customHeight="1">
      <c r="A80" s="36"/>
      <c r="B80" s="36"/>
      <c r="C80" s="45">
        <v>4300</v>
      </c>
      <c r="D80" s="36" t="s">
        <v>17</v>
      </c>
      <c r="E80" s="37">
        <v>20000</v>
      </c>
      <c r="F80" s="37">
        <v>20000</v>
      </c>
      <c r="G80" s="37">
        <v>40000</v>
      </c>
      <c r="H80" s="37"/>
      <c r="I80" s="37"/>
      <c r="J80" s="37">
        <f t="shared" si="6"/>
        <v>40000</v>
      </c>
    </row>
    <row r="81" spans="1:10" s="110" customFormat="1" ht="24" customHeight="1">
      <c r="A81" s="147" t="s">
        <v>82</v>
      </c>
      <c r="B81" s="148"/>
      <c r="C81" s="149"/>
      <c r="D81" s="115"/>
      <c r="E81" s="116">
        <f aca="true" t="shared" si="7" ref="E81:J81">E7+E11</f>
        <v>5921398</v>
      </c>
      <c r="F81" s="116">
        <f t="shared" si="7"/>
        <v>5619230</v>
      </c>
      <c r="G81" s="116">
        <f t="shared" si="7"/>
        <v>5500220</v>
      </c>
      <c r="H81" s="116">
        <f t="shared" si="7"/>
        <v>2658500</v>
      </c>
      <c r="I81" s="116">
        <f t="shared" si="7"/>
        <v>382400</v>
      </c>
      <c r="J81" s="116">
        <f t="shared" si="7"/>
        <v>2459320</v>
      </c>
    </row>
  </sheetData>
  <sheetProtection/>
  <mergeCells count="8">
    <mergeCell ref="A2:E2"/>
    <mergeCell ref="G4:J4"/>
    <mergeCell ref="A81:C81"/>
    <mergeCell ref="E4:F4"/>
    <mergeCell ref="A4:A5"/>
    <mergeCell ref="B4:B5"/>
    <mergeCell ref="C4:C5"/>
    <mergeCell ref="D4:D5"/>
  </mergeCells>
  <printOptions/>
  <pageMargins left="0.24" right="0.21" top="0.54" bottom="0.4" header="0.3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00390625" style="1" customWidth="1"/>
    <col min="2" max="2" width="23.625" style="1" customWidth="1"/>
    <col min="3" max="3" width="8.00390625" style="1" customWidth="1"/>
    <col min="4" max="4" width="10.625" style="1" customWidth="1"/>
    <col min="5" max="5" width="9.125" style="1" customWidth="1"/>
    <col min="6" max="6" width="10.375" style="1" customWidth="1"/>
    <col min="7" max="7" width="10.625" style="1" customWidth="1"/>
    <col min="8" max="8" width="9.00390625" style="1" customWidth="1"/>
    <col min="9" max="9" width="10.625" style="1" customWidth="1"/>
    <col min="10" max="10" width="13.00390625" style="1" customWidth="1"/>
    <col min="11" max="16384" width="9.125" style="1" customWidth="1"/>
  </cols>
  <sheetData>
    <row r="1" spans="2:5" ht="15" customHeight="1">
      <c r="B1" s="152" t="s">
        <v>251</v>
      </c>
      <c r="C1" s="152"/>
      <c r="D1" s="152"/>
      <c r="E1" s="152"/>
    </row>
    <row r="2" spans="2:5" ht="17.25" customHeight="1">
      <c r="B2" s="153" t="s">
        <v>235</v>
      </c>
      <c r="C2" s="153"/>
      <c r="D2" s="153"/>
      <c r="E2" s="153"/>
    </row>
    <row r="3" spans="1:10" ht="29.25" customHeight="1">
      <c r="A3" s="117" t="s">
        <v>138</v>
      </c>
      <c r="B3" s="117" t="s">
        <v>236</v>
      </c>
      <c r="C3" s="118" t="s">
        <v>237</v>
      </c>
      <c r="D3" s="117" t="s">
        <v>238</v>
      </c>
      <c r="E3" s="117" t="s">
        <v>239</v>
      </c>
      <c r="F3" s="117" t="s">
        <v>240</v>
      </c>
      <c r="G3" s="118" t="s">
        <v>264</v>
      </c>
      <c r="H3" s="117"/>
      <c r="I3" s="118" t="s">
        <v>241</v>
      </c>
      <c r="J3" s="119" t="s">
        <v>242</v>
      </c>
    </row>
    <row r="4" spans="1:10" ht="16.5" customHeight="1">
      <c r="A4" s="120">
        <v>1</v>
      </c>
      <c r="B4" s="121" t="s">
        <v>252</v>
      </c>
      <c r="C4" s="122"/>
      <c r="D4" s="102">
        <v>3580</v>
      </c>
      <c r="E4" s="102"/>
      <c r="F4" s="102">
        <v>572.8</v>
      </c>
      <c r="G4" s="102">
        <v>250</v>
      </c>
      <c r="H4" s="102"/>
      <c r="I4" s="102">
        <f>D4+E4+F4+G4+H4</f>
        <v>4402.8</v>
      </c>
      <c r="J4" s="102">
        <f>I4*12</f>
        <v>52833.600000000006</v>
      </c>
    </row>
    <row r="5" spans="1:10" ht="15.75" customHeight="1">
      <c r="A5" s="19">
        <v>2</v>
      </c>
      <c r="B5" s="20" t="s">
        <v>253</v>
      </c>
      <c r="C5" s="122"/>
      <c r="D5" s="102">
        <v>3510</v>
      </c>
      <c r="E5" s="102"/>
      <c r="F5" s="102">
        <v>351</v>
      </c>
      <c r="G5" s="102">
        <v>0</v>
      </c>
      <c r="H5" s="102"/>
      <c r="I5" s="102">
        <f aca="true" t="shared" si="0" ref="I5:I20">D5+E5+F5+G5+H5</f>
        <v>3861</v>
      </c>
      <c r="J5" s="102">
        <f aca="true" t="shared" si="1" ref="J5:J20">I5*12</f>
        <v>46332</v>
      </c>
    </row>
    <row r="6" spans="1:10" ht="15.75" customHeight="1">
      <c r="A6" s="120">
        <v>3</v>
      </c>
      <c r="B6" s="20" t="s">
        <v>254</v>
      </c>
      <c r="C6" s="122"/>
      <c r="D6" s="102">
        <v>2000</v>
      </c>
      <c r="E6" s="102"/>
      <c r="F6" s="102">
        <v>0</v>
      </c>
      <c r="G6" s="102">
        <v>0</v>
      </c>
      <c r="H6" s="102"/>
      <c r="I6" s="102">
        <f t="shared" si="0"/>
        <v>2000</v>
      </c>
      <c r="J6" s="102">
        <f t="shared" si="1"/>
        <v>24000</v>
      </c>
    </row>
    <row r="7" spans="1:10" ht="15.75" customHeight="1">
      <c r="A7" s="19">
        <v>4</v>
      </c>
      <c r="B7" s="20" t="s">
        <v>255</v>
      </c>
      <c r="C7" s="122"/>
      <c r="D7" s="102">
        <v>2600</v>
      </c>
      <c r="E7" s="102"/>
      <c r="F7" s="102">
        <v>312</v>
      </c>
      <c r="G7" s="102">
        <v>0</v>
      </c>
      <c r="H7" s="102"/>
      <c r="I7" s="102">
        <f t="shared" si="0"/>
        <v>2912</v>
      </c>
      <c r="J7" s="102">
        <f t="shared" si="1"/>
        <v>34944</v>
      </c>
    </row>
    <row r="8" spans="1:10" ht="15.75" customHeight="1">
      <c r="A8" s="120">
        <v>5</v>
      </c>
      <c r="B8" s="20" t="s">
        <v>272</v>
      </c>
      <c r="C8" s="122"/>
      <c r="D8" s="102">
        <v>2800</v>
      </c>
      <c r="E8" s="102"/>
      <c r="F8" s="102">
        <v>308</v>
      </c>
      <c r="G8" s="102">
        <v>250</v>
      </c>
      <c r="H8" s="102"/>
      <c r="I8" s="102">
        <f t="shared" si="0"/>
        <v>3358</v>
      </c>
      <c r="J8" s="102">
        <f t="shared" si="1"/>
        <v>40296</v>
      </c>
    </row>
    <row r="9" spans="1:10" ht="15.75" customHeight="1">
      <c r="A9" s="19">
        <v>6</v>
      </c>
      <c r="B9" s="20" t="s">
        <v>243</v>
      </c>
      <c r="C9" s="122"/>
      <c r="D9" s="102">
        <v>700</v>
      </c>
      <c r="E9" s="102"/>
      <c r="F9" s="102">
        <v>140</v>
      </c>
      <c r="G9" s="102">
        <v>0</v>
      </c>
      <c r="H9" s="102"/>
      <c r="I9" s="102">
        <f t="shared" si="0"/>
        <v>840</v>
      </c>
      <c r="J9" s="102">
        <f t="shared" si="1"/>
        <v>10080</v>
      </c>
    </row>
    <row r="10" spans="1:10" ht="15.75" customHeight="1">
      <c r="A10" s="120">
        <v>7</v>
      </c>
      <c r="B10" s="20" t="s">
        <v>256</v>
      </c>
      <c r="C10" s="122"/>
      <c r="D10" s="102">
        <v>4800</v>
      </c>
      <c r="E10" s="102">
        <v>1750</v>
      </c>
      <c r="F10" s="102">
        <v>960</v>
      </c>
      <c r="G10" s="102">
        <v>0</v>
      </c>
      <c r="H10" s="102"/>
      <c r="I10" s="102">
        <f t="shared" si="0"/>
        <v>7510</v>
      </c>
      <c r="J10" s="102">
        <f t="shared" si="1"/>
        <v>90120</v>
      </c>
    </row>
    <row r="11" spans="1:10" ht="15.75" customHeight="1">
      <c r="A11" s="19">
        <v>8</v>
      </c>
      <c r="B11" s="20" t="s">
        <v>257</v>
      </c>
      <c r="C11" s="122"/>
      <c r="D11" s="102">
        <v>2200</v>
      </c>
      <c r="E11" s="102"/>
      <c r="F11" s="102">
        <v>440</v>
      </c>
      <c r="G11" s="102"/>
      <c r="H11" s="102"/>
      <c r="I11" s="102">
        <f t="shared" si="0"/>
        <v>2640</v>
      </c>
      <c r="J11" s="102">
        <f t="shared" si="1"/>
        <v>31680</v>
      </c>
    </row>
    <row r="12" spans="1:10" ht="15.75" customHeight="1">
      <c r="A12" s="120">
        <v>9</v>
      </c>
      <c r="B12" s="20" t="s">
        <v>244</v>
      </c>
      <c r="C12" s="122"/>
      <c r="D12" s="102">
        <v>370</v>
      </c>
      <c r="E12" s="102">
        <v>0</v>
      </c>
      <c r="F12" s="102">
        <v>70.3</v>
      </c>
      <c r="G12" s="102">
        <v>0</v>
      </c>
      <c r="H12" s="102"/>
      <c r="I12" s="102">
        <f t="shared" si="0"/>
        <v>440.3</v>
      </c>
      <c r="J12" s="102">
        <f t="shared" si="1"/>
        <v>5283.6</v>
      </c>
    </row>
    <row r="13" spans="1:10" ht="15.75" customHeight="1">
      <c r="A13" s="19">
        <v>10</v>
      </c>
      <c r="B13" s="20" t="s">
        <v>258</v>
      </c>
      <c r="C13" s="122"/>
      <c r="D13" s="102">
        <v>3100</v>
      </c>
      <c r="E13" s="102"/>
      <c r="F13" s="102">
        <v>310</v>
      </c>
      <c r="G13" s="102"/>
      <c r="H13" s="102">
        <v>0</v>
      </c>
      <c r="I13" s="102">
        <f t="shared" si="0"/>
        <v>3410</v>
      </c>
      <c r="J13" s="102">
        <f t="shared" si="1"/>
        <v>40920</v>
      </c>
    </row>
    <row r="14" spans="1:10" ht="15.75" customHeight="1">
      <c r="A14" s="120">
        <v>11</v>
      </c>
      <c r="B14" s="20" t="s">
        <v>245</v>
      </c>
      <c r="C14" s="122"/>
      <c r="D14" s="102">
        <v>1420</v>
      </c>
      <c r="E14" s="102"/>
      <c r="F14" s="102">
        <v>284</v>
      </c>
      <c r="G14" s="102">
        <v>0</v>
      </c>
      <c r="H14" s="102"/>
      <c r="I14" s="102">
        <f t="shared" si="0"/>
        <v>1704</v>
      </c>
      <c r="J14" s="102">
        <f t="shared" si="1"/>
        <v>20448</v>
      </c>
    </row>
    <row r="15" spans="1:10" ht="16.5" customHeight="1">
      <c r="A15" s="19">
        <v>12</v>
      </c>
      <c r="B15" s="20" t="s">
        <v>259</v>
      </c>
      <c r="C15" s="122"/>
      <c r="D15" s="102">
        <v>3700</v>
      </c>
      <c r="E15" s="102"/>
      <c r="F15" s="102">
        <v>740</v>
      </c>
      <c r="G15" s="102">
        <v>250</v>
      </c>
      <c r="H15" s="102"/>
      <c r="I15" s="102">
        <f t="shared" si="0"/>
        <v>4690</v>
      </c>
      <c r="J15" s="102">
        <f t="shared" si="1"/>
        <v>56280</v>
      </c>
    </row>
    <row r="16" spans="1:10" ht="16.5" customHeight="1">
      <c r="A16" s="120">
        <v>13</v>
      </c>
      <c r="B16" s="20" t="s">
        <v>246</v>
      </c>
      <c r="C16" s="122"/>
      <c r="D16" s="102">
        <v>2900</v>
      </c>
      <c r="E16" s="102"/>
      <c r="F16" s="102">
        <v>580</v>
      </c>
      <c r="G16" s="102"/>
      <c r="H16" s="102"/>
      <c r="I16" s="102">
        <f t="shared" si="0"/>
        <v>3480</v>
      </c>
      <c r="J16" s="102">
        <f t="shared" si="1"/>
        <v>41760</v>
      </c>
    </row>
    <row r="17" spans="1:10" ht="15.75" customHeight="1">
      <c r="A17" s="19">
        <v>14</v>
      </c>
      <c r="B17" s="20" t="s">
        <v>260</v>
      </c>
      <c r="C17" s="122"/>
      <c r="D17" s="102">
        <v>3100</v>
      </c>
      <c r="E17" s="102"/>
      <c r="F17" s="102">
        <v>372</v>
      </c>
      <c r="G17" s="102">
        <v>250</v>
      </c>
      <c r="H17" s="102"/>
      <c r="I17" s="102">
        <f t="shared" si="0"/>
        <v>3722</v>
      </c>
      <c r="J17" s="102">
        <f t="shared" si="1"/>
        <v>44664</v>
      </c>
    </row>
    <row r="18" spans="1:10" ht="15.75" customHeight="1">
      <c r="A18" s="120">
        <v>15</v>
      </c>
      <c r="B18" s="20" t="s">
        <v>261</v>
      </c>
      <c r="C18" s="122"/>
      <c r="D18" s="102">
        <v>4120</v>
      </c>
      <c r="E18" s="102">
        <v>0</v>
      </c>
      <c r="F18" s="102">
        <v>824</v>
      </c>
      <c r="G18" s="102">
        <v>250</v>
      </c>
      <c r="H18" s="102"/>
      <c r="I18" s="102">
        <f t="shared" si="0"/>
        <v>5194</v>
      </c>
      <c r="J18" s="102">
        <f t="shared" si="1"/>
        <v>62328</v>
      </c>
    </row>
    <row r="19" spans="1:10" ht="15.75" customHeight="1">
      <c r="A19" s="19">
        <v>16</v>
      </c>
      <c r="B19" s="20" t="s">
        <v>262</v>
      </c>
      <c r="C19" s="122"/>
      <c r="D19" s="102">
        <v>2000</v>
      </c>
      <c r="E19" s="102"/>
      <c r="F19" s="102">
        <v>0</v>
      </c>
      <c r="G19" s="102">
        <v>250</v>
      </c>
      <c r="H19" s="102">
        <v>0</v>
      </c>
      <c r="I19" s="102">
        <f t="shared" si="0"/>
        <v>2250</v>
      </c>
      <c r="J19" s="102">
        <f t="shared" si="1"/>
        <v>27000</v>
      </c>
    </row>
    <row r="20" spans="1:10" ht="15.75" customHeight="1">
      <c r="A20" s="120">
        <v>17</v>
      </c>
      <c r="B20" s="20" t="s">
        <v>263</v>
      </c>
      <c r="C20" s="122"/>
      <c r="D20" s="102">
        <v>4000</v>
      </c>
      <c r="E20" s="102"/>
      <c r="F20" s="102">
        <v>480</v>
      </c>
      <c r="G20" s="102">
        <v>0</v>
      </c>
      <c r="H20" s="102"/>
      <c r="I20" s="102">
        <f t="shared" si="0"/>
        <v>4480</v>
      </c>
      <c r="J20" s="102">
        <f t="shared" si="1"/>
        <v>53760</v>
      </c>
    </row>
    <row r="21" spans="1:10" ht="17.25" customHeight="1">
      <c r="A21" s="20"/>
      <c r="B21" s="123" t="s">
        <v>129</v>
      </c>
      <c r="C21" s="124"/>
      <c r="D21" s="124">
        <f aca="true" t="shared" si="2" ref="D21:J21">SUM(D4:D20)</f>
        <v>46900</v>
      </c>
      <c r="E21" s="124">
        <f t="shared" si="2"/>
        <v>1750</v>
      </c>
      <c r="F21" s="124">
        <f t="shared" si="2"/>
        <v>6744.1</v>
      </c>
      <c r="G21" s="124">
        <f t="shared" si="2"/>
        <v>1500</v>
      </c>
      <c r="H21" s="124">
        <f t="shared" si="2"/>
        <v>0</v>
      </c>
      <c r="I21" s="124">
        <f t="shared" si="2"/>
        <v>56894.1</v>
      </c>
      <c r="J21" s="103">
        <f t="shared" si="2"/>
        <v>682729.2</v>
      </c>
    </row>
    <row r="23" spans="9:10" ht="12.75">
      <c r="I23" s="125"/>
      <c r="J23" s="126"/>
    </row>
    <row r="24" spans="1:10" ht="17.25" customHeight="1">
      <c r="A24" s="127"/>
      <c r="B24" s="127" t="s">
        <v>247</v>
      </c>
      <c r="C24" s="127"/>
      <c r="D24" s="127"/>
      <c r="E24" s="127"/>
      <c r="F24" s="127"/>
      <c r="G24" s="127"/>
      <c r="H24" s="127"/>
      <c r="I24" s="127"/>
      <c r="J24" s="127">
        <v>86873</v>
      </c>
    </row>
    <row r="25" spans="1:10" ht="17.25" customHeight="1">
      <c r="A25" s="127"/>
      <c r="B25" s="127" t="s">
        <v>248</v>
      </c>
      <c r="C25" s="127"/>
      <c r="D25" s="127"/>
      <c r="E25" s="127"/>
      <c r="F25" s="127"/>
      <c r="G25" s="127"/>
      <c r="H25" s="127"/>
      <c r="I25" s="127"/>
      <c r="J25" s="127">
        <v>13573</v>
      </c>
    </row>
    <row r="26" spans="1:10" ht="17.25" customHeight="1">
      <c r="A26" s="127"/>
      <c r="B26" s="127" t="s">
        <v>265</v>
      </c>
      <c r="C26" s="127"/>
      <c r="D26" s="127"/>
      <c r="E26" s="127"/>
      <c r="F26" s="127"/>
      <c r="G26" s="127"/>
      <c r="H26" s="127"/>
      <c r="I26" s="127"/>
      <c r="J26" s="127">
        <v>32000</v>
      </c>
    </row>
    <row r="27" spans="1:10" ht="17.25" customHeight="1">
      <c r="A27" s="127"/>
      <c r="B27" s="127" t="s">
        <v>249</v>
      </c>
      <c r="C27" s="127"/>
      <c r="D27" s="127"/>
      <c r="E27" s="127"/>
      <c r="F27" s="127"/>
      <c r="G27" s="127"/>
      <c r="H27" s="127"/>
      <c r="I27" s="127"/>
      <c r="J27" s="127">
        <v>3799.8</v>
      </c>
    </row>
    <row r="28" spans="1:10" s="34" customFormat="1" ht="17.25" customHeight="1">
      <c r="A28" s="128"/>
      <c r="B28" s="129" t="s">
        <v>126</v>
      </c>
      <c r="C28" s="128"/>
      <c r="D28" s="128"/>
      <c r="E28" s="128"/>
      <c r="F28" s="128"/>
      <c r="G28" s="128"/>
      <c r="H28" s="128"/>
      <c r="I28" s="128"/>
      <c r="J28" s="128">
        <f>SUM(J24:J27)</f>
        <v>136245.8</v>
      </c>
    </row>
    <row r="29" spans="1:10" s="55" customFormat="1" ht="17.25" customHeight="1">
      <c r="A29" s="130"/>
      <c r="B29" s="131" t="s">
        <v>250</v>
      </c>
      <c r="C29" s="130"/>
      <c r="D29" s="130"/>
      <c r="E29" s="130"/>
      <c r="F29" s="130"/>
      <c r="G29" s="130"/>
      <c r="H29" s="130"/>
      <c r="I29" s="130"/>
      <c r="J29" s="130">
        <f>J21+J28</f>
        <v>818975</v>
      </c>
    </row>
    <row r="30" spans="1:10" ht="17.2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</row>
    <row r="31" spans="1:10" ht="17.2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</row>
  </sheetData>
  <sheetProtection/>
  <mergeCells count="2">
    <mergeCell ref="B1:E1"/>
    <mergeCell ref="B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J18" sqref="J18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12" customHeight="1">
      <c r="D1" s="155" t="s">
        <v>160</v>
      </c>
      <c r="E1" s="155"/>
    </row>
    <row r="2" spans="1:5" ht="15" customHeight="1">
      <c r="A2" s="2"/>
      <c r="B2" s="154" t="s">
        <v>159</v>
      </c>
      <c r="C2" s="154"/>
      <c r="D2" s="154"/>
      <c r="E2" s="154"/>
    </row>
    <row r="3" spans="1:5" ht="13.5" customHeight="1">
      <c r="A3" s="2"/>
      <c r="B3" s="154" t="s">
        <v>78</v>
      </c>
      <c r="C3" s="154"/>
      <c r="D3" s="154"/>
      <c r="E3" s="154"/>
    </row>
    <row r="4" spans="1:5" ht="12.75" customHeight="1">
      <c r="A4" s="154" t="s">
        <v>275</v>
      </c>
      <c r="B4" s="154"/>
      <c r="C4" s="154"/>
      <c r="D4" s="154"/>
      <c r="E4" s="154"/>
    </row>
    <row r="5" spans="1:5" ht="13.5" customHeight="1">
      <c r="A5" s="3"/>
      <c r="B5" s="3"/>
      <c r="C5" s="3"/>
      <c r="D5" s="3"/>
      <c r="E5" s="3"/>
    </row>
    <row r="6" ht="19.5" customHeight="1">
      <c r="B6" t="s">
        <v>83</v>
      </c>
    </row>
    <row r="7" spans="1:5" ht="15">
      <c r="A7" s="30" t="s">
        <v>0</v>
      </c>
      <c r="B7" s="30" t="s">
        <v>1</v>
      </c>
      <c r="C7" s="30" t="s">
        <v>2</v>
      </c>
      <c r="D7" s="30" t="s">
        <v>61</v>
      </c>
      <c r="E7" s="30" t="s">
        <v>79</v>
      </c>
    </row>
    <row r="8" spans="1:5" ht="17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</row>
    <row r="9" spans="1:5" s="52" customFormat="1" ht="17.25" customHeight="1">
      <c r="A9" s="57">
        <v>750</v>
      </c>
      <c r="B9" s="57"/>
      <c r="C9" s="54"/>
      <c r="D9" s="54" t="s">
        <v>25</v>
      </c>
      <c r="E9" s="35">
        <f>E10</f>
        <v>75941</v>
      </c>
    </row>
    <row r="10" spans="1:5" ht="17.25" customHeight="1">
      <c r="A10" s="13"/>
      <c r="B10" s="13">
        <v>75011</v>
      </c>
      <c r="C10" s="17"/>
      <c r="D10" s="17" t="s">
        <v>26</v>
      </c>
      <c r="E10" s="16">
        <f>E11</f>
        <v>75941</v>
      </c>
    </row>
    <row r="11" spans="1:5" ht="42.75" customHeight="1">
      <c r="A11" s="13"/>
      <c r="B11" s="13"/>
      <c r="C11" s="22">
        <v>2010</v>
      </c>
      <c r="D11" s="18" t="s">
        <v>80</v>
      </c>
      <c r="E11" s="16">
        <v>75941</v>
      </c>
    </row>
    <row r="12" spans="1:5" s="55" customFormat="1" ht="27.75" customHeight="1">
      <c r="A12" s="56">
        <v>751</v>
      </c>
      <c r="B12" s="57"/>
      <c r="C12" s="57"/>
      <c r="D12" s="58" t="s">
        <v>37</v>
      </c>
      <c r="E12" s="35">
        <f>E13</f>
        <v>1921</v>
      </c>
    </row>
    <row r="13" spans="1:5" ht="27" customHeight="1">
      <c r="A13" s="13"/>
      <c r="B13" s="13">
        <v>75101</v>
      </c>
      <c r="C13" s="13"/>
      <c r="D13" s="18" t="s">
        <v>38</v>
      </c>
      <c r="E13" s="16">
        <f>E14</f>
        <v>1921</v>
      </c>
    </row>
    <row r="14" spans="1:5" ht="42" customHeight="1">
      <c r="A14" s="13"/>
      <c r="B14" s="13"/>
      <c r="C14" s="22">
        <v>2010</v>
      </c>
      <c r="D14" s="18" t="s">
        <v>80</v>
      </c>
      <c r="E14" s="16">
        <v>1921</v>
      </c>
    </row>
    <row r="15" spans="1:5" s="52" customFormat="1" ht="21.75" customHeight="1">
      <c r="A15" s="57">
        <v>852</v>
      </c>
      <c r="B15" s="57"/>
      <c r="C15" s="57"/>
      <c r="D15" s="54" t="s">
        <v>85</v>
      </c>
      <c r="E15" s="35">
        <f>E16+E18+E20</f>
        <v>2658500</v>
      </c>
    </row>
    <row r="16" spans="1:5" s="1" customFormat="1" ht="42.75">
      <c r="A16" s="13"/>
      <c r="B16" s="13">
        <v>85212</v>
      </c>
      <c r="C16" s="13"/>
      <c r="D16" s="18" t="s">
        <v>119</v>
      </c>
      <c r="E16" s="16">
        <f>E17</f>
        <v>2548000</v>
      </c>
    </row>
    <row r="17" spans="1:5" ht="42.75">
      <c r="A17" s="10"/>
      <c r="B17" s="10"/>
      <c r="C17" s="22">
        <v>2010</v>
      </c>
      <c r="D17" s="18" t="s">
        <v>80</v>
      </c>
      <c r="E17" s="16">
        <v>2548000</v>
      </c>
    </row>
    <row r="18" spans="1:5" ht="30.75" customHeight="1">
      <c r="A18" s="13"/>
      <c r="B18" s="13">
        <v>85213</v>
      </c>
      <c r="C18" s="13"/>
      <c r="D18" s="18" t="s">
        <v>76</v>
      </c>
      <c r="E18" s="16">
        <f>E19</f>
        <v>12500</v>
      </c>
    </row>
    <row r="19" spans="1:5" ht="42.75" customHeight="1">
      <c r="A19" s="13"/>
      <c r="B19" s="13"/>
      <c r="C19" s="22">
        <v>2010</v>
      </c>
      <c r="D19" s="18" t="s">
        <v>80</v>
      </c>
      <c r="E19" s="16">
        <v>12500</v>
      </c>
    </row>
    <row r="20" spans="1:5" ht="18.75" customHeight="1">
      <c r="A20" s="13"/>
      <c r="B20" s="13">
        <v>85228</v>
      </c>
      <c r="C20" s="7"/>
      <c r="D20" s="18" t="s">
        <v>81</v>
      </c>
      <c r="E20" s="16">
        <f>E21</f>
        <v>98000</v>
      </c>
    </row>
    <row r="21" spans="1:5" ht="41.25" customHeight="1">
      <c r="A21" s="13"/>
      <c r="B21" s="13"/>
      <c r="C21" s="22">
        <v>2010</v>
      </c>
      <c r="D21" s="18" t="s">
        <v>80</v>
      </c>
      <c r="E21" s="16">
        <v>98000</v>
      </c>
    </row>
    <row r="22" spans="1:5" ht="21" customHeight="1">
      <c r="A22" s="17"/>
      <c r="B22" s="17"/>
      <c r="C22" s="17"/>
      <c r="D22" s="23" t="s">
        <v>82</v>
      </c>
      <c r="E22" s="44">
        <f>E9+E12+E15</f>
        <v>2736362</v>
      </c>
    </row>
  </sheetData>
  <sheetProtection/>
  <mergeCells count="4">
    <mergeCell ref="A4:E4"/>
    <mergeCell ref="B2:E2"/>
    <mergeCell ref="B3:E3"/>
    <mergeCell ref="D1:E1"/>
  </mergeCells>
  <printOptions/>
  <pageMargins left="0.54" right="0.33" top="0.71" bottom="0.66" header="0.3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4" sqref="A4:E4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12" customHeight="1">
      <c r="D1" s="155" t="s">
        <v>160</v>
      </c>
      <c r="E1" s="155"/>
    </row>
    <row r="2" spans="1:5" ht="15" customHeight="1">
      <c r="A2" s="2"/>
      <c r="B2" s="154" t="s">
        <v>159</v>
      </c>
      <c r="C2" s="154"/>
      <c r="D2" s="154"/>
      <c r="E2" s="154"/>
    </row>
    <row r="3" spans="1:5" ht="13.5" customHeight="1">
      <c r="A3" s="2"/>
      <c r="B3" s="154" t="s">
        <v>78</v>
      </c>
      <c r="C3" s="154"/>
      <c r="D3" s="154"/>
      <c r="E3" s="154"/>
    </row>
    <row r="4" spans="1:5" ht="12.75" customHeight="1">
      <c r="A4" s="154" t="s">
        <v>275</v>
      </c>
      <c r="B4" s="154"/>
      <c r="C4" s="154"/>
      <c r="D4" s="154"/>
      <c r="E4" s="154"/>
    </row>
    <row r="5" spans="1:5" ht="13.5" customHeight="1">
      <c r="A5" s="3"/>
      <c r="B5" s="3"/>
      <c r="C5" s="3"/>
      <c r="D5" s="3"/>
      <c r="E5" s="3"/>
    </row>
    <row r="6" ht="19.5" customHeight="1">
      <c r="B6" t="s">
        <v>83</v>
      </c>
    </row>
    <row r="7" spans="1:5" ht="15">
      <c r="A7" s="30" t="s">
        <v>0</v>
      </c>
      <c r="B7" s="30" t="s">
        <v>1</v>
      </c>
      <c r="C7" s="30" t="s">
        <v>2</v>
      </c>
      <c r="D7" s="30" t="s">
        <v>61</v>
      </c>
      <c r="E7" s="30" t="s">
        <v>79</v>
      </c>
    </row>
    <row r="8" spans="1:5" ht="17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</row>
    <row r="9" spans="1:5" s="52" customFormat="1" ht="17.25" customHeight="1">
      <c r="A9" s="57">
        <v>750</v>
      </c>
      <c r="B9" s="57"/>
      <c r="C9" s="54"/>
      <c r="D9" s="54" t="s">
        <v>25</v>
      </c>
      <c r="E9" s="35">
        <f>E10</f>
        <v>67847</v>
      </c>
    </row>
    <row r="10" spans="1:5" ht="17.25" customHeight="1">
      <c r="A10" s="13"/>
      <c r="B10" s="13">
        <v>75011</v>
      </c>
      <c r="C10" s="17"/>
      <c r="D10" s="17" t="s">
        <v>26</v>
      </c>
      <c r="E10" s="16">
        <f>E11</f>
        <v>67847</v>
      </c>
    </row>
    <row r="11" spans="1:5" ht="42.75" customHeight="1">
      <c r="A11" s="13"/>
      <c r="B11" s="13"/>
      <c r="C11" s="22">
        <v>2010</v>
      </c>
      <c r="D11" s="18" t="s">
        <v>80</v>
      </c>
      <c r="E11" s="16">
        <v>67847</v>
      </c>
    </row>
    <row r="12" spans="1:5" s="55" customFormat="1" ht="27.75" customHeight="1">
      <c r="A12" s="56">
        <v>751</v>
      </c>
      <c r="B12" s="57"/>
      <c r="C12" s="57"/>
      <c r="D12" s="58" t="s">
        <v>37</v>
      </c>
      <c r="E12" s="35">
        <f>E13</f>
        <v>1921</v>
      </c>
    </row>
    <row r="13" spans="1:5" ht="27" customHeight="1">
      <c r="A13" s="13"/>
      <c r="B13" s="13">
        <v>75101</v>
      </c>
      <c r="C13" s="13"/>
      <c r="D13" s="18" t="s">
        <v>38</v>
      </c>
      <c r="E13" s="16">
        <f>E14</f>
        <v>1921</v>
      </c>
    </row>
    <row r="14" spans="1:5" ht="42" customHeight="1">
      <c r="A14" s="13"/>
      <c r="B14" s="13"/>
      <c r="C14" s="22">
        <v>2010</v>
      </c>
      <c r="D14" s="18" t="s">
        <v>80</v>
      </c>
      <c r="E14" s="16">
        <v>1921</v>
      </c>
    </row>
    <row r="15" spans="1:5" s="52" customFormat="1" ht="21.75" customHeight="1">
      <c r="A15" s="57">
        <v>852</v>
      </c>
      <c r="B15" s="57"/>
      <c r="C15" s="57"/>
      <c r="D15" s="54" t="s">
        <v>85</v>
      </c>
      <c r="E15" s="35">
        <f>E16+E18+E20</f>
        <v>2658500</v>
      </c>
    </row>
    <row r="16" spans="1:5" s="1" customFormat="1" ht="42.75">
      <c r="A16" s="13"/>
      <c r="B16" s="13">
        <v>85212</v>
      </c>
      <c r="C16" s="13"/>
      <c r="D16" s="18" t="s">
        <v>119</v>
      </c>
      <c r="E16" s="16">
        <f>E17</f>
        <v>2548000</v>
      </c>
    </row>
    <row r="17" spans="1:5" ht="42.75">
      <c r="A17" s="10"/>
      <c r="B17" s="10"/>
      <c r="C17" s="22">
        <v>2010</v>
      </c>
      <c r="D17" s="18" t="s">
        <v>80</v>
      </c>
      <c r="E17" s="16">
        <v>2548000</v>
      </c>
    </row>
    <row r="18" spans="1:5" ht="30.75" customHeight="1">
      <c r="A18" s="13"/>
      <c r="B18" s="13">
        <v>85213</v>
      </c>
      <c r="C18" s="13"/>
      <c r="D18" s="18" t="s">
        <v>76</v>
      </c>
      <c r="E18" s="16">
        <f>E19</f>
        <v>12500</v>
      </c>
    </row>
    <row r="19" spans="1:5" ht="42.75" customHeight="1">
      <c r="A19" s="13"/>
      <c r="B19" s="13"/>
      <c r="C19" s="22">
        <v>2010</v>
      </c>
      <c r="D19" s="18" t="s">
        <v>80</v>
      </c>
      <c r="E19" s="16">
        <v>12500</v>
      </c>
    </row>
    <row r="20" spans="1:5" ht="18.75" customHeight="1">
      <c r="A20" s="13"/>
      <c r="B20" s="13">
        <v>85228</v>
      </c>
      <c r="C20" s="7"/>
      <c r="D20" s="18" t="s">
        <v>81</v>
      </c>
      <c r="E20" s="16">
        <f>E21</f>
        <v>98000</v>
      </c>
    </row>
    <row r="21" spans="1:5" ht="41.25" customHeight="1">
      <c r="A21" s="13"/>
      <c r="B21" s="13"/>
      <c r="C21" s="22">
        <v>2010</v>
      </c>
      <c r="D21" s="18" t="s">
        <v>80</v>
      </c>
      <c r="E21" s="16">
        <v>98000</v>
      </c>
    </row>
    <row r="22" spans="1:5" ht="21" customHeight="1">
      <c r="A22" s="17"/>
      <c r="B22" s="17"/>
      <c r="C22" s="17"/>
      <c r="D22" s="23" t="s">
        <v>82</v>
      </c>
      <c r="E22" s="44">
        <f>E9+E12+E15</f>
        <v>2728268</v>
      </c>
    </row>
  </sheetData>
  <sheetProtection/>
  <mergeCells count="4">
    <mergeCell ref="D1:E1"/>
    <mergeCell ref="B2:E2"/>
    <mergeCell ref="B3:E3"/>
    <mergeCell ref="A4:E4"/>
  </mergeCells>
  <printOptions/>
  <pageMargins left="0.54" right="0.33" top="0.71" bottom="0.66" header="0.3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1" customHeight="1">
      <c r="D1" s="155" t="s">
        <v>162</v>
      </c>
      <c r="E1" s="155"/>
    </row>
    <row r="2" ht="21" customHeight="1"/>
    <row r="3" spans="1:5" ht="18.75" customHeight="1">
      <c r="A3" s="2"/>
      <c r="B3" s="154" t="s">
        <v>161</v>
      </c>
      <c r="C3" s="154"/>
      <c r="D3" s="154"/>
      <c r="E3" s="154"/>
    </row>
    <row r="4" spans="1:5" ht="18" customHeight="1">
      <c r="A4" s="2"/>
      <c r="B4" s="154" t="s">
        <v>78</v>
      </c>
      <c r="C4" s="154"/>
      <c r="D4" s="154"/>
      <c r="E4" s="154"/>
    </row>
    <row r="5" spans="1:5" ht="25.5" customHeight="1">
      <c r="A5" s="3"/>
      <c r="B5" s="3"/>
      <c r="C5" s="3"/>
      <c r="D5" s="3" t="s">
        <v>276</v>
      </c>
      <c r="E5" s="3"/>
    </row>
    <row r="6" spans="1:5" ht="25.5" customHeight="1">
      <c r="A6" s="3"/>
      <c r="B6" s="3"/>
      <c r="C6" s="3"/>
      <c r="D6" s="3"/>
      <c r="E6" s="3"/>
    </row>
    <row r="7" spans="1:5" ht="21.75" customHeight="1">
      <c r="A7" s="30" t="s">
        <v>0</v>
      </c>
      <c r="B7" s="30" t="s">
        <v>1</v>
      </c>
      <c r="C7" s="30" t="s">
        <v>2</v>
      </c>
      <c r="D7" s="30" t="s">
        <v>61</v>
      </c>
      <c r="E7" s="42" t="s">
        <v>79</v>
      </c>
    </row>
    <row r="8" spans="1:5" ht="14.25">
      <c r="A8" s="13">
        <v>1</v>
      </c>
      <c r="B8" s="13">
        <v>2</v>
      </c>
      <c r="C8" s="13">
        <v>3</v>
      </c>
      <c r="D8" s="13">
        <v>4</v>
      </c>
      <c r="E8" s="42">
        <v>5</v>
      </c>
    </row>
    <row r="9" spans="1:5" s="52" customFormat="1" ht="19.5" customHeight="1">
      <c r="A9" s="57">
        <v>750</v>
      </c>
      <c r="B9" s="57"/>
      <c r="C9" s="54"/>
      <c r="D9" s="54" t="s">
        <v>25</v>
      </c>
      <c r="E9" s="35">
        <f>E10</f>
        <v>75941</v>
      </c>
    </row>
    <row r="10" spans="1:5" ht="19.5" customHeight="1">
      <c r="A10" s="13"/>
      <c r="B10" s="13">
        <v>75011</v>
      </c>
      <c r="C10" s="17"/>
      <c r="D10" s="17" t="s">
        <v>26</v>
      </c>
      <c r="E10" s="16">
        <f>E11+E12+E13+E14+E15</f>
        <v>75941</v>
      </c>
    </row>
    <row r="11" spans="1:5" ht="20.25" customHeight="1">
      <c r="A11" s="13"/>
      <c r="B11" s="13"/>
      <c r="C11" s="13">
        <v>4010</v>
      </c>
      <c r="D11" s="17" t="s">
        <v>27</v>
      </c>
      <c r="E11" s="16">
        <v>58800</v>
      </c>
    </row>
    <row r="12" spans="1:5" ht="19.5" customHeight="1">
      <c r="A12" s="13"/>
      <c r="B12" s="13"/>
      <c r="C12" s="13">
        <v>4040</v>
      </c>
      <c r="D12" s="17" t="s">
        <v>28</v>
      </c>
      <c r="E12" s="16">
        <v>4284</v>
      </c>
    </row>
    <row r="13" spans="1:5" ht="20.25" customHeight="1">
      <c r="A13" s="13"/>
      <c r="B13" s="13"/>
      <c r="C13" s="13">
        <v>4110</v>
      </c>
      <c r="D13" s="17" t="s">
        <v>29</v>
      </c>
      <c r="E13" s="16">
        <v>10844</v>
      </c>
    </row>
    <row r="14" spans="1:5" ht="20.25" customHeight="1">
      <c r="A14" s="13"/>
      <c r="B14" s="13"/>
      <c r="C14" s="13">
        <v>4120</v>
      </c>
      <c r="D14" s="17" t="s">
        <v>30</v>
      </c>
      <c r="E14" s="16">
        <v>1545</v>
      </c>
    </row>
    <row r="15" spans="1:5" ht="20.25" customHeight="1">
      <c r="A15" s="13"/>
      <c r="B15" s="13"/>
      <c r="C15" s="13">
        <v>4210</v>
      </c>
      <c r="D15" s="17" t="s">
        <v>14</v>
      </c>
      <c r="E15" s="16">
        <v>468</v>
      </c>
    </row>
    <row r="16" spans="1:5" s="55" customFormat="1" ht="28.5">
      <c r="A16" s="56">
        <v>751</v>
      </c>
      <c r="B16" s="57"/>
      <c r="C16" s="57"/>
      <c r="D16" s="58" t="s">
        <v>37</v>
      </c>
      <c r="E16" s="35">
        <f>E17</f>
        <v>1921</v>
      </c>
    </row>
    <row r="17" spans="1:5" ht="28.5">
      <c r="A17" s="13"/>
      <c r="B17" s="22">
        <v>75101</v>
      </c>
      <c r="C17" s="13"/>
      <c r="D17" s="18" t="s">
        <v>38</v>
      </c>
      <c r="E17" s="16">
        <f>E18</f>
        <v>1921</v>
      </c>
    </row>
    <row r="18" spans="1:8" ht="18.75" customHeight="1">
      <c r="A18" s="13"/>
      <c r="B18" s="21"/>
      <c r="C18" s="13">
        <v>4300</v>
      </c>
      <c r="D18" s="18" t="s">
        <v>17</v>
      </c>
      <c r="E18" s="16">
        <v>1921</v>
      </c>
      <c r="H18" s="40"/>
    </row>
    <row r="19" spans="1:5" s="34" customFormat="1" ht="26.25" customHeight="1">
      <c r="A19" s="33"/>
      <c r="B19" s="33"/>
      <c r="C19" s="33"/>
      <c r="D19" s="57" t="s">
        <v>82</v>
      </c>
      <c r="E19" s="35">
        <f>E9+E16</f>
        <v>77862</v>
      </c>
    </row>
  </sheetData>
  <sheetProtection/>
  <mergeCells count="3">
    <mergeCell ref="B3:E3"/>
    <mergeCell ref="B4:E4"/>
    <mergeCell ref="D1:E1"/>
  </mergeCells>
  <printOptions/>
  <pageMargins left="0.54" right="0.33" top="0.53" bottom="0.66" header="0.3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1" customHeight="1">
      <c r="D1" s="155" t="s">
        <v>162</v>
      </c>
      <c r="E1" s="155"/>
    </row>
    <row r="2" ht="21" customHeight="1"/>
    <row r="3" spans="1:5" ht="18.75" customHeight="1">
      <c r="A3" s="154" t="s">
        <v>268</v>
      </c>
      <c r="B3" s="154"/>
      <c r="C3" s="154"/>
      <c r="D3" s="154"/>
      <c r="E3" s="154"/>
    </row>
    <row r="4" spans="1:5" ht="18" customHeight="1">
      <c r="A4" s="154" t="s">
        <v>269</v>
      </c>
      <c r="B4" s="154"/>
      <c r="C4" s="154"/>
      <c r="D4" s="154"/>
      <c r="E4" s="154"/>
    </row>
    <row r="5" spans="1:5" ht="25.5" customHeight="1">
      <c r="A5" s="3"/>
      <c r="B5" s="3"/>
      <c r="C5" s="3"/>
      <c r="D5" s="3" t="s">
        <v>205</v>
      </c>
      <c r="E5" s="3"/>
    </row>
    <row r="6" spans="1:5" ht="25.5" customHeight="1">
      <c r="A6" s="3"/>
      <c r="B6" s="3"/>
      <c r="C6" s="3"/>
      <c r="D6" s="3"/>
      <c r="E6" s="3"/>
    </row>
    <row r="7" spans="1:5" ht="21.75" customHeight="1">
      <c r="A7" s="30" t="s">
        <v>0</v>
      </c>
      <c r="B7" s="30" t="s">
        <v>1</v>
      </c>
      <c r="C7" s="30" t="s">
        <v>2</v>
      </c>
      <c r="D7" s="30" t="s">
        <v>61</v>
      </c>
      <c r="E7" s="42" t="s">
        <v>79</v>
      </c>
    </row>
    <row r="8" spans="1:5" ht="14.25">
      <c r="A8" s="13">
        <v>1</v>
      </c>
      <c r="B8" s="13">
        <v>2</v>
      </c>
      <c r="C8" s="13">
        <v>3</v>
      </c>
      <c r="D8" s="13">
        <v>4</v>
      </c>
      <c r="E8" s="42">
        <v>5</v>
      </c>
    </row>
    <row r="9" spans="1:5" s="52" customFormat="1" ht="19.5" customHeight="1">
      <c r="A9" s="57">
        <v>750</v>
      </c>
      <c r="B9" s="57"/>
      <c r="C9" s="54"/>
      <c r="D9" s="54" t="s">
        <v>25</v>
      </c>
      <c r="E9" s="35">
        <f>E10</f>
        <v>67847</v>
      </c>
    </row>
    <row r="10" spans="1:5" ht="19.5" customHeight="1">
      <c r="A10" s="13"/>
      <c r="B10" s="13">
        <v>75011</v>
      </c>
      <c r="C10" s="17"/>
      <c r="D10" s="17" t="s">
        <v>26</v>
      </c>
      <c r="E10" s="16">
        <f>E11+E12+E13+E14+E15</f>
        <v>67847</v>
      </c>
    </row>
    <row r="11" spans="1:5" ht="20.25" customHeight="1">
      <c r="A11" s="13"/>
      <c r="B11" s="13"/>
      <c r="C11" s="13">
        <v>4010</v>
      </c>
      <c r="D11" s="17" t="s">
        <v>27</v>
      </c>
      <c r="E11" s="16">
        <v>52800</v>
      </c>
    </row>
    <row r="12" spans="1:5" ht="19.5" customHeight="1">
      <c r="A12" s="13"/>
      <c r="B12" s="13"/>
      <c r="C12" s="13">
        <v>4040</v>
      </c>
      <c r="D12" s="17" t="s">
        <v>28</v>
      </c>
      <c r="E12" s="16">
        <v>4284</v>
      </c>
    </row>
    <row r="13" spans="1:5" ht="20.25" customHeight="1">
      <c r="A13" s="13"/>
      <c r="B13" s="13"/>
      <c r="C13" s="13">
        <v>4110</v>
      </c>
      <c r="D13" s="17" t="s">
        <v>29</v>
      </c>
      <c r="E13" s="16">
        <v>9076</v>
      </c>
    </row>
    <row r="14" spans="1:5" ht="20.25" customHeight="1">
      <c r="A14" s="13"/>
      <c r="B14" s="13"/>
      <c r="C14" s="13">
        <v>4120</v>
      </c>
      <c r="D14" s="17" t="s">
        <v>30</v>
      </c>
      <c r="E14" s="16">
        <v>1293</v>
      </c>
    </row>
    <row r="15" spans="1:5" ht="20.25" customHeight="1">
      <c r="A15" s="13"/>
      <c r="B15" s="13"/>
      <c r="C15" s="13">
        <v>4210</v>
      </c>
      <c r="D15" s="17" t="s">
        <v>14</v>
      </c>
      <c r="E15" s="16">
        <v>394</v>
      </c>
    </row>
    <row r="16" spans="1:5" s="55" customFormat="1" ht="28.5">
      <c r="A16" s="56">
        <v>751</v>
      </c>
      <c r="B16" s="57"/>
      <c r="C16" s="57"/>
      <c r="D16" s="58" t="s">
        <v>37</v>
      </c>
      <c r="E16" s="35">
        <f>E17</f>
        <v>1921</v>
      </c>
    </row>
    <row r="17" spans="1:5" ht="28.5">
      <c r="A17" s="13"/>
      <c r="B17" s="22">
        <v>75101</v>
      </c>
      <c r="C17" s="13"/>
      <c r="D17" s="18" t="s">
        <v>38</v>
      </c>
      <c r="E17" s="16">
        <f>E18</f>
        <v>1921</v>
      </c>
    </row>
    <row r="18" spans="1:8" ht="18.75" customHeight="1">
      <c r="A18" s="13"/>
      <c r="B18" s="21"/>
      <c r="C18" s="13">
        <v>4300</v>
      </c>
      <c r="D18" s="18" t="s">
        <v>17</v>
      </c>
      <c r="E18" s="16">
        <v>1921</v>
      </c>
      <c r="H18" s="40"/>
    </row>
    <row r="19" spans="1:5" s="34" customFormat="1" ht="26.25" customHeight="1">
      <c r="A19" s="33"/>
      <c r="B19" s="33"/>
      <c r="C19" s="33"/>
      <c r="D19" s="57" t="s">
        <v>82</v>
      </c>
      <c r="E19" s="35">
        <f>E9+E16</f>
        <v>69768</v>
      </c>
    </row>
    <row r="22" spans="2:4" ht="12.75">
      <c r="B22" t="s">
        <v>270</v>
      </c>
      <c r="D22">
        <v>40417</v>
      </c>
    </row>
    <row r="24" spans="2:4" ht="12.75">
      <c r="B24" t="s">
        <v>271</v>
      </c>
      <c r="D24">
        <v>27430</v>
      </c>
    </row>
  </sheetData>
  <sheetProtection/>
  <mergeCells count="3">
    <mergeCell ref="D1:E1"/>
    <mergeCell ref="A3:E3"/>
    <mergeCell ref="A4:E4"/>
  </mergeCells>
  <printOptions/>
  <pageMargins left="0.54" right="0.33" top="0.53" bottom="0.66" header="0.3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0">
      <selection activeCell="H15" sqref="G15:H15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1:5" ht="15" customHeight="1">
      <c r="A1" s="2"/>
      <c r="B1" s="154" t="s">
        <v>167</v>
      </c>
      <c r="C1" s="154"/>
      <c r="D1" s="154"/>
      <c r="E1" s="154"/>
    </row>
    <row r="2" spans="1:5" ht="13.5" customHeight="1">
      <c r="A2" s="2"/>
      <c r="B2" s="154" t="s">
        <v>206</v>
      </c>
      <c r="C2" s="154"/>
      <c r="D2" s="154"/>
      <c r="E2" s="154"/>
    </row>
    <row r="3" ht="16.5" customHeight="1">
      <c r="B3" t="s">
        <v>84</v>
      </c>
    </row>
    <row r="4" spans="1:5" ht="15">
      <c r="A4" s="30" t="s">
        <v>0</v>
      </c>
      <c r="B4" s="30" t="s">
        <v>1</v>
      </c>
      <c r="C4" s="30" t="s">
        <v>2</v>
      </c>
      <c r="D4" s="30" t="s">
        <v>61</v>
      </c>
      <c r="E4" s="30" t="s">
        <v>79</v>
      </c>
    </row>
    <row r="5" spans="1:5" ht="12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</row>
    <row r="6" spans="1:5" ht="20.25" customHeight="1">
      <c r="A6" s="10">
        <v>852</v>
      </c>
      <c r="B6" s="10"/>
      <c r="C6" s="10"/>
      <c r="D6" s="11" t="s">
        <v>85</v>
      </c>
      <c r="E6" s="35">
        <f>E7+E26+E28</f>
        <v>2658500</v>
      </c>
    </row>
    <row r="7" spans="1:5" s="1" customFormat="1" ht="28.5">
      <c r="A7" s="13"/>
      <c r="B7" s="13">
        <v>85212</v>
      </c>
      <c r="C7" s="13"/>
      <c r="D7" s="18" t="s">
        <v>168</v>
      </c>
      <c r="E7" s="16">
        <f>E8+E9+E11+E13+E16+E18+E20+E22+E23</f>
        <v>2548000</v>
      </c>
    </row>
    <row r="8" spans="1:5" s="1" customFormat="1" ht="14.25">
      <c r="A8" s="13"/>
      <c r="B8" s="13"/>
      <c r="C8" s="13">
        <v>3110</v>
      </c>
      <c r="D8" s="17" t="s">
        <v>51</v>
      </c>
      <c r="E8" s="16">
        <v>2373786</v>
      </c>
    </row>
    <row r="9" spans="1:5" s="1" customFormat="1" ht="14.25">
      <c r="A9" s="13"/>
      <c r="B9" s="13"/>
      <c r="C9" s="13">
        <v>4010</v>
      </c>
      <c r="D9" s="17" t="s">
        <v>27</v>
      </c>
      <c r="E9" s="16">
        <v>53748</v>
      </c>
    </row>
    <row r="10" spans="1:5" s="1" customFormat="1" ht="15">
      <c r="A10" s="13"/>
      <c r="B10" s="13"/>
      <c r="C10" s="13"/>
      <c r="D10" s="47" t="s">
        <v>169</v>
      </c>
      <c r="E10" s="16"/>
    </row>
    <row r="11" spans="1:5" s="1" customFormat="1" ht="14.25">
      <c r="A11" s="13"/>
      <c r="B11" s="13"/>
      <c r="C11" s="13">
        <v>4040</v>
      </c>
      <c r="D11" s="17" t="s">
        <v>28</v>
      </c>
      <c r="E11" s="16">
        <v>4800</v>
      </c>
    </row>
    <row r="12" spans="1:5" s="1" customFormat="1" ht="14.25">
      <c r="A12" s="13"/>
      <c r="B12" s="13"/>
      <c r="C12" s="13"/>
      <c r="D12" s="17" t="s">
        <v>170</v>
      </c>
      <c r="E12" s="16"/>
    </row>
    <row r="13" spans="1:5" s="1" customFormat="1" ht="14.25">
      <c r="A13" s="13"/>
      <c r="B13" s="13"/>
      <c r="C13" s="13">
        <v>4110</v>
      </c>
      <c r="D13" s="17" t="s">
        <v>29</v>
      </c>
      <c r="E13" s="16">
        <v>109254</v>
      </c>
    </row>
    <row r="14" spans="1:5" s="1" customFormat="1" ht="14.25">
      <c r="A14" s="13"/>
      <c r="B14" s="13"/>
      <c r="C14" s="13"/>
      <c r="D14" s="17" t="s">
        <v>209</v>
      </c>
      <c r="E14" s="16"/>
    </row>
    <row r="15" spans="1:5" s="1" customFormat="1" ht="15">
      <c r="A15" s="13"/>
      <c r="B15" s="13"/>
      <c r="C15" s="13"/>
      <c r="D15" s="17" t="s">
        <v>210</v>
      </c>
      <c r="E15" s="16"/>
    </row>
    <row r="16" spans="1:5" s="1" customFormat="1" ht="14.25">
      <c r="A16" s="13"/>
      <c r="B16" s="13"/>
      <c r="C16" s="13">
        <v>4120</v>
      </c>
      <c r="D16" s="17" t="s">
        <v>30</v>
      </c>
      <c r="E16" s="16">
        <v>1318</v>
      </c>
    </row>
    <row r="17" spans="1:5" s="1" customFormat="1" ht="15">
      <c r="A17" s="13"/>
      <c r="B17" s="13"/>
      <c r="C17" s="13"/>
      <c r="D17" s="17" t="s">
        <v>171</v>
      </c>
      <c r="E17" s="16"/>
    </row>
    <row r="18" spans="1:5" s="1" customFormat="1" ht="14.25">
      <c r="A18" s="13"/>
      <c r="B18" s="13"/>
      <c r="C18" s="13">
        <v>4210</v>
      </c>
      <c r="D18" s="17" t="s">
        <v>14</v>
      </c>
      <c r="E18" s="16">
        <v>2000</v>
      </c>
    </row>
    <row r="19" spans="1:5" s="1" customFormat="1" ht="14.25">
      <c r="A19" s="13"/>
      <c r="B19" s="13"/>
      <c r="C19" s="13"/>
      <c r="D19" s="17" t="s">
        <v>172</v>
      </c>
      <c r="E19" s="16"/>
    </row>
    <row r="20" spans="1:5" s="1" customFormat="1" ht="14.25">
      <c r="A20" s="13"/>
      <c r="B20" s="13"/>
      <c r="C20" s="13">
        <v>4300</v>
      </c>
      <c r="D20" s="17" t="s">
        <v>17</v>
      </c>
      <c r="E20" s="16">
        <v>2000</v>
      </c>
    </row>
    <row r="21" spans="1:5" s="1" customFormat="1" ht="14.25">
      <c r="A21" s="13"/>
      <c r="B21" s="13"/>
      <c r="C21" s="13"/>
      <c r="D21" s="17" t="s">
        <v>173</v>
      </c>
      <c r="E21" s="16"/>
    </row>
    <row r="22" spans="1:5" s="1" customFormat="1" ht="14.25">
      <c r="A22" s="13"/>
      <c r="B22" s="13"/>
      <c r="C22" s="13">
        <v>4410</v>
      </c>
      <c r="D22" s="17" t="s">
        <v>35</v>
      </c>
      <c r="E22" s="16">
        <v>0</v>
      </c>
    </row>
    <row r="23" spans="1:5" s="1" customFormat="1" ht="15.75" customHeight="1">
      <c r="A23" s="13"/>
      <c r="B23" s="13"/>
      <c r="C23" s="13">
        <v>4440</v>
      </c>
      <c r="D23" s="17" t="s">
        <v>31</v>
      </c>
      <c r="E23" s="16">
        <v>1094</v>
      </c>
    </row>
    <row r="24" spans="1:5" s="1" customFormat="1" ht="14.25">
      <c r="A24" s="13"/>
      <c r="B24" s="13"/>
      <c r="C24" s="13"/>
      <c r="D24" s="17" t="s">
        <v>174</v>
      </c>
      <c r="E24" s="16"/>
    </row>
    <row r="25" spans="1:5" s="1" customFormat="1" ht="25.5" customHeight="1">
      <c r="A25" s="13"/>
      <c r="B25" s="13"/>
      <c r="C25" s="13"/>
      <c r="D25" s="22" t="s">
        <v>211</v>
      </c>
      <c r="E25" s="16"/>
    </row>
    <row r="26" spans="1:5" ht="33" customHeight="1">
      <c r="A26" s="13"/>
      <c r="B26" s="22">
        <v>85213</v>
      </c>
      <c r="C26" s="13"/>
      <c r="D26" s="18" t="s">
        <v>76</v>
      </c>
      <c r="E26" s="85">
        <f>E27</f>
        <v>12500</v>
      </c>
    </row>
    <row r="27" spans="1:5" ht="19.5" customHeight="1">
      <c r="A27" s="13"/>
      <c r="B27" s="22"/>
      <c r="C27" s="22">
        <v>4130</v>
      </c>
      <c r="D27" s="18" t="s">
        <v>175</v>
      </c>
      <c r="E27" s="86">
        <v>12500</v>
      </c>
    </row>
    <row r="28" spans="1:5" ht="18.75" customHeight="1">
      <c r="A28" s="13"/>
      <c r="B28" s="13">
        <v>85228</v>
      </c>
      <c r="C28" s="87"/>
      <c r="D28" s="15" t="s">
        <v>81</v>
      </c>
      <c r="E28" s="85">
        <f>E29+E31+E33+E35+E37</f>
        <v>98000</v>
      </c>
    </row>
    <row r="29" spans="1:5" ht="14.25">
      <c r="A29" s="13"/>
      <c r="B29" s="13"/>
      <c r="C29" s="87">
        <v>4010</v>
      </c>
      <c r="D29" s="17" t="s">
        <v>27</v>
      </c>
      <c r="E29" s="88">
        <v>75290</v>
      </c>
    </row>
    <row r="30" spans="1:5" ht="15">
      <c r="A30" s="13"/>
      <c r="B30" s="13"/>
      <c r="C30" s="87"/>
      <c r="D30" s="47" t="s">
        <v>176</v>
      </c>
      <c r="E30" s="88"/>
    </row>
    <row r="31" spans="1:5" ht="14.25">
      <c r="A31" s="13"/>
      <c r="B31" s="13"/>
      <c r="C31" s="87">
        <v>4040</v>
      </c>
      <c r="D31" s="17" t="s">
        <v>28</v>
      </c>
      <c r="E31" s="88">
        <v>7900</v>
      </c>
    </row>
    <row r="32" spans="1:5" ht="14.25">
      <c r="A32" s="13"/>
      <c r="B32" s="13"/>
      <c r="C32" s="87"/>
      <c r="D32" s="17" t="s">
        <v>177</v>
      </c>
      <c r="E32" s="88"/>
    </row>
    <row r="33" spans="1:5" ht="14.25">
      <c r="A33" s="13"/>
      <c r="B33" s="13"/>
      <c r="C33" s="87">
        <v>4110</v>
      </c>
      <c r="D33" s="18" t="s">
        <v>29</v>
      </c>
      <c r="E33" s="88">
        <v>12965</v>
      </c>
    </row>
    <row r="34" spans="1:5" ht="16.5" customHeight="1">
      <c r="A34" s="13"/>
      <c r="B34" s="13"/>
      <c r="C34" s="87"/>
      <c r="D34" s="18" t="s">
        <v>178</v>
      </c>
      <c r="E34" s="88"/>
    </row>
    <row r="35" spans="1:5" ht="14.25">
      <c r="A35" s="13"/>
      <c r="B35" s="13"/>
      <c r="C35" s="87">
        <v>4120</v>
      </c>
      <c r="D35" s="18" t="s">
        <v>30</v>
      </c>
      <c r="E35" s="88">
        <v>1845</v>
      </c>
    </row>
    <row r="36" spans="1:5" ht="15">
      <c r="A36" s="13"/>
      <c r="B36" s="13"/>
      <c r="C36" s="87"/>
      <c r="D36" s="18" t="s">
        <v>179</v>
      </c>
      <c r="E36" s="88"/>
    </row>
    <row r="37" spans="1:5" ht="15.75" customHeight="1">
      <c r="A37" s="13"/>
      <c r="B37" s="13"/>
      <c r="C37" s="87">
        <v>4440</v>
      </c>
      <c r="D37" s="18" t="s">
        <v>31</v>
      </c>
      <c r="E37" s="88">
        <v>0</v>
      </c>
    </row>
    <row r="38" spans="1:5" ht="15">
      <c r="A38" s="13"/>
      <c r="B38" s="13"/>
      <c r="C38" s="87"/>
      <c r="D38" s="18" t="s">
        <v>180</v>
      </c>
      <c r="E38" s="88"/>
    </row>
    <row r="39" spans="1:5" ht="19.5" customHeight="1">
      <c r="A39" s="13"/>
      <c r="B39" s="13"/>
      <c r="C39" s="87"/>
      <c r="D39" s="18" t="s">
        <v>181</v>
      </c>
      <c r="E39" s="88"/>
    </row>
    <row r="40" spans="1:5" ht="15">
      <c r="A40" s="17"/>
      <c r="B40" s="17"/>
      <c r="C40" s="17"/>
      <c r="D40" s="23" t="s">
        <v>82</v>
      </c>
      <c r="E40" s="89">
        <f>E6</f>
        <v>2658500</v>
      </c>
    </row>
  </sheetData>
  <sheetProtection/>
  <mergeCells count="2">
    <mergeCell ref="B1:E1"/>
    <mergeCell ref="B2:E2"/>
  </mergeCells>
  <printOptions/>
  <pageMargins left="0.28" right="0.17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8" sqref="E18"/>
    </sheetView>
  </sheetViews>
  <sheetFormatPr defaultColWidth="9.00390625" defaultRowHeight="12.75"/>
  <cols>
    <col min="3" max="3" width="7.25390625" style="0" customWidth="1"/>
    <col min="4" max="4" width="50.875" style="0" customWidth="1"/>
    <col min="5" max="5" width="10.125" style="0" bestFit="1" customWidth="1"/>
  </cols>
  <sheetData>
    <row r="1" spans="4:5" ht="22.5" customHeight="1">
      <c r="D1" s="157" t="s">
        <v>157</v>
      </c>
      <c r="E1" s="157"/>
    </row>
    <row r="2" ht="7.5" customHeight="1">
      <c r="D2" s="77"/>
    </row>
    <row r="3" spans="1:4" ht="24" customHeight="1">
      <c r="A3" s="24"/>
      <c r="B3" s="156" t="s">
        <v>207</v>
      </c>
      <c r="C3" s="156"/>
      <c r="D3" s="156"/>
    </row>
    <row r="4" spans="1:4" ht="20.25" customHeight="1">
      <c r="A4" s="24"/>
      <c r="B4" s="81"/>
      <c r="C4" s="81"/>
      <c r="D4" s="81"/>
    </row>
    <row r="5" spans="1:5" ht="15">
      <c r="A5" s="30" t="s">
        <v>0</v>
      </c>
      <c r="B5" s="25" t="s">
        <v>1</v>
      </c>
      <c r="C5" s="25" t="s">
        <v>2</v>
      </c>
      <c r="D5" s="25" t="s">
        <v>61</v>
      </c>
      <c r="E5" s="25" t="s">
        <v>79</v>
      </c>
    </row>
    <row r="6" spans="1:5" ht="14.25">
      <c r="A6" s="78">
        <v>1</v>
      </c>
      <c r="B6" s="27">
        <v>2</v>
      </c>
      <c r="C6" s="27">
        <v>3</v>
      </c>
      <c r="D6" s="22">
        <v>4</v>
      </c>
      <c r="E6" s="22">
        <v>5</v>
      </c>
    </row>
    <row r="7" spans="1:5" s="52" customFormat="1" ht="24" customHeight="1">
      <c r="A7" s="75">
        <v>750</v>
      </c>
      <c r="B7" s="76"/>
      <c r="C7" s="76"/>
      <c r="D7" s="59" t="s">
        <v>25</v>
      </c>
      <c r="E7" s="74">
        <f>E8</f>
        <v>266</v>
      </c>
    </row>
    <row r="8" spans="1:5" ht="19.5" customHeight="1">
      <c r="A8" s="17"/>
      <c r="B8" s="27">
        <v>75011</v>
      </c>
      <c r="C8" s="7"/>
      <c r="D8" s="31" t="s">
        <v>26</v>
      </c>
      <c r="E8" s="38">
        <f>E9</f>
        <v>266</v>
      </c>
    </row>
    <row r="9" spans="1:5" ht="43.5" customHeight="1">
      <c r="A9" s="17"/>
      <c r="B9" s="7"/>
      <c r="C9" s="79" t="s">
        <v>152</v>
      </c>
      <c r="D9" s="31" t="s">
        <v>153</v>
      </c>
      <c r="E9" s="38">
        <f>E11+E12</f>
        <v>266</v>
      </c>
    </row>
    <row r="10" spans="1:5" ht="18.75" customHeight="1">
      <c r="A10" s="17"/>
      <c r="B10" s="7"/>
      <c r="C10" s="79"/>
      <c r="D10" s="31" t="s">
        <v>105</v>
      </c>
      <c r="E10" s="38"/>
    </row>
    <row r="11" spans="1:5" ht="28.5" customHeight="1">
      <c r="A11" s="17"/>
      <c r="B11" s="7"/>
      <c r="C11" s="79"/>
      <c r="D11" s="31" t="s">
        <v>154</v>
      </c>
      <c r="E11" s="38">
        <v>253</v>
      </c>
    </row>
    <row r="12" spans="1:5" ht="22.5" customHeight="1">
      <c r="A12" s="17"/>
      <c r="B12" s="7"/>
      <c r="C12" s="79"/>
      <c r="D12" s="31" t="s">
        <v>155</v>
      </c>
      <c r="E12" s="38">
        <v>13</v>
      </c>
    </row>
    <row r="13" spans="1:5" s="52" customFormat="1" ht="22.5" customHeight="1">
      <c r="A13" s="57">
        <v>852</v>
      </c>
      <c r="B13" s="96"/>
      <c r="C13" s="76"/>
      <c r="D13" s="54" t="s">
        <v>85</v>
      </c>
      <c r="E13" s="74">
        <f>E14+E17</f>
        <v>63500</v>
      </c>
    </row>
    <row r="14" spans="1:5" ht="41.25" customHeight="1">
      <c r="A14" s="17"/>
      <c r="B14" s="22">
        <v>85212</v>
      </c>
      <c r="C14" s="79" t="s">
        <v>198</v>
      </c>
      <c r="D14" s="31" t="s">
        <v>153</v>
      </c>
      <c r="E14" s="38">
        <f>E15+E16</f>
        <v>61200</v>
      </c>
    </row>
    <row r="15" spans="1:5" ht="24.75" customHeight="1">
      <c r="A15" s="17"/>
      <c r="B15" s="22"/>
      <c r="C15" s="79"/>
      <c r="D15" s="31"/>
      <c r="E15" s="38">
        <v>48960</v>
      </c>
    </row>
    <row r="16" spans="1:5" ht="22.5" customHeight="1">
      <c r="A16" s="17"/>
      <c r="B16" s="22"/>
      <c r="C16" s="79"/>
      <c r="D16" s="31" t="s">
        <v>155</v>
      </c>
      <c r="E16" s="38">
        <v>12240</v>
      </c>
    </row>
    <row r="17" spans="1:5" ht="45.75" customHeight="1">
      <c r="A17" s="17"/>
      <c r="B17" s="22">
        <v>85228</v>
      </c>
      <c r="C17" s="79" t="s">
        <v>198</v>
      </c>
      <c r="D17" s="31" t="s">
        <v>153</v>
      </c>
      <c r="E17" s="38">
        <f>E19+E20</f>
        <v>2300</v>
      </c>
    </row>
    <row r="18" spans="1:5" ht="15.75" customHeight="1">
      <c r="A18" s="17"/>
      <c r="B18" s="7"/>
      <c r="C18" s="79"/>
      <c r="D18" s="31" t="s">
        <v>105</v>
      </c>
      <c r="E18" s="38"/>
    </row>
    <row r="19" spans="1:5" ht="29.25" customHeight="1">
      <c r="A19" s="17"/>
      <c r="B19" s="7"/>
      <c r="C19" s="79"/>
      <c r="D19" s="31" t="s">
        <v>154</v>
      </c>
      <c r="E19" s="38">
        <v>2185</v>
      </c>
    </row>
    <row r="20" spans="1:5" ht="21" customHeight="1">
      <c r="A20" s="17"/>
      <c r="B20" s="7"/>
      <c r="C20" s="79"/>
      <c r="D20" s="31" t="s">
        <v>155</v>
      </c>
      <c r="E20" s="38">
        <v>115</v>
      </c>
    </row>
    <row r="21" spans="1:5" ht="27" customHeight="1">
      <c r="A21" s="17"/>
      <c r="B21" s="7"/>
      <c r="C21" s="7"/>
      <c r="D21" s="80" t="s">
        <v>156</v>
      </c>
      <c r="E21" s="82">
        <f>E7+E13</f>
        <v>63766</v>
      </c>
    </row>
  </sheetData>
  <sheetProtection/>
  <mergeCells count="2">
    <mergeCell ref="B3:D3"/>
    <mergeCell ref="D1:E1"/>
  </mergeCells>
  <printOptions/>
  <pageMargins left="0.75" right="0.31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2017-01-18T12:56:05Z</cp:lastPrinted>
  <dcterms:created xsi:type="dcterms:W3CDTF">2001-10-29T11:15:42Z</dcterms:created>
  <dcterms:modified xsi:type="dcterms:W3CDTF">2017-01-18T14:26:01Z</dcterms:modified>
  <cp:category/>
  <cp:version/>
  <cp:contentType/>
  <cp:contentStatus/>
</cp:coreProperties>
</file>