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 nr 1" sheetId="1" r:id="rId1"/>
    <sheet name="zal nr 2" sheetId="2" r:id="rId2"/>
    <sheet name="zał. nr 3" sheetId="3" r:id="rId3"/>
    <sheet name="zał nr 4" sheetId="4" r:id="rId4"/>
    <sheet name="zał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</sheets>
  <definedNames>
    <definedName name="_xlnm.Print_Area" localSheetId="1">'zal nr 2'!$A$1:$X$92</definedName>
    <definedName name="_xlnm.Print_Area" localSheetId="0">'zał nr 1'!$A$1:$I$64</definedName>
  </definedNames>
  <calcPr fullCalcOnLoad="1"/>
</workbook>
</file>

<file path=xl/sharedStrings.xml><?xml version="1.0" encoding="utf-8"?>
<sst xmlns="http://schemas.openxmlformats.org/spreadsheetml/2006/main" count="1113" uniqueCount="453">
  <si>
    <t>Dział</t>
  </si>
  <si>
    <t>Ogółem</t>
  </si>
  <si>
    <t>DOCHODY</t>
  </si>
  <si>
    <t>Rozdział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</si>
  <si>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</si>
  <si>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</si>
  <si>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</si>
  <si>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</si>
  <si>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</si>
  <si>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</si>
  <si>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</si>
  <si>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</si>
  <si>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</si>
  <si>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</si>
  <si>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</si>
  <si>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</si>
  <si>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</si>
  <si>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</si>
  <si>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</si>
  <si>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</si>
  <si>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</si>
  <si>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</si>
  <si>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</si>
  <si>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</si>
  <si>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</si>
  <si>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</si>
  <si>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</si>
  <si>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</si>
  <si>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</si>
  <si>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</si>
  <si>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</si>
  <si>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</si>
  <si>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</si>
  <si>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</si>
  <si>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</si>
  <si>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</si>
  <si>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</si>
  <si>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</si>
  <si>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</si>
  <si>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</si>
  <si>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</si>
  <si>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</si>
  <si>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</si>
  <si>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</si>
  <si>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</si>
  <si>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</si>
  <si>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</si>
  <si>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Nazwa zadania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</si>
  <si>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</si>
  <si>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</si>
  <si>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</si>
  <si>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</si>
  <si>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</si>
  <si>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</si>
  <si>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</si>
  <si>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</si>
  <si>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Kwota dotacji</t>
  </si>
  <si>
    <t>Jednostki sektora finansów publicznych</t>
  </si>
  <si>
    <t>Nazwa jednostki</t>
  </si>
  <si>
    <t>Jednostki spoza sektora finansów publicznych</t>
  </si>
  <si>
    <t>Dochody od osób prawnych, od osób fizycznych i od innych jednostek nie posiadających osobowości prawnej oraz wydatki związane z ich poborem</t>
  </si>
  <si>
    <t>Ochrona zdrowia</t>
  </si>
  <si>
    <t>Zwalczanie narkomanii</t>
  </si>
  <si>
    <t>Przeciwdziałanie alkoholizmowi</t>
  </si>
  <si>
    <t>Pożyczki na finansowanie zadań realizowanych z udziałem środków pochodzących z budżetu UE</t>
  </si>
  <si>
    <t xml:space="preserve">                                                                          Załącznik nr 3 do uchwały budżetowej</t>
  </si>
  <si>
    <t>Realizacja zadań własnych Gminy w zakresie kultury fizycznej i sportu</t>
  </si>
  <si>
    <t>Wpływy z innych opłat stanowiących dochody jst na podstawie ustaw</t>
  </si>
  <si>
    <t>Razem</t>
  </si>
  <si>
    <t>Przedszkole Niepubliczne Puchatek w Jaktorowie</t>
  </si>
  <si>
    <t>Gminna Biblioteka Publiczna w Jaktorowie</t>
  </si>
  <si>
    <t>Gmina Grodzisk Maz</t>
  </si>
  <si>
    <t>Gmina Nadarzyn</t>
  </si>
  <si>
    <t>Gmina  Milanówek</t>
  </si>
  <si>
    <t>Razem  dział 801</t>
  </si>
  <si>
    <t>Gmina Mszczonów</t>
  </si>
  <si>
    <t>Samorząd Województwa Mazowieckiego</t>
  </si>
  <si>
    <t xml:space="preserve">     na rok 2011</t>
  </si>
  <si>
    <t xml:space="preserve">                                                        na rok 2011</t>
  </si>
  <si>
    <t xml:space="preserve">                                         na rok 2011</t>
  </si>
  <si>
    <t xml:space="preserve">                                                       na rok 2011</t>
  </si>
  <si>
    <t>Dotacje podmiotowe w 2011 r.</t>
  </si>
  <si>
    <t>razem dział 801</t>
  </si>
  <si>
    <t xml:space="preserve">                                na rok 2011</t>
  </si>
  <si>
    <t>Dotacje celowe dla podmiotów zaliczanych i niezaliczanych do sektora finansów publicznych w 2011 r.</t>
  </si>
  <si>
    <t>Przychody i rozchody budżetu w 2011 r.</t>
  </si>
  <si>
    <t>Kwota 2011 r</t>
  </si>
  <si>
    <t xml:space="preserve">                                                        Załącznik nr 6 do uchwały budżetowej</t>
  </si>
  <si>
    <t xml:space="preserve">                                      Załącznik nr 7 do uchwały budżetowej</t>
  </si>
  <si>
    <t xml:space="preserve">                                                       Załącznik nr 8 do uchwały budżetowej </t>
  </si>
  <si>
    <t xml:space="preserve">                                              Załącznik nr 9 do uchwały budżetowej 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</si>
  <si>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</si>
  <si>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</si>
  <si>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</si>
  <si>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</si>
  <si>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</si>
  <si>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</si>
  <si>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</si>
  <si>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</si>
  <si>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</si>
  <si>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</t>
  </si>
  <si>
    <t>01010</t>
  </si>
  <si>
    <t>Urząd Gminy</t>
  </si>
  <si>
    <t>Razem dział 600 - Transport i łączność</t>
  </si>
  <si>
    <t>x</t>
  </si>
  <si>
    <t>Zał. Nr 10 do uchwały  budzetowej na rok 2011</t>
  </si>
  <si>
    <t xml:space="preserve">Nazwa zadania inwestycyjnego </t>
  </si>
  <si>
    <t>rok 2011
(8+9+10+11)</t>
  </si>
  <si>
    <t>Srodki do pozyskania w 2011r</t>
  </si>
  <si>
    <t xml:space="preserve">Wydatki na zadania inwestycyjne na 2011 rok </t>
  </si>
  <si>
    <t>Starostwo Powiatowe w Grodzisku Maz</t>
  </si>
  <si>
    <t xml:space="preserve">Razem </t>
  </si>
  <si>
    <t xml:space="preserve">   Załącznik nr 1 do uchwały budżetowej</t>
  </si>
  <si>
    <t xml:space="preserve">     DOCHODY</t>
  </si>
  <si>
    <t>Źródło dochodów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</si>
  <si>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</si>
  <si>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</si>
  <si>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</si>
  <si>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</si>
  <si>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</si>
  <si>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</si>
  <si>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Rolnictwo i łowiectwo</t>
  </si>
  <si>
    <t>Dochody z najmu i dzierżawy składników majątkowych</t>
  </si>
  <si>
    <t>Wytwarzanie i zaopatrywanie w energię elektryczną, gaz i wodę</t>
  </si>
  <si>
    <t>Wpływy z usług</t>
  </si>
  <si>
    <t>Pozostałe odsetki</t>
  </si>
  <si>
    <t>Gospodarka mieszkaniowa</t>
  </si>
  <si>
    <t>Wpływy z opłat za zarząd, użytkowanie i użytkowanie wieczyste nieruchomości</t>
  </si>
  <si>
    <t>Wpłaty z tytułu odpłatnego nabycia prawa własności oraz prawa użytkowania wieczystego nieruchomości</t>
  </si>
  <si>
    <t>Administracja publiczna</t>
  </si>
  <si>
    <t>Dotacje celowe otrzymane z budżetu państwa na realizację zadań bieżących z zakresu administracji rządowej oraz innych zadań zleconych gminie</t>
  </si>
  <si>
    <t>Dochody jednostek samorzadu terytorialnego związane z realizacją zadań z zakresu administracji rządowej oraz innych zadań zleconych ustawami</t>
  </si>
  <si>
    <t>Urzędy naczelnych organów władzy państwowej, kontroli i ochrony prawa oraz sądownictwa</t>
  </si>
  <si>
    <t>Bezpieczeństwo publiczne i ochrona przeciwpożarowa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</si>
  <si>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</si>
  <si>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</si>
  <si>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</si>
  <si>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</si>
  <si>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</si>
  <si>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</si>
  <si>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 opłacany w formie karty podatkowej</t>
  </si>
  <si>
    <t>Podatek od spadków i darowizn</t>
  </si>
  <si>
    <t>Wpływy z opłaty skarbowej</t>
  </si>
  <si>
    <t>Wpływy z opłat za zezwolenia na sprzedaż alkoholu</t>
  </si>
  <si>
    <t>Wpływy z innych lokalnych opłat pobieranych przez jst na podstawie odrębnych ustaw</t>
  </si>
  <si>
    <t>Podatek od czynności cywilnoprawnych</t>
  </si>
  <si>
    <t>Odsetki od nieterminowych wpłat z tyułu  podatków i opłat</t>
  </si>
  <si>
    <t>Różne rozliczenia</t>
  </si>
  <si>
    <t>Subwencje ogólne z budżetu państwa</t>
  </si>
  <si>
    <t>Oświata i wychowanie</t>
  </si>
  <si>
    <t>Wpływy z różnych dochodów</t>
  </si>
  <si>
    <t>Pomoc społeczna</t>
  </si>
  <si>
    <t>Dotacje celowe otrzymane z budżetu państwa na realizację własnych  zadań bieżących gmin</t>
  </si>
  <si>
    <t>Dochody ogółem</t>
  </si>
  <si>
    <t xml:space="preserve">   na rok 2011</t>
  </si>
  <si>
    <t>Planowane dochody na 2011 r</t>
  </si>
  <si>
    <t>Gospodarka komunalna i ochrona środowiska</t>
  </si>
  <si>
    <t>Wpływy z różnych opłat</t>
  </si>
  <si>
    <t>Dotacje celowe w ramach programów finansowanych z udziałem środków europejskich oraz środków o których mowa w art.. 5 ust.1 pkt 3 oraz ust.3 pkt.5 i 6 ustawy, lub płatności w ramach budżetów europejskich</t>
  </si>
  <si>
    <t xml:space="preserve">                                                                                                                                                                                                               Zał. nr 2 do uchwały budżetowej na rok 2011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</si>
  <si>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</si>
  <si>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</si>
  <si>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</si>
  <si>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</si>
  <si>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</si>
  <si>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</si>
  <si>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</si>
  <si>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</si>
  <si>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</si>
  <si>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</si>
  <si>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</si>
  <si>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</si>
  <si>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</si>
  <si>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</si>
  <si>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</si>
  <si>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</si>
  <si>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</si>
  <si>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</si>
  <si>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</si>
  <si>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</si>
  <si>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</si>
  <si>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</si>
  <si>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</si>
  <si>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</si>
  <si>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</si>
  <si>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</si>
  <si>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</si>
  <si>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</si>
  <si>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</si>
  <si>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</si>
  <si>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</si>
  <si>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</si>
  <si>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</si>
  <si>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1 600,00</t>
  </si>
  <si>
    <t>0,00</t>
  </si>
  <si>
    <t>120 000,00</t>
  </si>
  <si>
    <t>500 000,00</t>
  </si>
  <si>
    <t>Infrastruktura wodociągowa i sanitacyjna wsi</t>
  </si>
  <si>
    <t>01030</t>
  </si>
  <si>
    <t>Izby rolnicze</t>
  </si>
  <si>
    <t>150</t>
  </si>
  <si>
    <t>Przetwórstwo przemysłowe</t>
  </si>
  <si>
    <t>14 220,00</t>
  </si>
  <si>
    <t>15011</t>
  </si>
  <si>
    <t>Rozwój przedsiębiorczości</t>
  </si>
  <si>
    <t>400</t>
  </si>
  <si>
    <t>4 000,00</t>
  </si>
  <si>
    <t>383 897,00</t>
  </si>
  <si>
    <t>40002</t>
  </si>
  <si>
    <t>Dostarczanie wody</t>
  </si>
  <si>
    <t>600</t>
  </si>
  <si>
    <t>Transport i łączność</t>
  </si>
  <si>
    <t>25 000,00</t>
  </si>
  <si>
    <t>150 000,00</t>
  </si>
  <si>
    <t>60013</t>
  </si>
  <si>
    <t>Drogi publiczne wojewódzkie</t>
  </si>
  <si>
    <t>60014</t>
  </si>
  <si>
    <t>Drogi publiczne powiatowe</t>
  </si>
  <si>
    <t>5 000,00</t>
  </si>
  <si>
    <t>60016</t>
  </si>
  <si>
    <t>Drogi publiczne gminne</t>
  </si>
  <si>
    <t>700</t>
  </si>
  <si>
    <t>302 000,00</t>
  </si>
  <si>
    <t>70005</t>
  </si>
  <si>
    <t>Gospodarka gruntami i nieruchomościami</t>
  </si>
  <si>
    <t>710</t>
  </si>
  <si>
    <t>Działalność usługowa</t>
  </si>
  <si>
    <t>10 000,00</t>
  </si>
  <si>
    <t>156 000,00</t>
  </si>
  <si>
    <t>71004</t>
  </si>
  <si>
    <t>Plany zagospodarowania przestrzennego</t>
  </si>
  <si>
    <t>750</t>
  </si>
  <si>
    <t>13 643,00</t>
  </si>
  <si>
    <t>75011</t>
  </si>
  <si>
    <t>Urzędy wojewódzkie</t>
  </si>
  <si>
    <t>79 083,00</t>
  </si>
  <si>
    <t>78 881,00</t>
  </si>
  <si>
    <t>202,00</t>
  </si>
  <si>
    <t>75022</t>
  </si>
  <si>
    <t>Rady gmin (miast i miast na prawach powiatu)</t>
  </si>
  <si>
    <t>7 000,00</t>
  </si>
  <si>
    <t>75023</t>
  </si>
  <si>
    <t>Urzędy gmin (miast i miast na prawach powiatu)</t>
  </si>
  <si>
    <t>3 670 680,00</t>
  </si>
  <si>
    <t>698 077,00</t>
  </si>
  <si>
    <t>75075</t>
  </si>
  <si>
    <t>Promocja jednostek samorządu terytorialnego</t>
  </si>
  <si>
    <t>18 000,00</t>
  </si>
  <si>
    <t>9 577,00</t>
  </si>
  <si>
    <t>75095</t>
  </si>
  <si>
    <t>Pozostała działalność</t>
  </si>
  <si>
    <t>14 000,00</t>
  </si>
  <si>
    <t>751</t>
  </si>
  <si>
    <t>1 800,00</t>
  </si>
  <si>
    <t>75101</t>
  </si>
  <si>
    <t>Urzędy naczelnych organów władzy państwowej, kontroli i ochrony prawa</t>
  </si>
  <si>
    <t>754</t>
  </si>
  <si>
    <t>9 450,00</t>
  </si>
  <si>
    <t>6 500,00</t>
  </si>
  <si>
    <t>75404</t>
  </si>
  <si>
    <t>Komendy wojewódzkie Policji</t>
  </si>
  <si>
    <t>17 000,00</t>
  </si>
  <si>
    <t>75412</t>
  </si>
  <si>
    <t>Ochotnicze straże pożarne</t>
  </si>
  <si>
    <t>89 050,00</t>
  </si>
  <si>
    <t>75414</t>
  </si>
  <si>
    <t>Obrona cywilna</t>
  </si>
  <si>
    <t>300,00</t>
  </si>
  <si>
    <t>75495</t>
  </si>
  <si>
    <t>756</t>
  </si>
  <si>
    <t>Dochody od osób prawnych, od osób fizycznych i od innych jednostek nieposiadających osobowości prawnej oraz wydatki związane z ich poborem</t>
  </si>
  <si>
    <t>65 000,00</t>
  </si>
  <si>
    <t>43 000,00</t>
  </si>
  <si>
    <t>75647</t>
  </si>
  <si>
    <t>Pobór podatków, opłat i niepodatkowych należności budżetowych</t>
  </si>
  <si>
    <t>757</t>
  </si>
  <si>
    <t>Obsługa długu publicznego</t>
  </si>
  <si>
    <t>840 647,00</t>
  </si>
  <si>
    <t>75702</t>
  </si>
  <si>
    <t>Obsługa papierów wartościowych, kredytów i pożyczek jednostek samorządu terytorialnego</t>
  </si>
  <si>
    <t>758</t>
  </si>
  <si>
    <t>165 000,00</t>
  </si>
  <si>
    <t>75814</t>
  </si>
  <si>
    <t>Różne rozliczenia finansowe</t>
  </si>
  <si>
    <t>55 000,00</t>
  </si>
  <si>
    <t>75818</t>
  </si>
  <si>
    <t>Rezerwy ogólne i celowe</t>
  </si>
  <si>
    <t>110 000,00</t>
  </si>
  <si>
    <t>801</t>
  </si>
  <si>
    <t>328 580,00</t>
  </si>
  <si>
    <t>7 406 361,43</t>
  </si>
  <si>
    <t>80101</t>
  </si>
  <si>
    <t>Szkoły podstawowe</t>
  </si>
  <si>
    <t>5 154 170,00</t>
  </si>
  <si>
    <t>762 020,00</t>
  </si>
  <si>
    <t>303 178,00</t>
  </si>
  <si>
    <t>80103</t>
  </si>
  <si>
    <t>Oddziały przedszkolne w szkołach podstawowych</t>
  </si>
  <si>
    <t>380 267,00</t>
  </si>
  <si>
    <t>28 593,00</t>
  </si>
  <si>
    <t>25 518,00</t>
  </si>
  <si>
    <t>80104</t>
  </si>
  <si>
    <t xml:space="preserve">Przedszkola </t>
  </si>
  <si>
    <t>695 094,00</t>
  </si>
  <si>
    <t>199 779,00</t>
  </si>
  <si>
    <t>30 904,00</t>
  </si>
  <si>
    <t>80110</t>
  </si>
  <si>
    <t>Gimnazja</t>
  </si>
  <si>
    <t>3 491 802,00</t>
  </si>
  <si>
    <t>470 811,00</t>
  </si>
  <si>
    <t>233 802,00</t>
  </si>
  <si>
    <t>80113</t>
  </si>
  <si>
    <t>Dowożenie uczniów do szkół</t>
  </si>
  <si>
    <t>240 339,00</t>
  </si>
  <si>
    <t>303 992,00</t>
  </si>
  <si>
    <t>80146</t>
  </si>
  <si>
    <t>Dokształcanie i doskonalenie nauczycieli</t>
  </si>
  <si>
    <t>37 831,00</t>
  </si>
  <si>
    <t>80195</t>
  </si>
  <si>
    <t>81 561,13</t>
  </si>
  <si>
    <t>851</t>
  </si>
  <si>
    <t>20 000,00</t>
  </si>
  <si>
    <t>85153</t>
  </si>
  <si>
    <t>7 500,00</t>
  </si>
  <si>
    <t>2 100,00</t>
  </si>
  <si>
    <t>85154</t>
  </si>
  <si>
    <t>15 400,00</t>
  </si>
  <si>
    <t>852</t>
  </si>
  <si>
    <t>85202</t>
  </si>
  <si>
    <t>Domy pomocy społecznej</t>
  </si>
  <si>
    <t>280 000,00</t>
  </si>
  <si>
    <t>85212</t>
  </si>
  <si>
    <t>Świadczenia rodzinne, świadczenia z funduszu alimentacyjneego oraz składki na ubezpieczenia emerytalne i rentowe z ubezpieczenia społecznego</t>
  </si>
  <si>
    <t>166 644,00</t>
  </si>
  <si>
    <t>4 786,00</t>
  </si>
  <si>
    <t>2 532 965,00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</si>
  <si>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</si>
  <si>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</si>
  <si>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29 000,00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</si>
  <si>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</si>
  <si>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</si>
  <si>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</si>
  <si>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</si>
  <si>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</si>
  <si>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</si>
  <si>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772 275,00</t>
  </si>
  <si>
    <t>125 523,00</t>
  </si>
  <si>
    <t>85228</t>
  </si>
  <si>
    <t>Usługi opiekuńcze i specjalistyczne usługi opiekuńcze</t>
  </si>
  <si>
    <t>180 030,00</t>
  </si>
  <si>
    <t>85295</t>
  </si>
  <si>
    <t>15 000,00</t>
  </si>
  <si>
    <t>145 100,00</t>
  </si>
  <si>
    <t>854</t>
  </si>
  <si>
    <t>Edukacyjna opieka wychowawcza</t>
  </si>
  <si>
    <t>262 415,00</t>
  </si>
  <si>
    <t>85401</t>
  </si>
  <si>
    <t>Świetlice szkolne</t>
  </si>
  <si>
    <t>22 459,00</t>
  </si>
  <si>
    <t>23 353,00</t>
  </si>
  <si>
    <t>85415</t>
  </si>
  <si>
    <t>Pomoc materialna dla uczniów</t>
  </si>
  <si>
    <t>24 000,00</t>
  </si>
  <si>
    <t>85446</t>
  </si>
  <si>
    <t>634,00</t>
  </si>
  <si>
    <t>900</t>
  </si>
  <si>
    <t>90003</t>
  </si>
  <si>
    <t>Oczyszczanie miast i wsi</t>
  </si>
  <si>
    <t>2 500,00</t>
  </si>
  <si>
    <t>92 000,00</t>
  </si>
  <si>
    <t>90015</t>
  </si>
  <si>
    <t>Oświetlenie ulic, placów i dróg</t>
  </si>
  <si>
    <t>702 632,00</t>
  </si>
  <si>
    <t>90019</t>
  </si>
  <si>
    <t>Wpływy i wydatki związane z gromadzeniem środków z opłat i kar za korzystanie ze środowiska</t>
  </si>
  <si>
    <t>3 000,00</t>
  </si>
  <si>
    <t>23 000,00</t>
  </si>
  <si>
    <t>90095</t>
  </si>
  <si>
    <t>921</t>
  </si>
  <si>
    <t>Kultura i ochrona dziedzictwa narodowego</t>
  </si>
  <si>
    <t>24 800,00</t>
  </si>
  <si>
    <t>74 200,00</t>
  </si>
  <si>
    <t>313 610,00</t>
  </si>
  <si>
    <t>92116</t>
  </si>
  <si>
    <t>Biblioteki</t>
  </si>
  <si>
    <t>92195</t>
  </si>
  <si>
    <t>926</t>
  </si>
  <si>
    <t>Kultura fizyczna i sport</t>
  </si>
  <si>
    <t>230 000,00</t>
  </si>
  <si>
    <t>92605</t>
  </si>
  <si>
    <t>Zadania w zakresie kultury fizycznej i sportu</t>
  </si>
  <si>
    <t>Wydatki razem:</t>
  </si>
  <si>
    <t>zał Nr 4 do uchwały budżetowej na rok 2011</t>
  </si>
  <si>
    <t>Plan finansowy dochodów na zadania zlecone</t>
  </si>
  <si>
    <t>Paragraf</t>
  </si>
  <si>
    <t>2010</t>
  </si>
  <si>
    <t>Dotacje celowe otrzymane z budżetu państwa na realizację zadań bieżących z zakresu administracji rządowej oraz innych zadań zleconych gminie (związkom gmin) ustawami</t>
  </si>
  <si>
    <t>2 783 100,00</t>
  </si>
  <si>
    <t>2 681 000,00</t>
  </si>
  <si>
    <t>13 100,00</t>
  </si>
  <si>
    <t>89 000,00</t>
  </si>
  <si>
    <t>Razem:</t>
  </si>
  <si>
    <t>4010</t>
  </si>
  <si>
    <t>Wynagrodzenia osobowe pracowników</t>
  </si>
  <si>
    <t>62 004,00</t>
  </si>
  <si>
    <t>4040</t>
  </si>
  <si>
    <t>Dodatkowe wynagrodzenie roczne</t>
  </si>
  <si>
    <t>5 100,00</t>
  </si>
  <si>
    <t>4110</t>
  </si>
  <si>
    <t>Składki na ubezpieczenia społeczne</t>
  </si>
  <si>
    <t>10 133,00</t>
  </si>
  <si>
    <t>4120</t>
  </si>
  <si>
    <t>Składki na Fundusz Pracy</t>
  </si>
  <si>
    <t>1 644,00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</si>
  <si>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</si>
  <si>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</si>
  <si>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</si>
  <si>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</si>
  <si>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</si>
  <si>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</si>
  <si>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60 000,00</t>
  </si>
  <si>
    <t>76 679,00</t>
  </si>
  <si>
    <t>1 470,00</t>
  </si>
  <si>
    <t>1 000,00</t>
  </si>
  <si>
    <t>2 738,00</t>
  </si>
  <si>
    <t>4440</t>
  </si>
  <si>
    <t>Odpisy na zakładowy fundusz świadczeń socjalnych</t>
  </si>
  <si>
    <t>1 048,00</t>
  </si>
  <si>
    <t>4130</t>
  </si>
  <si>
    <t>Składki na ubezpieczenie zdrowotne</t>
  </si>
  <si>
    <t>69 000,00</t>
  </si>
  <si>
    <t>5 865,00</t>
  </si>
  <si>
    <t>12 300,00</t>
  </si>
  <si>
    <t>1 835,00</t>
  </si>
  <si>
    <t>zał Nr 5 do uchwały budżetowej  na rok 2011</t>
  </si>
  <si>
    <t>Plan  finansowy wydatków  na zadania zlecone</t>
  </si>
  <si>
    <t>Inne formy wychowania  Przedszkolnego "Baśniowy Ogród" w Międzyborowie</t>
  </si>
  <si>
    <t>Dotacje celowe w ramach programów finansowanych z udziałem środków europejskich  oraz środków, o których mowa w art..5 ust 1 pkt.3 oraz ust.3 pkt.5 ustawy, lub płatnosci w ramach budżetu środków europejskich.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</si>
  <si>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</si>
  <si>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</si>
  <si>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</si>
  <si>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Przewodniczący Rady Gminy</t>
  </si>
  <si>
    <t>Mirosław Byczak</t>
  </si>
  <si>
    <t>Przewodniczący  Rady Gminy</t>
  </si>
  <si>
    <t xml:space="preserve">                                                                        Mirosław Byczak</t>
  </si>
  <si>
    <t xml:space="preserve">                                                               Mirosław Byczak</t>
  </si>
  <si>
    <t xml:space="preserve">                                                                                                                                                     Mirosław Byczak</t>
  </si>
  <si>
    <t xml:space="preserve">                                                                                                                                                       Mirosław Byczak</t>
  </si>
  <si>
    <t xml:space="preserve">                                                                                                                                                     Przewodniczący Rady Gminy</t>
  </si>
  <si>
    <t xml:space="preserve">                                                    Mirosław  Byczak</t>
  </si>
  <si>
    <t xml:space="preserve">                                                                            Mirosław Byczak</t>
  </si>
  <si>
    <t>90001</t>
  </si>
  <si>
    <t>Gospodarka ściekowa i ochrona wód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</si>
</sst>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7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name val="Arial CE"/>
      <family val="0"/>
    </font>
    <font>
      <sz val="11"/>
      <name val="Arial PL"/>
      <family val="0"/>
    </font>
    <font>
      <sz val="11"/>
      <color indexed="10"/>
      <name val="Arial"/>
      <family val="2"/>
    </font>
    <font>
      <b/>
      <i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 CE"/>
      <family val="2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12" xfId="0" applyFont="1" applyBorder="1" applyAlignment="1">
      <alignment/>
    </xf>
    <xf numFmtId="0" fontId="30" fillId="0" borderId="12" xfId="0" applyFont="1" applyFill="1" applyBorder="1" applyAlignment="1">
      <alignment vertical="top" wrapText="1"/>
    </xf>
    <xf numFmtId="0" fontId="29" fillId="0" borderId="12" xfId="0" applyFont="1" applyFill="1" applyBorder="1" applyAlignment="1">
      <alignment vertical="top" wrapText="1"/>
    </xf>
    <xf numFmtId="0" fontId="30" fillId="0" borderId="12" xfId="0" applyFont="1" applyBorder="1" applyAlignment="1">
      <alignment vertical="center"/>
    </xf>
    <xf numFmtId="0" fontId="31" fillId="0" borderId="0" xfId="0" applyFont="1" applyAlignment="1">
      <alignment/>
    </xf>
    <xf numFmtId="3" fontId="29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2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0" fillId="0" borderId="0" xfId="0" applyFont="1" applyAlignment="1">
      <alignment horizontal="right" vertical="top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3" fontId="30" fillId="0" borderId="12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2" fillId="0" borderId="0" xfId="0" applyFont="1" applyAlignment="1">
      <alignment vertical="center"/>
    </xf>
    <xf numFmtId="3" fontId="30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3" fontId="30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top" wrapText="1"/>
    </xf>
    <xf numFmtId="3" fontId="30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9" fillId="0" borderId="12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left"/>
    </xf>
    <xf numFmtId="1" fontId="30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vertical="center"/>
    </xf>
    <xf numFmtId="4" fontId="34" fillId="0" borderId="12" xfId="0" applyNumberFormat="1" applyFont="1" applyBorder="1" applyAlignment="1">
      <alignment/>
    </xf>
    <xf numFmtId="4" fontId="30" fillId="0" borderId="12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/>
    </xf>
    <xf numFmtId="3" fontId="39" fillId="0" borderId="12" xfId="0" applyNumberFormat="1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52" applyFont="1" applyAlignment="1">
      <alignment/>
      <protection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2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  <xf numFmtId="3" fontId="29" fillId="0" borderId="13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2" xfId="0" applyBorder="1" applyAlignment="1">
      <alignment/>
    </xf>
    <xf numFmtId="3" fontId="30" fillId="0" borderId="13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/>
    </xf>
    <xf numFmtId="0" fontId="32" fillId="0" borderId="13" xfId="0" applyFont="1" applyBorder="1" applyAlignment="1">
      <alignment/>
    </xf>
    <xf numFmtId="0" fontId="29" fillId="0" borderId="12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/>
    </xf>
    <xf numFmtId="0" fontId="30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33" fillId="0" borderId="0" xfId="0" applyFont="1" applyAlignment="1">
      <alignment/>
    </xf>
    <xf numFmtId="4" fontId="29" fillId="0" borderId="13" xfId="0" applyNumberFormat="1" applyFont="1" applyBorder="1" applyAlignment="1">
      <alignment/>
    </xf>
    <xf numFmtId="4" fontId="30" fillId="0" borderId="13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30" fillId="0" borderId="12" xfId="0" applyNumberFormat="1" applyFont="1" applyBorder="1" applyAlignment="1">
      <alignment/>
    </xf>
    <xf numFmtId="4" fontId="32" fillId="0" borderId="20" xfId="0" applyNumberFormat="1" applyFont="1" applyBorder="1" applyAlignment="1">
      <alignment/>
    </xf>
    <xf numFmtId="4" fontId="29" fillId="0" borderId="13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/>
    </xf>
    <xf numFmtId="4" fontId="3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" fontId="30" fillId="0" borderId="22" xfId="0" applyNumberFormat="1" applyFont="1" applyBorder="1" applyAlignment="1">
      <alignment/>
    </xf>
    <xf numFmtId="4" fontId="29" fillId="0" borderId="22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 horizontal="right"/>
      <protection locked="0"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0" fontId="29" fillId="0" borderId="12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2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right"/>
      <protection locked="0"/>
    </xf>
    <xf numFmtId="49" fontId="50" fillId="24" borderId="24" xfId="0" applyFont="1" applyAlignment="1">
      <alignment horizontal="center" vertical="center" wrapText="1"/>
    </xf>
    <xf numFmtId="49" fontId="50" fillId="24" borderId="25" xfId="0" applyFont="1" applyBorder="1" applyAlignment="1">
      <alignment horizontal="center" vertical="center" wrapText="1"/>
    </xf>
    <xf numFmtId="49" fontId="50" fillId="24" borderId="26" xfId="0" applyFont="1" applyBorder="1" applyAlignment="1">
      <alignment horizontal="center" vertical="center" wrapText="1"/>
    </xf>
    <xf numFmtId="49" fontId="50" fillId="0" borderId="24" xfId="0" applyFont="1" applyFill="1" applyAlignment="1">
      <alignment horizontal="center" vertical="center" wrapText="1"/>
    </xf>
    <xf numFmtId="49" fontId="50" fillId="0" borderId="27" xfId="0" applyFont="1" applyFill="1" applyBorder="1" applyAlignment="1">
      <alignment horizontal="left" vertical="center" wrapText="1"/>
    </xf>
    <xf numFmtId="49" fontId="50" fillId="0" borderId="24" xfId="0" applyFont="1" applyFill="1" applyAlignment="1">
      <alignment horizontal="right" vertical="center" wrapText="1"/>
    </xf>
    <xf numFmtId="49" fontId="49" fillId="0" borderId="28" xfId="0" applyFont="1" applyFill="1" applyAlignment="1">
      <alignment horizontal="center" vertical="center" wrapText="1"/>
    </xf>
    <xf numFmtId="49" fontId="49" fillId="0" borderId="24" xfId="0" applyFont="1" applyFill="1" applyAlignment="1">
      <alignment horizontal="center" vertical="center" wrapText="1"/>
    </xf>
    <xf numFmtId="49" fontId="49" fillId="0" borderId="24" xfId="0" applyFont="1" applyFill="1" applyAlignment="1">
      <alignment horizontal="left" vertical="center" wrapText="1"/>
    </xf>
    <xf numFmtId="49" fontId="49" fillId="0" borderId="24" xfId="0" applyFont="1" applyFill="1" applyAlignment="1">
      <alignment horizontal="right" vertical="center" wrapText="1"/>
    </xf>
    <xf numFmtId="49" fontId="49" fillId="24" borderId="28" xfId="0" applyFont="1" applyAlignment="1">
      <alignment horizontal="center" vertical="center" wrapText="1"/>
    </xf>
    <xf numFmtId="49" fontId="49" fillId="24" borderId="24" xfId="0" applyFont="1" applyAlignment="1">
      <alignment horizontal="center" vertical="center" wrapText="1"/>
    </xf>
    <xf numFmtId="49" fontId="49" fillId="24" borderId="24" xfId="0" applyFont="1" applyAlignment="1">
      <alignment horizontal="left" vertical="center" wrapText="1"/>
    </xf>
    <xf numFmtId="49" fontId="49" fillId="24" borderId="24" xfId="0" applyFont="1" applyAlignment="1">
      <alignment horizontal="right" vertical="center" wrapText="1"/>
    </xf>
    <xf numFmtId="4" fontId="51" fillId="24" borderId="24" xfId="0" applyNumberFormat="1" applyFont="1" applyAlignment="1">
      <alignment horizontal="right" vertical="center" wrapText="1"/>
    </xf>
    <xf numFmtId="49" fontId="49" fillId="0" borderId="24" xfId="0" applyFont="1" applyFill="1" applyAlignment="1">
      <alignment horizontal="center" vertical="center" wrapText="1"/>
    </xf>
    <xf numFmtId="49" fontId="49" fillId="24" borderId="28" xfId="0" applyFont="1" applyAlignment="1">
      <alignment horizontal="center" vertical="center" wrapText="1"/>
    </xf>
    <xf numFmtId="49" fontId="49" fillId="24" borderId="26" xfId="0" applyFont="1" applyBorder="1" applyAlignment="1">
      <alignment horizontal="left" vertical="center" wrapText="1"/>
    </xf>
    <xf numFmtId="49" fontId="50" fillId="0" borderId="29" xfId="0" applyFont="1" applyFill="1" applyBorder="1" applyAlignment="1">
      <alignment horizontal="center" vertical="center" wrapText="1"/>
    </xf>
    <xf numFmtId="49" fontId="49" fillId="0" borderId="29" xfId="0" applyFont="1" applyFill="1" applyBorder="1" applyAlignment="1">
      <alignment horizontal="center" vertical="center" wrapText="1"/>
    </xf>
    <xf numFmtId="49" fontId="49" fillId="24" borderId="12" xfId="0" applyFont="1" applyBorder="1" applyAlignment="1">
      <alignment horizontal="center" vertical="center" wrapText="1"/>
    </xf>
    <xf numFmtId="49" fontId="49" fillId="0" borderId="29" xfId="0" applyFont="1" applyFill="1" applyBorder="1" applyAlignment="1">
      <alignment vertical="center" wrapText="1"/>
    </xf>
    <xf numFmtId="49" fontId="49" fillId="0" borderId="27" xfId="0" applyFont="1" applyFill="1" applyBorder="1" applyAlignment="1">
      <alignment vertical="center" wrapText="1"/>
    </xf>
    <xf numFmtId="49" fontId="49" fillId="0" borderId="26" xfId="0" applyFont="1" applyFill="1" applyBorder="1" applyAlignment="1">
      <alignment horizontal="center" vertical="center" wrapText="1"/>
    </xf>
    <xf numFmtId="49" fontId="49" fillId="24" borderId="30" xfId="0" applyFont="1" applyBorder="1" applyAlignment="1">
      <alignment horizontal="center" vertical="center" wrapText="1"/>
    </xf>
    <xf numFmtId="49" fontId="50" fillId="0" borderId="27" xfId="0" applyFont="1" applyFill="1" applyBorder="1" applyAlignment="1">
      <alignment horizontal="center" vertical="center" wrapText="1"/>
    </xf>
    <xf numFmtId="49" fontId="49" fillId="0" borderId="12" xfId="0" applyFont="1" applyFill="1" applyBorder="1" applyAlignment="1">
      <alignment vertical="center" wrapText="1"/>
    </xf>
    <xf numFmtId="49" fontId="49" fillId="0" borderId="27" xfId="0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 applyProtection="1">
      <alignment horizontal="center"/>
      <protection locked="0"/>
    </xf>
    <xf numFmtId="49" fontId="49" fillId="0" borderId="31" xfId="0" applyFont="1" applyFill="1" applyBorder="1" applyAlignment="1">
      <alignment vertical="center" wrapText="1"/>
    </xf>
    <xf numFmtId="49" fontId="49" fillId="24" borderId="29" xfId="0" applyFont="1" applyBorder="1" applyAlignment="1">
      <alignment vertical="center" wrapText="1"/>
    </xf>
    <xf numFmtId="49" fontId="49" fillId="24" borderId="31" xfId="0" applyFont="1" applyBorder="1" applyAlignment="1">
      <alignment vertical="center" wrapText="1"/>
    </xf>
    <xf numFmtId="49" fontId="49" fillId="24" borderId="27" xfId="0" applyFont="1" applyBorder="1" applyAlignment="1">
      <alignment vertical="center" wrapText="1"/>
    </xf>
    <xf numFmtId="4" fontId="51" fillId="0" borderId="12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9" fontId="49" fillId="0" borderId="27" xfId="0" applyFont="1" applyFill="1" applyBorder="1" applyAlignment="1">
      <alignment horizontal="center" vertical="center" wrapText="1"/>
    </xf>
    <xf numFmtId="49" fontId="49" fillId="0" borderId="12" xfId="0" applyFont="1" applyFill="1" applyBorder="1" applyAlignment="1">
      <alignment horizontal="center" vertical="center" wrapText="1"/>
    </xf>
    <xf numFmtId="49" fontId="49" fillId="0" borderId="32" xfId="0" applyFont="1" applyFill="1" applyBorder="1" applyAlignment="1">
      <alignment horizontal="left" vertical="center" wrapText="1"/>
    </xf>
    <xf numFmtId="49" fontId="49" fillId="24" borderId="33" xfId="0" applyFont="1" applyBorder="1" applyAlignment="1">
      <alignment horizontal="center" vertical="center" wrapText="1"/>
    </xf>
    <xf numFmtId="49" fontId="49" fillId="24" borderId="29" xfId="0" applyFont="1" applyBorder="1" applyAlignment="1">
      <alignment horizontal="center" vertical="center" wrapText="1"/>
    </xf>
    <xf numFmtId="49" fontId="49" fillId="0" borderId="15" xfId="0" applyFont="1" applyFill="1" applyBorder="1" applyAlignment="1">
      <alignment horizontal="center" vertical="center" wrapText="1"/>
    </xf>
    <xf numFmtId="49" fontId="49" fillId="0" borderId="15" xfId="0" applyFont="1" applyFill="1" applyBorder="1" applyAlignment="1">
      <alignment horizontal="center" vertical="center" wrapText="1"/>
    </xf>
    <xf numFmtId="49" fontId="49" fillId="0" borderId="32" xfId="0" applyFont="1" applyFill="1" applyBorder="1" applyAlignment="1">
      <alignment horizontal="center" vertical="center" wrapText="1"/>
    </xf>
    <xf numFmtId="49" fontId="50" fillId="0" borderId="12" xfId="0" applyFont="1" applyFill="1" applyBorder="1" applyAlignment="1">
      <alignment horizontal="center" vertical="center" wrapText="1"/>
    </xf>
    <xf numFmtId="3" fontId="29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/>
    </xf>
    <xf numFmtId="49" fontId="53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5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2" xfId="0" applyFont="1" applyFill="1" applyBorder="1" applyAlignment="1">
      <alignment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9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5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34" xfId="0" applyNumberFormat="1" applyFont="1" applyFill="1" applyBorder="1" applyAlignment="1" applyProtection="1">
      <alignment horizontal="left"/>
      <protection locked="0"/>
    </xf>
    <xf numFmtId="0" fontId="52" fillId="0" borderId="35" xfId="0" applyNumberFormat="1" applyFont="1" applyFill="1" applyBorder="1" applyAlignment="1" applyProtection="1">
      <alignment horizontal="left"/>
      <protection locked="0"/>
    </xf>
    <xf numFmtId="49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36" xfId="0" applyNumberFormat="1" applyFont="1" applyFill="1" applyBorder="1" applyAlignment="1" applyProtection="1">
      <alignment vertical="center" wrapText="1"/>
      <protection locked="0"/>
    </xf>
    <xf numFmtId="49" fontId="5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ill="1" applyBorder="1" applyAlignment="1">
      <alignment/>
    </xf>
    <xf numFmtId="49" fontId="5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2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2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2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40" xfId="0" applyNumberFormat="1" applyFont="1" applyFill="1" applyBorder="1" applyAlignment="1" applyProtection="1">
      <alignment horizontal="left"/>
      <protection locked="0"/>
    </xf>
    <xf numFmtId="49" fontId="48" fillId="0" borderId="0" xfId="0" applyNumberFormat="1" applyFont="1" applyFill="1" applyBorder="1" applyAlignment="1" applyProtection="1">
      <alignment vertical="center" wrapText="1"/>
      <protection locked="0"/>
    </xf>
    <xf numFmtId="49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40" xfId="0" applyNumberFormat="1" applyFont="1" applyFill="1" applyBorder="1" applyAlignment="1" applyProtection="1">
      <alignment horizontal="left"/>
      <protection locked="0"/>
    </xf>
    <xf numFmtId="0" fontId="52" fillId="0" borderId="12" xfId="0" applyNumberFormat="1" applyFont="1" applyFill="1" applyBorder="1" applyAlignment="1" applyProtection="1">
      <alignment horizontal="left"/>
      <protection locked="0"/>
    </xf>
    <xf numFmtId="49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36" xfId="0" applyNumberFormat="1" applyFont="1" applyFill="1" applyBorder="1" applyAlignment="1" applyProtection="1">
      <alignment horizontal="left"/>
      <protection locked="0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49" fontId="52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0" applyNumberFormat="1" applyFont="1" applyFill="1" applyBorder="1" applyAlignment="1" applyProtection="1">
      <alignment horizontal="left"/>
      <protection locked="0"/>
    </xf>
    <xf numFmtId="0" fontId="54" fillId="0" borderId="42" xfId="0" applyNumberFormat="1" applyFont="1" applyFill="1" applyBorder="1" applyAlignment="1" applyProtection="1">
      <alignment horizontal="center"/>
      <protection locked="0"/>
    </xf>
    <xf numFmtId="4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5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>
      <alignment/>
    </xf>
    <xf numFmtId="4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5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/>
    </xf>
    <xf numFmtId="49" fontId="5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/>
    </xf>
    <xf numFmtId="0" fontId="52" fillId="0" borderId="52" xfId="0" applyNumberFormat="1" applyFont="1" applyFill="1" applyBorder="1" applyAlignment="1" applyProtection="1">
      <alignment horizontal="center"/>
      <protection locked="0"/>
    </xf>
    <xf numFmtId="0" fontId="52" fillId="0" borderId="0" xfId="0" applyNumberFormat="1" applyFont="1" applyFill="1" applyBorder="1" applyAlignment="1" applyProtection="1">
      <alignment horizontal="left"/>
      <protection locked="0"/>
    </xf>
    <xf numFmtId="49" fontId="52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1" fillId="24" borderId="53" xfId="0" applyFont="1" applyBorder="1" applyAlignment="1">
      <alignment horizontal="center" vertical="center" wrapText="1"/>
    </xf>
    <xf numFmtId="49" fontId="51" fillId="24" borderId="54" xfId="0" applyFont="1" applyBorder="1" applyAlignment="1">
      <alignment horizontal="center" vertical="center" wrapText="1"/>
    </xf>
    <xf numFmtId="49" fontId="51" fillId="24" borderId="26" xfId="0" applyFont="1" applyBorder="1" applyAlignment="1">
      <alignment horizontal="center" vertical="center" wrapText="1"/>
    </xf>
    <xf numFmtId="0" fontId="46" fillId="0" borderId="55" xfId="0" applyNumberFormat="1" applyFont="1" applyFill="1" applyBorder="1" applyAlignment="1" applyProtection="1">
      <alignment horizontal="right"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51" fillId="24" borderId="25" xfId="0" applyFont="1" applyBorder="1" applyAlignment="1">
      <alignment horizontal="center" vertical="center" wrapText="1"/>
    </xf>
    <xf numFmtId="49" fontId="51" fillId="24" borderId="56" xfId="0" applyFont="1" applyBorder="1" applyAlignment="1">
      <alignment horizontal="center" vertical="center" wrapText="1"/>
    </xf>
    <xf numFmtId="49" fontId="51" fillId="24" borderId="57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right"/>
      <protection locked="0"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right" vertical="center"/>
    </xf>
    <xf numFmtId="0" fontId="36" fillId="0" borderId="2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3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53" applyFont="1" applyFill="1" applyAlignment="1">
      <alignment horizontal="right"/>
      <protection/>
    </xf>
    <xf numFmtId="0" fontId="0" fillId="0" borderId="0" xfId="52" applyFont="1" applyAlignment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textRotation="90" wrapText="1"/>
    </xf>
    <xf numFmtId="0" fontId="40" fillId="0" borderId="14" xfId="0" applyFont="1" applyFill="1" applyBorder="1" applyAlignment="1">
      <alignment horizontal="center" vertical="center" textRotation="90" wrapText="1"/>
    </xf>
    <xf numFmtId="0" fontId="40" fillId="0" borderId="1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46">
      <selection activeCell="B59" sqref="B59"/>
    </sheetView>
  </sheetViews>
  <sheetFormatPr defaultColWidth="9.140625" defaultRowHeight="12.75"/>
  <cols>
    <col min="1" max="1" width="6.8515625" style="0" customWidth="1"/>
    <col min="2" max="2" width="50.28125" style="0" customWidth="1"/>
    <col min="3" max="3" width="17.57421875" style="0" customWidth="1"/>
    <col min="4" max="4" width="14.57421875" style="0" customWidth="1"/>
    <col min="5" max="5" width="13.00390625" style="0" customWidth="1"/>
    <col min="6" max="6" width="11.57421875" style="0" customWidth="1"/>
    <col min="7" max="7" width="13.57421875" style="0" customWidth="1"/>
    <col min="8" max="8" width="10.28125" style="0" customWidth="1"/>
    <col min="9" max="9" width="13.7109375" style="0" customWidth="1"/>
  </cols>
  <sheetData>
    <row r="1" spans="2:7" ht="18">
      <c r="B1" s="113"/>
      <c r="G1" t="s">
        <v>112</v>
      </c>
    </row>
    <row r="2" spans="2:9" ht="18">
      <c r="B2" s="113"/>
      <c r="G2" s="264" t="s">
        <v>154</v>
      </c>
      <c r="H2" s="264"/>
      <c r="I2" s="264"/>
    </row>
    <row r="3" ht="9.75" customHeight="1">
      <c r="B3" s="113"/>
    </row>
    <row r="4" ht="12.75">
      <c r="C4" s="114" t="s">
        <v>113</v>
      </c>
    </row>
    <row r="5" spans="1:9" s="115" customFormat="1" ht="15" customHeight="1">
      <c r="A5" s="265" t="s">
        <v>0</v>
      </c>
      <c r="B5" s="265" t="s">
        <v>114</v>
      </c>
      <c r="C5" s="268" t="s">
        <v>155</v>
      </c>
      <c r="D5" s="268"/>
      <c r="E5" s="268"/>
      <c r="F5" s="268"/>
      <c r="G5" s="268"/>
      <c r="H5" s="268"/>
      <c r="I5" s="269"/>
    </row>
    <row r="6" spans="1:9" s="115" customFormat="1" ht="15" customHeight="1">
      <c r="A6" s="266"/>
      <c r="B6" s="266"/>
      <c r="C6" s="270" t="s">
        <v>1</v>
      </c>
      <c r="D6" s="273" t="s">
        <v>115</v>
      </c>
      <c r="E6" s="273"/>
      <c r="F6" s="273"/>
      <c r="G6" s="273"/>
      <c r="H6" s="273"/>
      <c r="I6" s="258"/>
    </row>
    <row r="7" spans="1:9" s="115" customFormat="1" ht="15" customHeight="1">
      <c r="A7" s="266"/>
      <c r="B7" s="266"/>
      <c r="C7" s="271"/>
      <c r="D7" s="274" t="s">
        <v>116</v>
      </c>
      <c r="E7" s="257" t="s">
        <v>117</v>
      </c>
      <c r="F7" s="258"/>
      <c r="G7" s="259" t="s">
        <v>118</v>
      </c>
      <c r="H7" s="257" t="s">
        <v>117</v>
      </c>
      <c r="I7" s="258"/>
    </row>
    <row r="8" spans="1:9" s="115" customFormat="1" ht="91.5" customHeight="1">
      <c r="A8" s="267"/>
      <c r="B8" s="267"/>
      <c r="C8" s="272"/>
      <c r="D8" s="275"/>
      <c r="E8" s="117" t="s">
        <v>119</v>
      </c>
      <c r="F8" s="118" t="s">
        <v>120</v>
      </c>
      <c r="G8" s="260"/>
      <c r="H8" s="116" t="s">
        <v>119</v>
      </c>
      <c r="I8" s="118" t="s">
        <v>120</v>
      </c>
    </row>
    <row r="9" spans="1:9" s="208" customFormat="1" ht="18.75" customHeight="1">
      <c r="A9" s="207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</row>
    <row r="10" spans="1:9" s="122" customFormat="1" ht="19.5" customHeight="1">
      <c r="A10" s="119" t="s">
        <v>100</v>
      </c>
      <c r="B10" s="120" t="s">
        <v>121</v>
      </c>
      <c r="C10" s="137">
        <f>C11</f>
        <v>550</v>
      </c>
      <c r="D10" s="137">
        <f>D11</f>
        <v>550</v>
      </c>
      <c r="E10" s="137"/>
      <c r="F10" s="137"/>
      <c r="G10" s="137"/>
      <c r="H10" s="137"/>
      <c r="I10" s="121"/>
    </row>
    <row r="11" spans="1:9" ht="27.75" customHeight="1">
      <c r="A11" s="123"/>
      <c r="B11" s="12" t="s">
        <v>122</v>
      </c>
      <c r="C11" s="138">
        <v>550</v>
      </c>
      <c r="D11" s="138">
        <f>C11</f>
        <v>550</v>
      </c>
      <c r="E11" s="138"/>
      <c r="F11" s="138"/>
      <c r="G11" s="138"/>
      <c r="H11" s="138"/>
      <c r="I11" s="124"/>
    </row>
    <row r="12" spans="1:9" ht="21.75" customHeight="1">
      <c r="A12" s="119">
        <v>600</v>
      </c>
      <c r="B12" s="151" t="s">
        <v>211</v>
      </c>
      <c r="C12" s="137">
        <f>C13</f>
        <v>2440620.36</v>
      </c>
      <c r="D12" s="137">
        <v>0</v>
      </c>
      <c r="E12" s="137"/>
      <c r="F12" s="137"/>
      <c r="G12" s="137">
        <f>G13</f>
        <v>2440620.36</v>
      </c>
      <c r="H12" s="137"/>
      <c r="I12" s="137">
        <f>I13</f>
        <v>2440620.36</v>
      </c>
    </row>
    <row r="13" spans="1:9" ht="72.75" customHeight="1">
      <c r="A13" s="123"/>
      <c r="B13" s="12" t="s">
        <v>437</v>
      </c>
      <c r="C13" s="138">
        <v>2440620.36</v>
      </c>
      <c r="D13" s="138">
        <v>0</v>
      </c>
      <c r="E13" s="138"/>
      <c r="F13" s="138"/>
      <c r="G13" s="138">
        <f>C13</f>
        <v>2440620.36</v>
      </c>
      <c r="H13" s="138"/>
      <c r="I13" s="138">
        <f>G13</f>
        <v>2440620.36</v>
      </c>
    </row>
    <row r="14" spans="1:9" ht="29.25" customHeight="1">
      <c r="A14" s="125">
        <v>400</v>
      </c>
      <c r="B14" s="126" t="s">
        <v>123</v>
      </c>
      <c r="C14" s="137">
        <f>C15+C16</f>
        <v>481500</v>
      </c>
      <c r="D14" s="137">
        <f>D15+D16</f>
        <v>481500</v>
      </c>
      <c r="E14" s="137"/>
      <c r="F14" s="137"/>
      <c r="G14" s="137"/>
      <c r="H14" s="137"/>
      <c r="I14" s="121"/>
    </row>
    <row r="15" spans="1:9" ht="16.5" customHeight="1">
      <c r="A15" s="127"/>
      <c r="B15" s="13" t="s">
        <v>124</v>
      </c>
      <c r="C15" s="138">
        <v>480000</v>
      </c>
      <c r="D15" s="138">
        <f>C15</f>
        <v>480000</v>
      </c>
      <c r="E15" s="138"/>
      <c r="F15" s="138"/>
      <c r="G15" s="138"/>
      <c r="H15" s="138"/>
      <c r="I15" s="124"/>
    </row>
    <row r="16" spans="1:9" ht="18" customHeight="1">
      <c r="A16" s="127"/>
      <c r="B16" s="13" t="s">
        <v>125</v>
      </c>
      <c r="C16" s="138">
        <v>1500</v>
      </c>
      <c r="D16" s="138">
        <f>C16</f>
        <v>1500</v>
      </c>
      <c r="E16" s="138"/>
      <c r="F16" s="138"/>
      <c r="G16" s="138"/>
      <c r="H16" s="138"/>
      <c r="I16" s="124"/>
    </row>
    <row r="17" spans="1:9" ht="19.5" customHeight="1">
      <c r="A17" s="125">
        <v>700</v>
      </c>
      <c r="B17" s="120" t="s">
        <v>126</v>
      </c>
      <c r="C17" s="137">
        <f>C18+C19+C20+C21+C22</f>
        <v>1125857</v>
      </c>
      <c r="D17" s="137">
        <f>D18+D19+D21+D22</f>
        <v>125857</v>
      </c>
      <c r="E17" s="137"/>
      <c r="F17" s="137"/>
      <c r="G17" s="137">
        <f>G20</f>
        <v>1000000</v>
      </c>
      <c r="H17" s="137"/>
      <c r="I17" s="121"/>
    </row>
    <row r="18" spans="1:9" ht="27" customHeight="1">
      <c r="A18" s="127"/>
      <c r="B18" s="14" t="s">
        <v>127</v>
      </c>
      <c r="C18" s="138">
        <v>11333</v>
      </c>
      <c r="D18" s="138">
        <f>C18</f>
        <v>11333</v>
      </c>
      <c r="E18" s="138"/>
      <c r="F18" s="138"/>
      <c r="G18" s="138"/>
      <c r="H18" s="138"/>
      <c r="I18" s="124"/>
    </row>
    <row r="19" spans="1:9" ht="28.5" customHeight="1">
      <c r="A19" s="127"/>
      <c r="B19" s="12" t="s">
        <v>122</v>
      </c>
      <c r="C19" s="138">
        <v>80424</v>
      </c>
      <c r="D19" s="138">
        <f>C19</f>
        <v>80424</v>
      </c>
      <c r="E19" s="138"/>
      <c r="F19" s="138"/>
      <c r="G19" s="138"/>
      <c r="H19" s="138"/>
      <c r="I19" s="124"/>
    </row>
    <row r="20" spans="1:9" ht="42.75" customHeight="1">
      <c r="A20" s="127"/>
      <c r="B20" s="12" t="s">
        <v>128</v>
      </c>
      <c r="C20" s="138">
        <v>1000000</v>
      </c>
      <c r="D20" s="138"/>
      <c r="E20" s="138"/>
      <c r="F20" s="138"/>
      <c r="G20" s="138">
        <f>C20</f>
        <v>1000000</v>
      </c>
      <c r="H20" s="138"/>
      <c r="I20" s="124"/>
    </row>
    <row r="21" spans="1:9" ht="17.25" customHeight="1">
      <c r="A21" s="127"/>
      <c r="B21" s="12" t="s">
        <v>124</v>
      </c>
      <c r="C21" s="138">
        <v>34000</v>
      </c>
      <c r="D21" s="138">
        <f>C21</f>
        <v>34000</v>
      </c>
      <c r="E21" s="138"/>
      <c r="F21" s="138"/>
      <c r="G21" s="138"/>
      <c r="H21" s="138"/>
      <c r="I21" s="124"/>
    </row>
    <row r="22" spans="1:9" ht="18" customHeight="1">
      <c r="A22" s="127"/>
      <c r="B22" s="13" t="s">
        <v>125</v>
      </c>
      <c r="C22" s="140">
        <v>100</v>
      </c>
      <c r="D22" s="140">
        <f>C22</f>
        <v>100</v>
      </c>
      <c r="E22" s="140"/>
      <c r="F22" s="140"/>
      <c r="G22" s="140"/>
      <c r="H22" s="140"/>
      <c r="I22" s="19"/>
    </row>
    <row r="23" spans="1:9" ht="22.5" customHeight="1">
      <c r="A23" s="125">
        <v>750</v>
      </c>
      <c r="B23" s="128" t="s">
        <v>129</v>
      </c>
      <c r="C23" s="139">
        <f>C24+C25+C26+C27</f>
        <v>127330</v>
      </c>
      <c r="D23" s="139">
        <f>D24+D25+D26+D27</f>
        <v>127330</v>
      </c>
      <c r="E23" s="139">
        <f>E26</f>
        <v>79083</v>
      </c>
      <c r="F23" s="139"/>
      <c r="G23" s="139"/>
      <c r="H23" s="139"/>
      <c r="I23" s="18"/>
    </row>
    <row r="24" spans="1:9" ht="27.75" customHeight="1">
      <c r="A24" s="127"/>
      <c r="B24" s="12" t="s">
        <v>122</v>
      </c>
      <c r="C24" s="140">
        <v>45240</v>
      </c>
      <c r="D24" s="140">
        <f>C24</f>
        <v>45240</v>
      </c>
      <c r="E24" s="140"/>
      <c r="F24" s="140"/>
      <c r="G24" s="140"/>
      <c r="H24" s="140"/>
      <c r="I24" s="19"/>
    </row>
    <row r="25" spans="1:9" ht="18" customHeight="1">
      <c r="A25" s="127"/>
      <c r="B25" s="12" t="s">
        <v>124</v>
      </c>
      <c r="C25" s="140">
        <v>3000</v>
      </c>
      <c r="D25" s="140">
        <f>C25</f>
        <v>3000</v>
      </c>
      <c r="E25" s="140"/>
      <c r="F25" s="140"/>
      <c r="G25" s="140"/>
      <c r="H25" s="140"/>
      <c r="I25" s="19"/>
    </row>
    <row r="26" spans="1:9" ht="44.25" customHeight="1">
      <c r="A26" s="127"/>
      <c r="B26" s="12" t="s">
        <v>130</v>
      </c>
      <c r="C26" s="138">
        <v>79083</v>
      </c>
      <c r="D26" s="138">
        <f>E26</f>
        <v>79083</v>
      </c>
      <c r="E26" s="138">
        <f>C26</f>
        <v>79083</v>
      </c>
      <c r="F26" s="138"/>
      <c r="G26" s="138"/>
      <c r="H26" s="138"/>
      <c r="I26" s="124"/>
    </row>
    <row r="27" spans="1:9" ht="45.75" customHeight="1">
      <c r="A27" s="127"/>
      <c r="B27" s="12" t="s">
        <v>131</v>
      </c>
      <c r="C27" s="138">
        <v>7</v>
      </c>
      <c r="D27" s="138">
        <f>C27</f>
        <v>7</v>
      </c>
      <c r="E27" s="138"/>
      <c r="F27" s="138"/>
      <c r="G27" s="138"/>
      <c r="H27" s="138"/>
      <c r="I27" s="124"/>
    </row>
    <row r="28" spans="1:9" ht="29.25" customHeight="1">
      <c r="A28" s="20">
        <v>751</v>
      </c>
      <c r="B28" s="15" t="s">
        <v>132</v>
      </c>
      <c r="C28" s="137">
        <f>C29</f>
        <v>1800</v>
      </c>
      <c r="D28" s="137">
        <f>D29</f>
        <v>1800</v>
      </c>
      <c r="E28" s="137">
        <f>E29</f>
        <v>1800</v>
      </c>
      <c r="F28" s="141"/>
      <c r="G28" s="141"/>
      <c r="H28" s="141"/>
      <c r="I28" s="129"/>
    </row>
    <row r="29" spans="1:9" ht="41.25" customHeight="1">
      <c r="A29" s="127"/>
      <c r="B29" s="12" t="s">
        <v>130</v>
      </c>
      <c r="C29" s="138">
        <v>1800</v>
      </c>
      <c r="D29" s="138">
        <v>1800</v>
      </c>
      <c r="E29" s="138">
        <f>C29</f>
        <v>1800</v>
      </c>
      <c r="F29" s="138"/>
      <c r="G29" s="138"/>
      <c r="H29" s="138"/>
      <c r="I29" s="124"/>
    </row>
    <row r="30" spans="1:9" ht="31.5" customHeight="1">
      <c r="A30" s="20">
        <v>754</v>
      </c>
      <c r="B30" s="130" t="s">
        <v>133</v>
      </c>
      <c r="C30" s="137">
        <f>C31</f>
        <v>300</v>
      </c>
      <c r="D30" s="137">
        <f>D31</f>
        <v>300</v>
      </c>
      <c r="E30" s="137">
        <f>E31</f>
        <v>300</v>
      </c>
      <c r="F30" s="137"/>
      <c r="G30" s="137"/>
      <c r="H30" s="137"/>
      <c r="I30" s="121"/>
    </row>
    <row r="31" spans="1:9" ht="43.5" customHeight="1">
      <c r="A31" s="127"/>
      <c r="B31" s="12" t="s">
        <v>130</v>
      </c>
      <c r="C31" s="138">
        <v>300</v>
      </c>
      <c r="D31" s="138">
        <v>300</v>
      </c>
      <c r="E31" s="138">
        <f>C31</f>
        <v>300</v>
      </c>
      <c r="F31" s="138"/>
      <c r="G31" s="138"/>
      <c r="H31" s="138"/>
      <c r="I31" s="124"/>
    </row>
    <row r="32" spans="1:9" ht="57" customHeight="1">
      <c r="A32" s="20">
        <v>756</v>
      </c>
      <c r="B32" s="15" t="s">
        <v>60</v>
      </c>
      <c r="C32" s="142">
        <f>C33+C34+C35+C36+C37+C38+C39+C40+C41+C42+C43+C44+C45</f>
        <v>15386527</v>
      </c>
      <c r="D32" s="142">
        <f>D33+D34+D35+D36+D37+D38+D39+D40+D41+D42+D43+D44+D45</f>
        <v>15386527</v>
      </c>
      <c r="E32" s="137"/>
      <c r="F32" s="137"/>
      <c r="G32" s="137"/>
      <c r="H32" s="137"/>
      <c r="I32" s="121"/>
    </row>
    <row r="33" spans="1:9" ht="19.5" customHeight="1">
      <c r="A33" s="131"/>
      <c r="B33" s="132" t="s">
        <v>134</v>
      </c>
      <c r="C33" s="138">
        <v>6249827</v>
      </c>
      <c r="D33" s="138">
        <f>C33</f>
        <v>6249827</v>
      </c>
      <c r="E33" s="138"/>
      <c r="F33" s="138"/>
      <c r="G33" s="138"/>
      <c r="H33" s="138"/>
      <c r="I33" s="124"/>
    </row>
    <row r="34" spans="1:9" ht="19.5" customHeight="1">
      <c r="A34" s="131"/>
      <c r="B34" s="132" t="s">
        <v>135</v>
      </c>
      <c r="C34" s="138">
        <v>30000</v>
      </c>
      <c r="D34" s="138">
        <f aca="true" t="shared" si="0" ref="D34:D45">C34</f>
        <v>30000</v>
      </c>
      <c r="E34" s="138"/>
      <c r="F34" s="138"/>
      <c r="G34" s="138"/>
      <c r="H34" s="138"/>
      <c r="I34" s="124"/>
    </row>
    <row r="35" spans="1:9" ht="19.5" customHeight="1">
      <c r="A35" s="127"/>
      <c r="B35" s="133" t="s">
        <v>136</v>
      </c>
      <c r="C35" s="138">
        <v>2500000</v>
      </c>
      <c r="D35" s="138">
        <f t="shared" si="0"/>
        <v>2500000</v>
      </c>
      <c r="E35" s="138"/>
      <c r="F35" s="138"/>
      <c r="G35" s="138"/>
      <c r="H35" s="138"/>
      <c r="I35" s="124"/>
    </row>
    <row r="36" spans="1:9" ht="19.5" customHeight="1">
      <c r="A36" s="127"/>
      <c r="B36" s="133" t="s">
        <v>137</v>
      </c>
      <c r="C36" s="138">
        <v>35150</v>
      </c>
      <c r="D36" s="138">
        <f t="shared" si="0"/>
        <v>35150</v>
      </c>
      <c r="E36" s="138"/>
      <c r="F36" s="138"/>
      <c r="G36" s="138"/>
      <c r="H36" s="138"/>
      <c r="I36" s="124"/>
    </row>
    <row r="37" spans="1:9" ht="19.5" customHeight="1">
      <c r="A37" s="127"/>
      <c r="B37" s="133" t="s">
        <v>138</v>
      </c>
      <c r="C37" s="138">
        <v>8750</v>
      </c>
      <c r="D37" s="138">
        <f t="shared" si="0"/>
        <v>8750</v>
      </c>
      <c r="E37" s="138"/>
      <c r="F37" s="138"/>
      <c r="G37" s="138"/>
      <c r="H37" s="138"/>
      <c r="I37" s="124"/>
    </row>
    <row r="38" spans="1:9" ht="19.5" customHeight="1">
      <c r="A38" s="127"/>
      <c r="B38" s="16" t="s">
        <v>139</v>
      </c>
      <c r="C38" s="140">
        <v>5600000</v>
      </c>
      <c r="D38" s="140">
        <f t="shared" si="0"/>
        <v>5600000</v>
      </c>
      <c r="E38" s="140"/>
      <c r="F38" s="140"/>
      <c r="G38" s="140"/>
      <c r="H38" s="140"/>
      <c r="I38" s="19"/>
    </row>
    <row r="39" spans="1:9" ht="27.75" customHeight="1">
      <c r="A39" s="127"/>
      <c r="B39" s="14" t="s">
        <v>140</v>
      </c>
      <c r="C39" s="140">
        <v>50000</v>
      </c>
      <c r="D39" s="140">
        <f t="shared" si="0"/>
        <v>50000</v>
      </c>
      <c r="E39" s="140"/>
      <c r="F39" s="140"/>
      <c r="G39" s="140"/>
      <c r="H39" s="140"/>
      <c r="I39" s="19"/>
    </row>
    <row r="40" spans="1:9" ht="19.5" customHeight="1">
      <c r="A40" s="127"/>
      <c r="B40" s="132" t="s">
        <v>141</v>
      </c>
      <c r="C40" s="140">
        <v>150000</v>
      </c>
      <c r="D40" s="140">
        <f t="shared" si="0"/>
        <v>150000</v>
      </c>
      <c r="E40" s="140"/>
      <c r="F40" s="140"/>
      <c r="G40" s="140"/>
      <c r="H40" s="140"/>
      <c r="I40" s="19"/>
    </row>
    <row r="41" spans="1:9" ht="19.5" customHeight="1">
      <c r="A41" s="127"/>
      <c r="B41" s="132" t="s">
        <v>142</v>
      </c>
      <c r="C41" s="140">
        <v>32000</v>
      </c>
      <c r="D41" s="140">
        <f t="shared" si="0"/>
        <v>32000</v>
      </c>
      <c r="E41" s="140"/>
      <c r="F41" s="140"/>
      <c r="G41" s="140"/>
      <c r="H41" s="140"/>
      <c r="I41" s="19"/>
    </row>
    <row r="42" spans="1:9" ht="21.75" customHeight="1">
      <c r="A42" s="127"/>
      <c r="B42" s="14" t="s">
        <v>143</v>
      </c>
      <c r="C42" s="140">
        <v>55000</v>
      </c>
      <c r="D42" s="140">
        <f t="shared" si="0"/>
        <v>55000</v>
      </c>
      <c r="E42" s="140"/>
      <c r="F42" s="140"/>
      <c r="G42" s="140"/>
      <c r="H42" s="140"/>
      <c r="I42" s="19"/>
    </row>
    <row r="43" spans="1:9" ht="27.75" customHeight="1">
      <c r="A43" s="127"/>
      <c r="B43" s="14" t="s">
        <v>144</v>
      </c>
      <c r="C43" s="140">
        <v>100000</v>
      </c>
      <c r="D43" s="140">
        <f t="shared" si="0"/>
        <v>100000</v>
      </c>
      <c r="E43" s="140"/>
      <c r="F43" s="140"/>
      <c r="G43" s="140"/>
      <c r="H43" s="140"/>
      <c r="I43" s="19"/>
    </row>
    <row r="44" spans="1:9" ht="20.25" customHeight="1">
      <c r="A44" s="127"/>
      <c r="B44" s="132" t="s">
        <v>145</v>
      </c>
      <c r="C44" s="140">
        <v>555000</v>
      </c>
      <c r="D44" s="140">
        <f t="shared" si="0"/>
        <v>555000</v>
      </c>
      <c r="E44" s="140"/>
      <c r="F44" s="140"/>
      <c r="G44" s="140"/>
      <c r="H44" s="140"/>
      <c r="I44" s="19"/>
    </row>
    <row r="45" spans="1:9" ht="26.25" customHeight="1">
      <c r="A45" s="127"/>
      <c r="B45" s="14" t="s">
        <v>146</v>
      </c>
      <c r="C45" s="138">
        <v>20800</v>
      </c>
      <c r="D45" s="138">
        <f t="shared" si="0"/>
        <v>20800</v>
      </c>
      <c r="E45" s="138"/>
      <c r="F45" s="138"/>
      <c r="G45" s="138"/>
      <c r="H45" s="138"/>
      <c r="I45" s="124"/>
    </row>
    <row r="46" spans="1:9" ht="23.25" customHeight="1">
      <c r="A46" s="125">
        <v>758</v>
      </c>
      <c r="B46" s="128" t="s">
        <v>147</v>
      </c>
      <c r="C46" s="137">
        <f>C47+C48</f>
        <v>9125892</v>
      </c>
      <c r="D46" s="137">
        <f>D47+D48</f>
        <v>9125892</v>
      </c>
      <c r="E46" s="137"/>
      <c r="F46" s="137"/>
      <c r="G46" s="137"/>
      <c r="H46" s="137"/>
      <c r="I46" s="121"/>
    </row>
    <row r="47" spans="1:9" ht="19.5" customHeight="1">
      <c r="A47" s="127"/>
      <c r="B47" s="132" t="s">
        <v>148</v>
      </c>
      <c r="C47" s="138">
        <v>9019287</v>
      </c>
      <c r="D47" s="138">
        <f>C47</f>
        <v>9019287</v>
      </c>
      <c r="E47" s="138"/>
      <c r="F47" s="138"/>
      <c r="G47" s="138"/>
      <c r="H47" s="138"/>
      <c r="I47" s="124"/>
    </row>
    <row r="48" spans="1:9" ht="19.5" customHeight="1">
      <c r="A48" s="127"/>
      <c r="B48" s="16" t="s">
        <v>125</v>
      </c>
      <c r="C48" s="138">
        <v>106605</v>
      </c>
      <c r="D48" s="138">
        <f>C48</f>
        <v>106605</v>
      </c>
      <c r="E48" s="138"/>
      <c r="F48" s="138"/>
      <c r="G48" s="138"/>
      <c r="H48" s="138"/>
      <c r="I48" s="124"/>
    </row>
    <row r="49" spans="1:9" ht="21" customHeight="1">
      <c r="A49" s="125">
        <v>801</v>
      </c>
      <c r="B49" s="134" t="s">
        <v>149</v>
      </c>
      <c r="C49" s="137">
        <f>C50+C51+C52+C53</f>
        <v>5271602.56</v>
      </c>
      <c r="D49" s="137">
        <f>D50+D51+D52</f>
        <v>440433</v>
      </c>
      <c r="E49" s="137">
        <f>E50+E51+E52</f>
        <v>0</v>
      </c>
      <c r="F49" s="137">
        <f>F50+F51+F52</f>
        <v>0</v>
      </c>
      <c r="G49" s="137">
        <f>G53</f>
        <v>4831169.56</v>
      </c>
      <c r="H49" s="137">
        <f>H53</f>
        <v>0</v>
      </c>
      <c r="I49" s="137">
        <f>I53</f>
        <v>4831169.56</v>
      </c>
    </row>
    <row r="50" spans="1:9" ht="29.25" customHeight="1">
      <c r="A50" s="127"/>
      <c r="B50" s="12" t="s">
        <v>122</v>
      </c>
      <c r="C50" s="138">
        <v>9783</v>
      </c>
      <c r="D50" s="138">
        <f>C50</f>
        <v>9783</v>
      </c>
      <c r="E50" s="138"/>
      <c r="F50" s="138"/>
      <c r="G50" s="138"/>
      <c r="H50" s="138"/>
      <c r="I50" s="124"/>
    </row>
    <row r="51" spans="1:9" ht="19.5" customHeight="1">
      <c r="A51" s="127"/>
      <c r="B51" s="12" t="s">
        <v>124</v>
      </c>
      <c r="C51" s="138">
        <v>380650</v>
      </c>
      <c r="D51" s="138">
        <f>C51</f>
        <v>380650</v>
      </c>
      <c r="E51" s="138"/>
      <c r="F51" s="138"/>
      <c r="G51" s="138"/>
      <c r="H51" s="138"/>
      <c r="I51" s="124"/>
    </row>
    <row r="52" spans="1:9" ht="19.5" customHeight="1">
      <c r="A52" s="127"/>
      <c r="B52" s="133" t="s">
        <v>150</v>
      </c>
      <c r="C52" s="138">
        <v>50000</v>
      </c>
      <c r="D52" s="138">
        <f>C52</f>
        <v>50000</v>
      </c>
      <c r="E52" s="138"/>
      <c r="F52" s="138"/>
      <c r="G52" s="138"/>
      <c r="H52" s="138"/>
      <c r="I52" s="124"/>
    </row>
    <row r="53" spans="1:9" ht="69.75" customHeight="1">
      <c r="A53" s="127"/>
      <c r="B53" s="14" t="s">
        <v>158</v>
      </c>
      <c r="C53" s="138">
        <v>4831169.56</v>
      </c>
      <c r="D53" s="138">
        <v>0</v>
      </c>
      <c r="E53" s="138">
        <v>0</v>
      </c>
      <c r="F53" s="138">
        <f>E53</f>
        <v>0</v>
      </c>
      <c r="G53" s="138">
        <f>C53</f>
        <v>4831169.56</v>
      </c>
      <c r="H53" s="138">
        <v>0</v>
      </c>
      <c r="I53" s="138">
        <f>G53</f>
        <v>4831169.56</v>
      </c>
    </row>
    <row r="54" spans="1:9" ht="23.25" customHeight="1">
      <c r="A54" s="20">
        <v>852</v>
      </c>
      <c r="B54" s="135" t="s">
        <v>151</v>
      </c>
      <c r="C54" s="137">
        <f>C55+C56+C57+C58+C59</f>
        <v>3220695</v>
      </c>
      <c r="D54" s="137">
        <f>D55+D56+D57+D58+D59</f>
        <v>3220695</v>
      </c>
      <c r="E54" s="137">
        <f>E57+E58</f>
        <v>3192100</v>
      </c>
      <c r="F54" s="137"/>
      <c r="G54" s="137"/>
      <c r="H54" s="137"/>
      <c r="I54" s="121"/>
    </row>
    <row r="55" spans="1:9" s="145" customFormat="1" ht="18" customHeight="1">
      <c r="A55" s="131"/>
      <c r="B55" s="16" t="s">
        <v>124</v>
      </c>
      <c r="C55" s="138">
        <v>2800</v>
      </c>
      <c r="D55" s="138">
        <f>C55</f>
        <v>2800</v>
      </c>
      <c r="E55" s="138"/>
      <c r="F55" s="138"/>
      <c r="G55" s="138"/>
      <c r="H55" s="138"/>
      <c r="I55" s="124"/>
    </row>
    <row r="56" spans="1:9" ht="19.5" customHeight="1">
      <c r="A56" s="127"/>
      <c r="B56" s="16" t="s">
        <v>150</v>
      </c>
      <c r="C56" s="138">
        <v>2400</v>
      </c>
      <c r="D56" s="138">
        <f>C56</f>
        <v>2400</v>
      </c>
      <c r="E56" s="138"/>
      <c r="F56" s="138"/>
      <c r="G56" s="138"/>
      <c r="H56" s="138"/>
      <c r="I56" s="124"/>
    </row>
    <row r="57" spans="1:9" ht="46.5" customHeight="1">
      <c r="A57" s="127"/>
      <c r="B57" s="12" t="s">
        <v>130</v>
      </c>
      <c r="C57" s="138">
        <v>2783100</v>
      </c>
      <c r="D57" s="138">
        <f>E57</f>
        <v>2783100</v>
      </c>
      <c r="E57" s="138">
        <f>C57</f>
        <v>2783100</v>
      </c>
      <c r="F57" s="138"/>
      <c r="G57" s="138"/>
      <c r="H57" s="138"/>
      <c r="I57" s="124"/>
    </row>
    <row r="58" spans="1:9" ht="31.5" customHeight="1">
      <c r="A58" s="127"/>
      <c r="B58" s="14" t="s">
        <v>152</v>
      </c>
      <c r="C58" s="138">
        <v>409000</v>
      </c>
      <c r="D58" s="138">
        <f>E58</f>
        <v>409000</v>
      </c>
      <c r="E58" s="138">
        <f>C58</f>
        <v>409000</v>
      </c>
      <c r="F58" s="138"/>
      <c r="G58" s="138"/>
      <c r="H58" s="138"/>
      <c r="I58" s="124"/>
    </row>
    <row r="59" spans="1:9" ht="41.25" customHeight="1">
      <c r="A59" s="127"/>
      <c r="B59" s="12" t="s">
        <v>131</v>
      </c>
      <c r="C59" s="146">
        <v>23395</v>
      </c>
      <c r="D59" s="138">
        <f>C59</f>
        <v>23395</v>
      </c>
      <c r="E59" s="138"/>
      <c r="F59" s="138"/>
      <c r="G59" s="138"/>
      <c r="H59" s="138"/>
      <c r="I59" s="124"/>
    </row>
    <row r="60" spans="1:9" ht="22.5" customHeight="1">
      <c r="A60" s="20">
        <v>900</v>
      </c>
      <c r="B60" s="130" t="s">
        <v>156</v>
      </c>
      <c r="C60" s="147">
        <f>C61</f>
        <v>20000</v>
      </c>
      <c r="D60" s="147">
        <f>D61</f>
        <v>20000</v>
      </c>
      <c r="E60" s="137"/>
      <c r="F60" s="137"/>
      <c r="G60" s="137"/>
      <c r="H60" s="138"/>
      <c r="I60" s="124"/>
    </row>
    <row r="61" spans="1:9" ht="18.75" customHeight="1">
      <c r="A61" s="127"/>
      <c r="B61" s="12" t="s">
        <v>157</v>
      </c>
      <c r="C61" s="146">
        <v>20000</v>
      </c>
      <c r="D61" s="138">
        <f>C61</f>
        <v>20000</v>
      </c>
      <c r="E61" s="138"/>
      <c r="F61" s="138"/>
      <c r="G61" s="138"/>
      <c r="H61" s="138"/>
      <c r="I61" s="124"/>
    </row>
    <row r="62" spans="1:9" s="136" customFormat="1" ht="20.25" customHeight="1">
      <c r="A62" s="261" t="s">
        <v>153</v>
      </c>
      <c r="B62" s="261"/>
      <c r="C62" s="143">
        <f>C10+C14+C17+C23+C28+C30+C32+C46+C49+C54+C60+C12</f>
        <v>37202673.92</v>
      </c>
      <c r="D62" s="139">
        <f>D10+D14+D17+D23+D28+D30+D32+D46+D49+D54+D60</f>
        <v>28930884</v>
      </c>
      <c r="E62" s="139">
        <f>E10+E14+E17+E23+E28+E30+E32+E46+E49+E54</f>
        <v>3273283</v>
      </c>
      <c r="F62" s="139">
        <f>F10+F14+F17+F23+F28+F30+F32+F46+F49+F54</f>
        <v>0</v>
      </c>
      <c r="G62" s="139">
        <f>G12+G17+G49</f>
        <v>8271789.92</v>
      </c>
      <c r="H62" s="144">
        <f>H10+H14+H17+H23+H28+H30+H32+H46+H49+H54</f>
        <v>0</v>
      </c>
      <c r="I62" s="139">
        <f>I12+I17+I49</f>
        <v>7271789.92</v>
      </c>
    </row>
    <row r="63" spans="2:9" ht="18.75" customHeight="1">
      <c r="B63" s="1"/>
      <c r="G63" s="262" t="s">
        <v>441</v>
      </c>
      <c r="H63" s="263"/>
      <c r="I63" s="263"/>
    </row>
    <row r="64" spans="2:9" ht="20.25" customHeight="1">
      <c r="B64" s="1"/>
      <c r="G64" s="264" t="s">
        <v>442</v>
      </c>
      <c r="H64" s="264"/>
      <c r="I64" s="264"/>
    </row>
    <row r="65" ht="27" customHeight="1">
      <c r="B65" s="1"/>
    </row>
    <row r="66" ht="27" customHeight="1">
      <c r="B66" s="1"/>
    </row>
    <row r="67" ht="27" customHeight="1">
      <c r="B67" s="1"/>
    </row>
    <row r="68" ht="27" customHeight="1">
      <c r="B68" s="1"/>
    </row>
    <row r="69" ht="27" customHeight="1">
      <c r="B69" s="1"/>
    </row>
    <row r="70" ht="27" customHeight="1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</sheetData>
  <mergeCells count="13">
    <mergeCell ref="G63:I63"/>
    <mergeCell ref="G64:I64"/>
    <mergeCell ref="G2:I2"/>
    <mergeCell ref="A5:A8"/>
    <mergeCell ref="B5:B8"/>
    <mergeCell ref="C5:I5"/>
    <mergeCell ref="C6:C8"/>
    <mergeCell ref="D6:I6"/>
    <mergeCell ref="D7:D8"/>
    <mergeCell ref="E7:F7"/>
    <mergeCell ref="G7:G8"/>
    <mergeCell ref="H7:I7"/>
    <mergeCell ref="A62:B62"/>
  </mergeCells>
  <printOptions/>
  <pageMargins left="0.48" right="0.17" top="0.43" bottom="0.37" header="0.24" footer="0.31"/>
  <pageSetup horizontalDpi="600" verticalDpi="600" orientation="landscape" paperSize="9" scale="9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E18" sqref="E18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9.14062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12" ht="12.75">
      <c r="E1" s="358" t="s">
        <v>105</v>
      </c>
      <c r="F1" s="358"/>
      <c r="G1" s="358"/>
      <c r="H1" s="358"/>
      <c r="I1" s="358"/>
      <c r="J1" s="358"/>
      <c r="K1" s="358"/>
      <c r="L1" s="358"/>
    </row>
    <row r="2" spans="6:13" ht="18" customHeight="1">
      <c r="F2" s="359"/>
      <c r="G2" s="359"/>
      <c r="H2" s="359"/>
      <c r="I2" s="359"/>
      <c r="J2" s="359"/>
      <c r="K2" s="359"/>
      <c r="L2" s="359"/>
      <c r="M2" s="87"/>
    </row>
    <row r="3" ht="7.5" customHeight="1"/>
    <row r="4" spans="1:12" ht="24" customHeight="1">
      <c r="A4" s="360" t="s">
        <v>109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</row>
    <row r="5" spans="1:12" ht="12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8"/>
    </row>
    <row r="6" spans="1:12" s="89" customFormat="1" ht="14.25" customHeight="1">
      <c r="A6" s="339" t="s">
        <v>4</v>
      </c>
      <c r="B6" s="339" t="s">
        <v>0</v>
      </c>
      <c r="C6" s="339" t="s">
        <v>91</v>
      </c>
      <c r="D6" s="340" t="s">
        <v>106</v>
      </c>
      <c r="E6" s="340" t="s">
        <v>92</v>
      </c>
      <c r="F6" s="340" t="s">
        <v>93</v>
      </c>
      <c r="G6" s="340"/>
      <c r="H6" s="340"/>
      <c r="I6" s="340"/>
      <c r="J6" s="340"/>
      <c r="K6" s="331" t="s">
        <v>108</v>
      </c>
      <c r="L6" s="361" t="s">
        <v>94</v>
      </c>
    </row>
    <row r="7" spans="1:12" s="89" customFormat="1" ht="15" customHeight="1">
      <c r="A7" s="339"/>
      <c r="B7" s="339"/>
      <c r="C7" s="339"/>
      <c r="D7" s="340"/>
      <c r="E7" s="340"/>
      <c r="F7" s="340" t="s">
        <v>107</v>
      </c>
      <c r="G7" s="340" t="s">
        <v>95</v>
      </c>
      <c r="H7" s="340"/>
      <c r="I7" s="340"/>
      <c r="J7" s="340"/>
      <c r="K7" s="332"/>
      <c r="L7" s="362"/>
    </row>
    <row r="8" spans="1:12" s="89" customFormat="1" ht="29.25" customHeight="1">
      <c r="A8" s="339"/>
      <c r="B8" s="339"/>
      <c r="C8" s="339"/>
      <c r="D8" s="340"/>
      <c r="E8" s="340"/>
      <c r="F8" s="340"/>
      <c r="G8" s="340" t="s">
        <v>96</v>
      </c>
      <c r="H8" s="363" t="s">
        <v>97</v>
      </c>
      <c r="I8" s="340" t="s">
        <v>98</v>
      </c>
      <c r="J8" s="363" t="s">
        <v>99</v>
      </c>
      <c r="K8" s="332"/>
      <c r="L8" s="362"/>
    </row>
    <row r="9" spans="1:12" s="89" customFormat="1" ht="12" customHeight="1">
      <c r="A9" s="339"/>
      <c r="B9" s="339"/>
      <c r="C9" s="339"/>
      <c r="D9" s="340"/>
      <c r="E9" s="340"/>
      <c r="F9" s="340"/>
      <c r="G9" s="340"/>
      <c r="H9" s="363"/>
      <c r="I9" s="340"/>
      <c r="J9" s="363"/>
      <c r="K9" s="332"/>
      <c r="L9" s="362"/>
    </row>
    <row r="10" spans="1:12" s="91" customFormat="1" ht="13.5" customHeight="1">
      <c r="A10" s="90">
        <v>1</v>
      </c>
      <c r="B10" s="90">
        <v>2</v>
      </c>
      <c r="C10" s="90">
        <v>3</v>
      </c>
      <c r="D10" s="90">
        <v>5</v>
      </c>
      <c r="E10" s="90">
        <v>6</v>
      </c>
      <c r="F10" s="90">
        <v>7</v>
      </c>
      <c r="G10" s="90">
        <v>8</v>
      </c>
      <c r="H10" s="90">
        <v>9</v>
      </c>
      <c r="I10" s="90">
        <v>10</v>
      </c>
      <c r="J10" s="90">
        <v>11</v>
      </c>
      <c r="K10" s="90">
        <v>12</v>
      </c>
      <c r="L10" s="90">
        <v>13</v>
      </c>
    </row>
    <row r="11" spans="1:12" s="92" customFormat="1" ht="53.25" customHeight="1">
      <c r="A11" s="160">
        <v>1</v>
      </c>
      <c r="B11" s="160">
        <v>600</v>
      </c>
      <c r="C11" s="152">
        <v>60016</v>
      </c>
      <c r="D11" s="93" t="s">
        <v>439</v>
      </c>
      <c r="E11" s="154">
        <f>F11</f>
        <v>131123.66</v>
      </c>
      <c r="F11" s="154">
        <f>G11</f>
        <v>131123.66</v>
      </c>
      <c r="G11" s="154">
        <v>131123.66</v>
      </c>
      <c r="H11" s="155"/>
      <c r="I11" s="155"/>
      <c r="J11" s="50"/>
      <c r="K11" s="94"/>
      <c r="L11" s="98" t="s">
        <v>102</v>
      </c>
    </row>
    <row r="12" spans="1:12" ht="38.25" customHeight="1">
      <c r="A12" s="95">
        <v>2</v>
      </c>
      <c r="B12" s="95">
        <v>600</v>
      </c>
      <c r="C12" s="96">
        <v>60016</v>
      </c>
      <c r="D12" s="93" t="s">
        <v>440</v>
      </c>
      <c r="E12" s="156">
        <f>F12</f>
        <v>1000000</v>
      </c>
      <c r="F12" s="156">
        <f>G12</f>
        <v>1000000</v>
      </c>
      <c r="G12" s="156">
        <v>1000000</v>
      </c>
      <c r="H12" s="157"/>
      <c r="I12" s="158"/>
      <c r="J12" s="100"/>
      <c r="K12" s="101"/>
      <c r="L12" s="98" t="s">
        <v>102</v>
      </c>
    </row>
    <row r="13" spans="1:12" ht="88.5" customHeight="1">
      <c r="A13" s="153">
        <v>3</v>
      </c>
      <c r="B13" s="95">
        <v>600</v>
      </c>
      <c r="C13" s="96">
        <v>60016</v>
      </c>
      <c r="D13" s="93" t="s">
        <v>438</v>
      </c>
      <c r="E13" s="154">
        <f>F13</f>
        <v>2856676.52</v>
      </c>
      <c r="F13" s="154">
        <f>G13+J13</f>
        <v>2856676.52</v>
      </c>
      <c r="G13" s="154">
        <v>427179.82</v>
      </c>
      <c r="H13" s="159"/>
      <c r="I13" s="158"/>
      <c r="J13" s="154">
        <v>2429496.7</v>
      </c>
      <c r="K13" s="101"/>
      <c r="L13" s="98" t="s">
        <v>102</v>
      </c>
    </row>
    <row r="14" spans="1:12" s="58" customFormat="1" ht="23.25" customHeight="1">
      <c r="A14" s="365" t="s">
        <v>103</v>
      </c>
      <c r="B14" s="366"/>
      <c r="C14" s="366"/>
      <c r="D14" s="367"/>
      <c r="E14" s="102">
        <f>E11+E12+E13</f>
        <v>3987800.1799999997</v>
      </c>
      <c r="F14" s="102">
        <f>F11+F12+F13</f>
        <v>3987800.1799999997</v>
      </c>
      <c r="G14" s="102">
        <f>G11+G12+G13</f>
        <v>1558303.48</v>
      </c>
      <c r="H14" s="97"/>
      <c r="I14" s="102">
        <v>0</v>
      </c>
      <c r="J14" s="102">
        <f>J13</f>
        <v>2429496.7</v>
      </c>
      <c r="K14" s="102">
        <v>0</v>
      </c>
      <c r="L14" s="97"/>
    </row>
    <row r="15" spans="1:12" s="23" customFormat="1" ht="32.25" customHeight="1">
      <c r="A15" s="304" t="s">
        <v>1</v>
      </c>
      <c r="B15" s="364"/>
      <c r="C15" s="364"/>
      <c r="D15" s="305"/>
      <c r="E15" s="102">
        <f>E14</f>
        <v>3987800.1799999997</v>
      </c>
      <c r="F15" s="102">
        <f>F14</f>
        <v>3987800.1799999997</v>
      </c>
      <c r="G15" s="102">
        <f>G14</f>
        <v>1558303.48</v>
      </c>
      <c r="H15" s="103">
        <f>H14</f>
        <v>0</v>
      </c>
      <c r="I15" s="104">
        <f>I14</f>
        <v>0</v>
      </c>
      <c r="J15" s="102">
        <f>J14</f>
        <v>2429496.7</v>
      </c>
      <c r="K15" s="99">
        <f>SUM(K14)</f>
        <v>0</v>
      </c>
      <c r="L15" s="105" t="s">
        <v>104</v>
      </c>
    </row>
    <row r="16" spans="1:12" s="23" customFormat="1" ht="9.75" customHeight="1">
      <c r="A16" s="106"/>
      <c r="B16" s="106"/>
      <c r="C16" s="106"/>
      <c r="D16" s="106"/>
      <c r="E16" s="107"/>
      <c r="F16" s="107"/>
      <c r="G16" s="107"/>
      <c r="H16" s="108"/>
      <c r="I16" s="109"/>
      <c r="J16" s="107"/>
      <c r="K16" s="110"/>
      <c r="L16" s="111"/>
    </row>
    <row r="17" spans="8:11" ht="12" customHeight="1">
      <c r="H17" s="322" t="s">
        <v>441</v>
      </c>
      <c r="I17" s="322"/>
      <c r="J17" s="322"/>
      <c r="K17" s="83"/>
    </row>
    <row r="18" ht="10.5" customHeight="1"/>
    <row r="19" spans="8:11" ht="16.5" customHeight="1">
      <c r="H19" s="322" t="s">
        <v>442</v>
      </c>
      <c r="I19" s="322"/>
      <c r="J19" s="322"/>
      <c r="K19" s="83"/>
    </row>
  </sheetData>
  <sheetProtection/>
  <mergeCells count="21">
    <mergeCell ref="A15:D15"/>
    <mergeCell ref="H17:J17"/>
    <mergeCell ref="H19:J19"/>
    <mergeCell ref="A14:D14"/>
    <mergeCell ref="L6:L9"/>
    <mergeCell ref="F7:F9"/>
    <mergeCell ref="G7:J7"/>
    <mergeCell ref="G8:G9"/>
    <mergeCell ref="H8:H9"/>
    <mergeCell ref="I8:I9"/>
    <mergeCell ref="J8:J9"/>
    <mergeCell ref="E1:L1"/>
    <mergeCell ref="F2:L2"/>
    <mergeCell ref="A4:L4"/>
    <mergeCell ref="A6:A9"/>
    <mergeCell ref="B6:B9"/>
    <mergeCell ref="C6:C9"/>
    <mergeCell ref="D6:D9"/>
    <mergeCell ref="E6:E9"/>
    <mergeCell ref="F6:J6"/>
    <mergeCell ref="K6:K9"/>
  </mergeCells>
  <printOptions/>
  <pageMargins left="0.49" right="0.29" top="0.67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="140" zoomScaleNormal="140" workbookViewId="0" topLeftCell="G70">
      <selection activeCell="T88" sqref="T88:U88"/>
    </sheetView>
  </sheetViews>
  <sheetFormatPr defaultColWidth="9.140625" defaultRowHeight="12.75"/>
  <cols>
    <col min="1" max="1" width="0.13671875" style="196" hidden="1" customWidth="1"/>
    <col min="2" max="2" width="2.57421875" style="196" customWidth="1"/>
    <col min="3" max="3" width="0.85546875" style="196" customWidth="1"/>
    <col min="4" max="4" width="4.140625" style="196" customWidth="1"/>
    <col min="5" max="5" width="5.28125" style="196" customWidth="1"/>
    <col min="6" max="6" width="15.57421875" style="196" customWidth="1"/>
    <col min="7" max="7" width="6.00390625" style="196" customWidth="1"/>
    <col min="8" max="8" width="3.140625" style="196" customWidth="1"/>
    <col min="9" max="11" width="9.140625" style="196" customWidth="1"/>
    <col min="12" max="12" width="8.421875" style="196" customWidth="1"/>
    <col min="13" max="13" width="7.421875" style="196" customWidth="1"/>
    <col min="14" max="14" width="8.421875" style="196" customWidth="1"/>
    <col min="15" max="15" width="6.8515625" style="196" customWidth="1"/>
    <col min="16" max="16" width="6.00390625" style="196" customWidth="1"/>
    <col min="17" max="17" width="7.421875" style="196" customWidth="1"/>
    <col min="18" max="18" width="9.28125" style="196" customWidth="1"/>
    <col min="19" max="19" width="9.421875" style="196" customWidth="1"/>
    <col min="20" max="20" width="1.57421875" style="196" customWidth="1"/>
    <col min="21" max="21" width="7.7109375" style="196" customWidth="1"/>
    <col min="22" max="22" width="7.00390625" style="196" customWidth="1"/>
    <col min="23" max="23" width="1.1484375" style="196" customWidth="1"/>
    <col min="24" max="24" width="7.57421875" style="196" customWidth="1"/>
    <col min="25" max="16384" width="9.140625" style="196" customWidth="1"/>
  </cols>
  <sheetData>
    <row r="1" spans="2:24" s="148" customFormat="1" ht="11.25" customHeight="1">
      <c r="B1" s="214" t="s">
        <v>159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3.5" thickBot="1">
      <c r="A2" s="215"/>
      <c r="B2" s="215"/>
      <c r="C2" s="216"/>
      <c r="D2" s="216"/>
      <c r="E2" s="216"/>
      <c r="F2" s="209" t="s">
        <v>53</v>
      </c>
      <c r="G2" s="209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9.75" customHeight="1">
      <c r="A3" s="219"/>
      <c r="B3" s="276" t="s">
        <v>0</v>
      </c>
      <c r="C3" s="277"/>
      <c r="D3" s="277" t="s">
        <v>3</v>
      </c>
      <c r="E3" s="277" t="s">
        <v>49</v>
      </c>
      <c r="F3" s="277"/>
      <c r="G3" s="277" t="s">
        <v>160</v>
      </c>
      <c r="H3" s="277"/>
      <c r="I3" s="277" t="s">
        <v>161</v>
      </c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8"/>
    </row>
    <row r="4" spans="1:24" ht="10.5" customHeight="1">
      <c r="A4" s="220"/>
      <c r="B4" s="249"/>
      <c r="C4" s="250"/>
      <c r="D4" s="250"/>
      <c r="E4" s="250"/>
      <c r="F4" s="250"/>
      <c r="G4" s="250"/>
      <c r="H4" s="250"/>
      <c r="I4" s="250" t="s">
        <v>162</v>
      </c>
      <c r="J4" s="250" t="s">
        <v>163</v>
      </c>
      <c r="K4" s="250"/>
      <c r="L4" s="250"/>
      <c r="M4" s="250"/>
      <c r="N4" s="250"/>
      <c r="O4" s="250"/>
      <c r="P4" s="250"/>
      <c r="Q4" s="250"/>
      <c r="R4" s="250" t="s">
        <v>164</v>
      </c>
      <c r="S4" s="250" t="s">
        <v>163</v>
      </c>
      <c r="T4" s="250"/>
      <c r="U4" s="250"/>
      <c r="V4" s="250"/>
      <c r="W4" s="250"/>
      <c r="X4" s="279"/>
    </row>
    <row r="5" spans="1:24" ht="3.75" customHeight="1" hidden="1">
      <c r="A5" s="220"/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 t="s">
        <v>165</v>
      </c>
      <c r="T5" s="250" t="s">
        <v>117</v>
      </c>
      <c r="U5" s="228"/>
      <c r="V5" s="250" t="s">
        <v>166</v>
      </c>
      <c r="W5" s="250"/>
      <c r="X5" s="223"/>
    </row>
    <row r="6" spans="1:24" ht="12" customHeight="1">
      <c r="A6" s="220"/>
      <c r="B6" s="249"/>
      <c r="C6" s="250"/>
      <c r="D6" s="250"/>
      <c r="E6" s="250"/>
      <c r="F6" s="250"/>
      <c r="G6" s="250"/>
      <c r="H6" s="250"/>
      <c r="I6" s="250"/>
      <c r="J6" s="250" t="s">
        <v>167</v>
      </c>
      <c r="K6" s="250" t="s">
        <v>163</v>
      </c>
      <c r="L6" s="250"/>
      <c r="M6" s="250" t="s">
        <v>168</v>
      </c>
      <c r="N6" s="250" t="s">
        <v>169</v>
      </c>
      <c r="O6" s="250" t="s">
        <v>170</v>
      </c>
      <c r="P6" s="250" t="s">
        <v>171</v>
      </c>
      <c r="Q6" s="250" t="s">
        <v>172</v>
      </c>
      <c r="R6" s="250"/>
      <c r="S6" s="250"/>
      <c r="T6" s="228"/>
      <c r="U6" s="228"/>
      <c r="V6" s="250"/>
      <c r="W6" s="250"/>
      <c r="X6" s="280" t="s">
        <v>119</v>
      </c>
    </row>
    <row r="7" spans="1:24" ht="0.75" customHeight="1" hidden="1">
      <c r="A7" s="220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 t="s">
        <v>173</v>
      </c>
      <c r="U7" s="228"/>
      <c r="V7" s="250"/>
      <c r="W7" s="250"/>
      <c r="X7" s="280"/>
    </row>
    <row r="8" spans="1:24" ht="72.75" customHeight="1">
      <c r="A8" s="220"/>
      <c r="B8" s="249"/>
      <c r="C8" s="250"/>
      <c r="D8" s="250"/>
      <c r="E8" s="250"/>
      <c r="F8" s="250"/>
      <c r="G8" s="250"/>
      <c r="H8" s="250"/>
      <c r="I8" s="250"/>
      <c r="J8" s="250"/>
      <c r="K8" s="221" t="s">
        <v>174</v>
      </c>
      <c r="L8" s="221" t="s">
        <v>175</v>
      </c>
      <c r="M8" s="250"/>
      <c r="N8" s="250"/>
      <c r="O8" s="250"/>
      <c r="P8" s="250"/>
      <c r="Q8" s="250"/>
      <c r="R8" s="250"/>
      <c r="S8" s="250"/>
      <c r="T8" s="228"/>
      <c r="U8" s="228"/>
      <c r="V8" s="250"/>
      <c r="W8" s="250"/>
      <c r="X8" s="280"/>
    </row>
    <row r="9" spans="1:24" ht="10.5" customHeight="1">
      <c r="A9" s="220"/>
      <c r="B9" s="249" t="s">
        <v>176</v>
      </c>
      <c r="C9" s="250"/>
      <c r="D9" s="221" t="s">
        <v>177</v>
      </c>
      <c r="E9" s="250" t="s">
        <v>178</v>
      </c>
      <c r="F9" s="250"/>
      <c r="G9" s="250" t="s">
        <v>179</v>
      </c>
      <c r="H9" s="250"/>
      <c r="I9" s="221" t="s">
        <v>180</v>
      </c>
      <c r="J9" s="221" t="s">
        <v>181</v>
      </c>
      <c r="K9" s="221" t="s">
        <v>182</v>
      </c>
      <c r="L9" s="221" t="s">
        <v>183</v>
      </c>
      <c r="M9" s="221" t="s">
        <v>184</v>
      </c>
      <c r="N9" s="221" t="s">
        <v>185</v>
      </c>
      <c r="O9" s="221" t="s">
        <v>186</v>
      </c>
      <c r="P9" s="221" t="s">
        <v>187</v>
      </c>
      <c r="Q9" s="221" t="s">
        <v>188</v>
      </c>
      <c r="R9" s="221" t="s">
        <v>189</v>
      </c>
      <c r="S9" s="221" t="s">
        <v>190</v>
      </c>
      <c r="T9" s="250" t="s">
        <v>191</v>
      </c>
      <c r="U9" s="228"/>
      <c r="V9" s="250" t="s">
        <v>192</v>
      </c>
      <c r="W9" s="250"/>
      <c r="X9" s="222">
        <v>19</v>
      </c>
    </row>
    <row r="10" spans="1:24" ht="15.75" customHeight="1">
      <c r="A10" s="220"/>
      <c r="B10" s="281" t="s">
        <v>100</v>
      </c>
      <c r="C10" s="282"/>
      <c r="D10" s="224"/>
      <c r="E10" s="211" t="s">
        <v>121</v>
      </c>
      <c r="F10" s="211"/>
      <c r="G10" s="212">
        <f>I10+R10</f>
        <v>501600</v>
      </c>
      <c r="H10" s="212"/>
      <c r="I10" s="225">
        <f>J10+M10+N10+O10+P10+Q10</f>
        <v>1600</v>
      </c>
      <c r="J10" s="225">
        <f>K10+L10</f>
        <v>0</v>
      </c>
      <c r="K10" s="225">
        <f aca="true" t="shared" si="0" ref="K10:Q10">K11+K12</f>
        <v>0</v>
      </c>
      <c r="L10" s="225">
        <f t="shared" si="0"/>
        <v>0</v>
      </c>
      <c r="M10" s="225">
        <f t="shared" si="0"/>
        <v>1600</v>
      </c>
      <c r="N10" s="225">
        <f t="shared" si="0"/>
        <v>0</v>
      </c>
      <c r="O10" s="225">
        <f t="shared" si="0"/>
        <v>0</v>
      </c>
      <c r="P10" s="225">
        <f t="shared" si="0"/>
        <v>0</v>
      </c>
      <c r="Q10" s="225">
        <f t="shared" si="0"/>
        <v>0</v>
      </c>
      <c r="R10" s="225">
        <f>S10+V10+X10</f>
        <v>500000</v>
      </c>
      <c r="S10" s="225">
        <f>S11+S12</f>
        <v>0</v>
      </c>
      <c r="T10" s="212">
        <f>T11+T12</f>
        <v>0</v>
      </c>
      <c r="U10" s="213"/>
      <c r="V10" s="212">
        <f>V11+V12</f>
        <v>500000</v>
      </c>
      <c r="W10" s="212"/>
      <c r="X10" s="231">
        <f>X11+X12</f>
        <v>0</v>
      </c>
    </row>
    <row r="11" spans="1:24" ht="18" customHeight="1">
      <c r="A11" s="220"/>
      <c r="B11" s="249"/>
      <c r="C11" s="250"/>
      <c r="D11" s="221" t="s">
        <v>101</v>
      </c>
      <c r="E11" s="226" t="s">
        <v>197</v>
      </c>
      <c r="F11" s="226"/>
      <c r="G11" s="227">
        <f aca="true" t="shared" si="1" ref="G11:G35">I11+R11</f>
        <v>500000</v>
      </c>
      <c r="H11" s="227"/>
      <c r="I11" s="232">
        <f aca="true" t="shared" si="2" ref="I11:I35">J11+M11+N11+O11+P11+Q11</f>
        <v>0</v>
      </c>
      <c r="J11" s="232">
        <f aca="true" t="shared" si="3" ref="J11:J35">K11+L11</f>
        <v>0</v>
      </c>
      <c r="K11" s="232" t="s">
        <v>194</v>
      </c>
      <c r="L11" s="232" t="s">
        <v>194</v>
      </c>
      <c r="M11" s="232" t="s">
        <v>194</v>
      </c>
      <c r="N11" s="232" t="s">
        <v>194</v>
      </c>
      <c r="O11" s="232" t="s">
        <v>194</v>
      </c>
      <c r="P11" s="232" t="s">
        <v>194</v>
      </c>
      <c r="Q11" s="232" t="s">
        <v>194</v>
      </c>
      <c r="R11" s="232">
        <f aca="true" t="shared" si="4" ref="R11:R35">S11+V11+X11</f>
        <v>500000</v>
      </c>
      <c r="S11" s="232">
        <v>0</v>
      </c>
      <c r="T11" s="227" t="s">
        <v>194</v>
      </c>
      <c r="U11" s="228"/>
      <c r="V11" s="227" t="s">
        <v>196</v>
      </c>
      <c r="W11" s="227"/>
      <c r="X11" s="233">
        <v>0</v>
      </c>
    </row>
    <row r="12" spans="1:24" ht="12" customHeight="1">
      <c r="A12" s="220"/>
      <c r="B12" s="249"/>
      <c r="C12" s="250"/>
      <c r="D12" s="221" t="s">
        <v>198</v>
      </c>
      <c r="E12" s="226" t="s">
        <v>199</v>
      </c>
      <c r="F12" s="226"/>
      <c r="G12" s="227">
        <f t="shared" si="1"/>
        <v>1600</v>
      </c>
      <c r="H12" s="227"/>
      <c r="I12" s="232">
        <f t="shared" si="2"/>
        <v>1600</v>
      </c>
      <c r="J12" s="232">
        <f t="shared" si="3"/>
        <v>0</v>
      </c>
      <c r="K12" s="232" t="s">
        <v>194</v>
      </c>
      <c r="L12" s="232" t="s">
        <v>194</v>
      </c>
      <c r="M12" s="232" t="s">
        <v>193</v>
      </c>
      <c r="N12" s="232" t="s">
        <v>194</v>
      </c>
      <c r="O12" s="232" t="s">
        <v>194</v>
      </c>
      <c r="P12" s="232" t="s">
        <v>194</v>
      </c>
      <c r="Q12" s="232" t="s">
        <v>194</v>
      </c>
      <c r="R12" s="232">
        <f t="shared" si="4"/>
        <v>0</v>
      </c>
      <c r="S12" s="232" t="s">
        <v>194</v>
      </c>
      <c r="T12" s="227" t="s">
        <v>194</v>
      </c>
      <c r="U12" s="228"/>
      <c r="V12" s="227" t="s">
        <v>194</v>
      </c>
      <c r="W12" s="227"/>
      <c r="X12" s="233">
        <v>0</v>
      </c>
    </row>
    <row r="13" spans="1:24" ht="13.5" customHeight="1">
      <c r="A13" s="220"/>
      <c r="B13" s="281" t="s">
        <v>200</v>
      </c>
      <c r="C13" s="282"/>
      <c r="D13" s="224"/>
      <c r="E13" s="211" t="s">
        <v>201</v>
      </c>
      <c r="F13" s="211"/>
      <c r="G13" s="212">
        <f t="shared" si="1"/>
        <v>14220</v>
      </c>
      <c r="H13" s="212"/>
      <c r="I13" s="225">
        <f t="shared" si="2"/>
        <v>0</v>
      </c>
      <c r="J13" s="225">
        <f t="shared" si="3"/>
        <v>0</v>
      </c>
      <c r="K13" s="225" t="str">
        <f aca="true" t="shared" si="5" ref="K13:Q13">K14</f>
        <v>0,00</v>
      </c>
      <c r="L13" s="225" t="str">
        <f t="shared" si="5"/>
        <v>0,00</v>
      </c>
      <c r="M13" s="225" t="str">
        <f t="shared" si="5"/>
        <v>0,00</v>
      </c>
      <c r="N13" s="225" t="str">
        <f t="shared" si="5"/>
        <v>0,00</v>
      </c>
      <c r="O13" s="225" t="str">
        <f t="shared" si="5"/>
        <v>0,00</v>
      </c>
      <c r="P13" s="225" t="str">
        <f t="shared" si="5"/>
        <v>0,00</v>
      </c>
      <c r="Q13" s="225" t="str">
        <f t="shared" si="5"/>
        <v>0,00</v>
      </c>
      <c r="R13" s="225">
        <f t="shared" si="4"/>
        <v>14220</v>
      </c>
      <c r="S13" s="225" t="str">
        <f>S14</f>
        <v>0,00</v>
      </c>
      <c r="T13" s="212" t="str">
        <f>T14</f>
        <v>0,00</v>
      </c>
      <c r="U13" s="213"/>
      <c r="V13" s="212" t="str">
        <f>V14</f>
        <v>0,00</v>
      </c>
      <c r="W13" s="212"/>
      <c r="X13" s="231" t="str">
        <f>X14</f>
        <v>14 220,00</v>
      </c>
    </row>
    <row r="14" spans="1:24" ht="12.75" customHeight="1">
      <c r="A14" s="220"/>
      <c r="B14" s="249"/>
      <c r="C14" s="250"/>
      <c r="D14" s="221" t="s">
        <v>203</v>
      </c>
      <c r="E14" s="226" t="s">
        <v>204</v>
      </c>
      <c r="F14" s="226"/>
      <c r="G14" s="227">
        <f t="shared" si="1"/>
        <v>14220</v>
      </c>
      <c r="H14" s="227"/>
      <c r="I14" s="232">
        <f t="shared" si="2"/>
        <v>0</v>
      </c>
      <c r="J14" s="232">
        <f t="shared" si="3"/>
        <v>0</v>
      </c>
      <c r="K14" s="232" t="s">
        <v>194</v>
      </c>
      <c r="L14" s="232" t="s">
        <v>194</v>
      </c>
      <c r="M14" s="232" t="s">
        <v>194</v>
      </c>
      <c r="N14" s="232" t="s">
        <v>194</v>
      </c>
      <c r="O14" s="232" t="s">
        <v>194</v>
      </c>
      <c r="P14" s="232" t="s">
        <v>194</v>
      </c>
      <c r="Q14" s="232" t="s">
        <v>194</v>
      </c>
      <c r="R14" s="232">
        <f t="shared" si="4"/>
        <v>14220</v>
      </c>
      <c r="S14" s="232" t="s">
        <v>194</v>
      </c>
      <c r="T14" s="227" t="s">
        <v>194</v>
      </c>
      <c r="U14" s="228"/>
      <c r="V14" s="227" t="s">
        <v>194</v>
      </c>
      <c r="W14" s="227"/>
      <c r="X14" s="233" t="s">
        <v>202</v>
      </c>
    </row>
    <row r="15" spans="1:24" ht="25.5" customHeight="1">
      <c r="A15" s="220"/>
      <c r="B15" s="281" t="s">
        <v>205</v>
      </c>
      <c r="C15" s="282"/>
      <c r="D15" s="224"/>
      <c r="E15" s="211" t="s">
        <v>123</v>
      </c>
      <c r="F15" s="211"/>
      <c r="G15" s="212">
        <f t="shared" si="1"/>
        <v>387897</v>
      </c>
      <c r="H15" s="212"/>
      <c r="I15" s="225">
        <f t="shared" si="2"/>
        <v>387897</v>
      </c>
      <c r="J15" s="225">
        <f t="shared" si="3"/>
        <v>387897</v>
      </c>
      <c r="K15" s="225" t="str">
        <f aca="true" t="shared" si="6" ref="K15:Q15">K16</f>
        <v>4 000,00</v>
      </c>
      <c r="L15" s="225" t="str">
        <f t="shared" si="6"/>
        <v>383 897,00</v>
      </c>
      <c r="M15" s="225" t="str">
        <f t="shared" si="6"/>
        <v>0,00</v>
      </c>
      <c r="N15" s="225" t="str">
        <f t="shared" si="6"/>
        <v>0,00</v>
      </c>
      <c r="O15" s="225" t="str">
        <f t="shared" si="6"/>
        <v>0,00</v>
      </c>
      <c r="P15" s="225" t="str">
        <f t="shared" si="6"/>
        <v>0,00</v>
      </c>
      <c r="Q15" s="225" t="str">
        <f t="shared" si="6"/>
        <v>0,00</v>
      </c>
      <c r="R15" s="225">
        <f t="shared" si="4"/>
        <v>0</v>
      </c>
      <c r="S15" s="225" t="str">
        <f>S16</f>
        <v>0,00</v>
      </c>
      <c r="T15" s="212" t="str">
        <f>T16</f>
        <v>0,00</v>
      </c>
      <c r="U15" s="213"/>
      <c r="V15" s="212" t="str">
        <f>V16</f>
        <v>0,00</v>
      </c>
      <c r="W15" s="212"/>
      <c r="X15" s="231">
        <f>X16</f>
        <v>0</v>
      </c>
    </row>
    <row r="16" spans="1:24" ht="15" customHeight="1">
      <c r="A16" s="220"/>
      <c r="B16" s="249"/>
      <c r="C16" s="250"/>
      <c r="D16" s="221" t="s">
        <v>208</v>
      </c>
      <c r="E16" s="226" t="s">
        <v>209</v>
      </c>
      <c r="F16" s="226"/>
      <c r="G16" s="227">
        <f t="shared" si="1"/>
        <v>387897</v>
      </c>
      <c r="H16" s="227"/>
      <c r="I16" s="232">
        <f t="shared" si="2"/>
        <v>387897</v>
      </c>
      <c r="J16" s="232">
        <f t="shared" si="3"/>
        <v>387897</v>
      </c>
      <c r="K16" s="232" t="s">
        <v>206</v>
      </c>
      <c r="L16" s="232" t="s">
        <v>207</v>
      </c>
      <c r="M16" s="232" t="s">
        <v>194</v>
      </c>
      <c r="N16" s="232" t="s">
        <v>194</v>
      </c>
      <c r="O16" s="232" t="s">
        <v>194</v>
      </c>
      <c r="P16" s="232" t="s">
        <v>194</v>
      </c>
      <c r="Q16" s="232" t="s">
        <v>194</v>
      </c>
      <c r="R16" s="232">
        <f t="shared" si="4"/>
        <v>0</v>
      </c>
      <c r="S16" s="232" t="s">
        <v>194</v>
      </c>
      <c r="T16" s="227" t="s">
        <v>194</v>
      </c>
      <c r="U16" s="228"/>
      <c r="V16" s="227" t="s">
        <v>194</v>
      </c>
      <c r="W16" s="227"/>
      <c r="X16" s="233">
        <v>0</v>
      </c>
    </row>
    <row r="17" spans="1:24" ht="16.5" customHeight="1">
      <c r="A17" s="220"/>
      <c r="B17" s="281" t="s">
        <v>210</v>
      </c>
      <c r="C17" s="282"/>
      <c r="D17" s="224"/>
      <c r="E17" s="211" t="s">
        <v>211</v>
      </c>
      <c r="F17" s="211"/>
      <c r="G17" s="212">
        <f t="shared" si="1"/>
        <v>4997800.18</v>
      </c>
      <c r="H17" s="212"/>
      <c r="I17" s="225">
        <f t="shared" si="2"/>
        <v>860000</v>
      </c>
      <c r="J17" s="225">
        <f t="shared" si="3"/>
        <v>860000</v>
      </c>
      <c r="K17" s="225">
        <f aca="true" t="shared" si="7" ref="K17:Q17">K18+K19+K20</f>
        <v>25000</v>
      </c>
      <c r="L17" s="225">
        <f t="shared" si="7"/>
        <v>835000</v>
      </c>
      <c r="M17" s="225">
        <f t="shared" si="7"/>
        <v>0</v>
      </c>
      <c r="N17" s="225">
        <f t="shared" si="7"/>
        <v>0</v>
      </c>
      <c r="O17" s="225">
        <f t="shared" si="7"/>
        <v>0</v>
      </c>
      <c r="P17" s="225">
        <f t="shared" si="7"/>
        <v>0</v>
      </c>
      <c r="Q17" s="225">
        <f t="shared" si="7"/>
        <v>0</v>
      </c>
      <c r="R17" s="225">
        <f t="shared" si="4"/>
        <v>4137800.18</v>
      </c>
      <c r="S17" s="225">
        <f>S18+S19+S20</f>
        <v>3987800.18</v>
      </c>
      <c r="T17" s="212">
        <f>T18+T19+T20</f>
        <v>2856676.52</v>
      </c>
      <c r="U17" s="213"/>
      <c r="V17" s="212">
        <f>V18+V19+V20</f>
        <v>0</v>
      </c>
      <c r="W17" s="212"/>
      <c r="X17" s="231">
        <f>X18+X19+X20</f>
        <v>150000</v>
      </c>
    </row>
    <row r="18" spans="1:24" ht="12" customHeight="1">
      <c r="A18" s="220"/>
      <c r="B18" s="249"/>
      <c r="C18" s="250"/>
      <c r="D18" s="221" t="s">
        <v>214</v>
      </c>
      <c r="E18" s="226" t="s">
        <v>215</v>
      </c>
      <c r="F18" s="226"/>
      <c r="G18" s="227">
        <f t="shared" si="1"/>
        <v>4000</v>
      </c>
      <c r="H18" s="227"/>
      <c r="I18" s="232">
        <f t="shared" si="2"/>
        <v>4000</v>
      </c>
      <c r="J18" s="232">
        <f t="shared" si="3"/>
        <v>4000</v>
      </c>
      <c r="K18" s="232" t="s">
        <v>194</v>
      </c>
      <c r="L18" s="232" t="s">
        <v>206</v>
      </c>
      <c r="M18" s="232" t="s">
        <v>194</v>
      </c>
      <c r="N18" s="232" t="s">
        <v>194</v>
      </c>
      <c r="O18" s="232" t="s">
        <v>194</v>
      </c>
      <c r="P18" s="232" t="s">
        <v>194</v>
      </c>
      <c r="Q18" s="232" t="s">
        <v>194</v>
      </c>
      <c r="R18" s="232">
        <f t="shared" si="4"/>
        <v>0</v>
      </c>
      <c r="S18" s="232" t="s">
        <v>194</v>
      </c>
      <c r="T18" s="227" t="s">
        <v>194</v>
      </c>
      <c r="U18" s="228"/>
      <c r="V18" s="227" t="s">
        <v>194</v>
      </c>
      <c r="W18" s="227"/>
      <c r="X18" s="233">
        <v>0</v>
      </c>
    </row>
    <row r="19" spans="1:24" ht="12.75" customHeight="1">
      <c r="A19" s="220"/>
      <c r="B19" s="249"/>
      <c r="C19" s="250"/>
      <c r="D19" s="221" t="s">
        <v>216</v>
      </c>
      <c r="E19" s="226" t="s">
        <v>217</v>
      </c>
      <c r="F19" s="226"/>
      <c r="G19" s="227">
        <f t="shared" si="1"/>
        <v>155000</v>
      </c>
      <c r="H19" s="227"/>
      <c r="I19" s="232">
        <f t="shared" si="2"/>
        <v>5000</v>
      </c>
      <c r="J19" s="232">
        <f t="shared" si="3"/>
        <v>5000</v>
      </c>
      <c r="K19" s="232" t="s">
        <v>194</v>
      </c>
      <c r="L19" s="232" t="s">
        <v>218</v>
      </c>
      <c r="M19" s="232" t="s">
        <v>194</v>
      </c>
      <c r="N19" s="232" t="s">
        <v>194</v>
      </c>
      <c r="O19" s="232" t="s">
        <v>194</v>
      </c>
      <c r="P19" s="232" t="s">
        <v>194</v>
      </c>
      <c r="Q19" s="232" t="s">
        <v>194</v>
      </c>
      <c r="R19" s="232">
        <f t="shared" si="4"/>
        <v>150000</v>
      </c>
      <c r="S19" s="232" t="s">
        <v>194</v>
      </c>
      <c r="T19" s="227" t="s">
        <v>194</v>
      </c>
      <c r="U19" s="228"/>
      <c r="V19" s="227" t="s">
        <v>194</v>
      </c>
      <c r="W19" s="227"/>
      <c r="X19" s="233" t="s">
        <v>213</v>
      </c>
    </row>
    <row r="20" spans="1:24" ht="13.5" customHeight="1">
      <c r="A20" s="220"/>
      <c r="B20" s="249"/>
      <c r="C20" s="250"/>
      <c r="D20" s="221" t="s">
        <v>219</v>
      </c>
      <c r="E20" s="226" t="s">
        <v>220</v>
      </c>
      <c r="F20" s="226"/>
      <c r="G20" s="227">
        <f t="shared" si="1"/>
        <v>4838800.18</v>
      </c>
      <c r="H20" s="227"/>
      <c r="I20" s="232">
        <f t="shared" si="2"/>
        <v>851000</v>
      </c>
      <c r="J20" s="232">
        <f t="shared" si="3"/>
        <v>851000</v>
      </c>
      <c r="K20" s="232" t="s">
        <v>212</v>
      </c>
      <c r="L20" s="232">
        <v>826000</v>
      </c>
      <c r="M20" s="232" t="s">
        <v>194</v>
      </c>
      <c r="N20" s="232" t="s">
        <v>194</v>
      </c>
      <c r="O20" s="232" t="s">
        <v>194</v>
      </c>
      <c r="P20" s="232" t="s">
        <v>194</v>
      </c>
      <c r="Q20" s="232" t="s">
        <v>194</v>
      </c>
      <c r="R20" s="232">
        <f t="shared" si="4"/>
        <v>3987800.18</v>
      </c>
      <c r="S20" s="232">
        <v>3987800.18</v>
      </c>
      <c r="T20" s="227">
        <v>2856676.52</v>
      </c>
      <c r="U20" s="228"/>
      <c r="V20" s="227" t="s">
        <v>194</v>
      </c>
      <c r="W20" s="227"/>
      <c r="X20" s="233">
        <v>0</v>
      </c>
    </row>
    <row r="21" spans="1:24" ht="15.75" customHeight="1">
      <c r="A21" s="220"/>
      <c r="B21" s="281" t="s">
        <v>221</v>
      </c>
      <c r="C21" s="282"/>
      <c r="D21" s="224"/>
      <c r="E21" s="211" t="s">
        <v>126</v>
      </c>
      <c r="F21" s="211"/>
      <c r="G21" s="212">
        <f t="shared" si="1"/>
        <v>307000</v>
      </c>
      <c r="H21" s="212"/>
      <c r="I21" s="225">
        <f t="shared" si="2"/>
        <v>307000</v>
      </c>
      <c r="J21" s="225">
        <f t="shared" si="3"/>
        <v>307000</v>
      </c>
      <c r="K21" s="225" t="str">
        <f aca="true" t="shared" si="8" ref="K21:Q21">K22</f>
        <v>5 000,00</v>
      </c>
      <c r="L21" s="225" t="str">
        <f t="shared" si="8"/>
        <v>302 000,00</v>
      </c>
      <c r="M21" s="225" t="str">
        <f t="shared" si="8"/>
        <v>0,00</v>
      </c>
      <c r="N21" s="225" t="str">
        <f t="shared" si="8"/>
        <v>0,00</v>
      </c>
      <c r="O21" s="225" t="str">
        <f t="shared" si="8"/>
        <v>0,00</v>
      </c>
      <c r="P21" s="225" t="str">
        <f t="shared" si="8"/>
        <v>0,00</v>
      </c>
      <c r="Q21" s="225" t="str">
        <f t="shared" si="8"/>
        <v>0,00</v>
      </c>
      <c r="R21" s="225">
        <f t="shared" si="4"/>
        <v>0</v>
      </c>
      <c r="S21" s="225" t="str">
        <f>S22</f>
        <v>0,00</v>
      </c>
      <c r="T21" s="212" t="str">
        <f>T22</f>
        <v>0,00</v>
      </c>
      <c r="U21" s="213"/>
      <c r="V21" s="212" t="str">
        <f>V22</f>
        <v>0,00</v>
      </c>
      <c r="W21" s="212"/>
      <c r="X21" s="231">
        <f>X22</f>
        <v>0</v>
      </c>
    </row>
    <row r="22" spans="1:24" ht="19.5" customHeight="1">
      <c r="A22" s="220"/>
      <c r="B22" s="249"/>
      <c r="C22" s="250"/>
      <c r="D22" s="221" t="s">
        <v>223</v>
      </c>
      <c r="E22" s="226" t="s">
        <v>224</v>
      </c>
      <c r="F22" s="226"/>
      <c r="G22" s="227">
        <f t="shared" si="1"/>
        <v>307000</v>
      </c>
      <c r="H22" s="227"/>
      <c r="I22" s="232">
        <f t="shared" si="2"/>
        <v>307000</v>
      </c>
      <c r="J22" s="232">
        <f t="shared" si="3"/>
        <v>307000</v>
      </c>
      <c r="K22" s="232" t="s">
        <v>218</v>
      </c>
      <c r="L22" s="232" t="s">
        <v>222</v>
      </c>
      <c r="M22" s="232" t="s">
        <v>194</v>
      </c>
      <c r="N22" s="232" t="s">
        <v>194</v>
      </c>
      <c r="O22" s="232" t="s">
        <v>194</v>
      </c>
      <c r="P22" s="232" t="s">
        <v>194</v>
      </c>
      <c r="Q22" s="232" t="s">
        <v>194</v>
      </c>
      <c r="R22" s="232">
        <f t="shared" si="4"/>
        <v>0</v>
      </c>
      <c r="S22" s="232" t="s">
        <v>194</v>
      </c>
      <c r="T22" s="227" t="s">
        <v>194</v>
      </c>
      <c r="U22" s="228"/>
      <c r="V22" s="227" t="s">
        <v>194</v>
      </c>
      <c r="W22" s="227"/>
      <c r="X22" s="233">
        <v>0</v>
      </c>
    </row>
    <row r="23" spans="1:24" ht="15.75" customHeight="1">
      <c r="A23" s="220"/>
      <c r="B23" s="281" t="s">
        <v>225</v>
      </c>
      <c r="C23" s="282"/>
      <c r="D23" s="224"/>
      <c r="E23" s="211" t="s">
        <v>226</v>
      </c>
      <c r="F23" s="211"/>
      <c r="G23" s="212">
        <f t="shared" si="1"/>
        <v>166000</v>
      </c>
      <c r="H23" s="212"/>
      <c r="I23" s="225">
        <f t="shared" si="2"/>
        <v>166000</v>
      </c>
      <c r="J23" s="225">
        <f t="shared" si="3"/>
        <v>166000</v>
      </c>
      <c r="K23" s="225" t="str">
        <f aca="true" t="shared" si="9" ref="K23:Q23">K24</f>
        <v>10 000,00</v>
      </c>
      <c r="L23" s="225" t="str">
        <f t="shared" si="9"/>
        <v>156 000,00</v>
      </c>
      <c r="M23" s="225" t="str">
        <f t="shared" si="9"/>
        <v>0,00</v>
      </c>
      <c r="N23" s="225" t="str">
        <f t="shared" si="9"/>
        <v>0,00</v>
      </c>
      <c r="O23" s="225" t="str">
        <f t="shared" si="9"/>
        <v>0,00</v>
      </c>
      <c r="P23" s="225" t="str">
        <f t="shared" si="9"/>
        <v>0,00</v>
      </c>
      <c r="Q23" s="225" t="str">
        <f t="shared" si="9"/>
        <v>0,00</v>
      </c>
      <c r="R23" s="225">
        <f t="shared" si="4"/>
        <v>0</v>
      </c>
      <c r="S23" s="225" t="str">
        <f>S24</f>
        <v>0,00</v>
      </c>
      <c r="T23" s="212" t="str">
        <f>T24</f>
        <v>0,00</v>
      </c>
      <c r="U23" s="213"/>
      <c r="V23" s="212" t="str">
        <f>V24</f>
        <v>0,00</v>
      </c>
      <c r="W23" s="212"/>
      <c r="X23" s="231">
        <f>X24</f>
        <v>0</v>
      </c>
    </row>
    <row r="24" spans="1:24" ht="20.25" customHeight="1">
      <c r="A24" s="220"/>
      <c r="B24" s="249"/>
      <c r="C24" s="250"/>
      <c r="D24" s="221" t="s">
        <v>229</v>
      </c>
      <c r="E24" s="226" t="s">
        <v>230</v>
      </c>
      <c r="F24" s="226"/>
      <c r="G24" s="227">
        <f t="shared" si="1"/>
        <v>166000</v>
      </c>
      <c r="H24" s="227"/>
      <c r="I24" s="232">
        <f t="shared" si="2"/>
        <v>166000</v>
      </c>
      <c r="J24" s="232">
        <f t="shared" si="3"/>
        <v>166000</v>
      </c>
      <c r="K24" s="232" t="s">
        <v>227</v>
      </c>
      <c r="L24" s="232" t="s">
        <v>228</v>
      </c>
      <c r="M24" s="232" t="s">
        <v>194</v>
      </c>
      <c r="N24" s="232" t="s">
        <v>194</v>
      </c>
      <c r="O24" s="232" t="s">
        <v>194</v>
      </c>
      <c r="P24" s="232" t="s">
        <v>194</v>
      </c>
      <c r="Q24" s="232" t="s">
        <v>194</v>
      </c>
      <c r="R24" s="232">
        <f t="shared" si="4"/>
        <v>0</v>
      </c>
      <c r="S24" s="232" t="s">
        <v>194</v>
      </c>
      <c r="T24" s="227" t="s">
        <v>194</v>
      </c>
      <c r="U24" s="228"/>
      <c r="V24" s="227" t="s">
        <v>194</v>
      </c>
      <c r="W24" s="227"/>
      <c r="X24" s="233">
        <v>0</v>
      </c>
    </row>
    <row r="25" spans="1:24" ht="15" customHeight="1">
      <c r="A25" s="220"/>
      <c r="B25" s="281" t="s">
        <v>231</v>
      </c>
      <c r="C25" s="282"/>
      <c r="D25" s="224"/>
      <c r="E25" s="211" t="s">
        <v>129</v>
      </c>
      <c r="F25" s="211"/>
      <c r="G25" s="212">
        <f t="shared" si="1"/>
        <v>4630060</v>
      </c>
      <c r="H25" s="212"/>
      <c r="I25" s="225">
        <f t="shared" si="2"/>
        <v>4616417</v>
      </c>
      <c r="J25" s="225">
        <f t="shared" si="3"/>
        <v>4496417</v>
      </c>
      <c r="K25" s="225">
        <f aca="true" t="shared" si="10" ref="K25:Q25">K26+K27+K28+K29+K30</f>
        <v>3767561</v>
      </c>
      <c r="L25" s="225">
        <f t="shared" si="10"/>
        <v>728856</v>
      </c>
      <c r="M25" s="225">
        <f t="shared" si="10"/>
        <v>0</v>
      </c>
      <c r="N25" s="225">
        <f t="shared" si="10"/>
        <v>120000</v>
      </c>
      <c r="O25" s="225">
        <f t="shared" si="10"/>
        <v>0</v>
      </c>
      <c r="P25" s="225">
        <f t="shared" si="10"/>
        <v>0</v>
      </c>
      <c r="Q25" s="225">
        <f t="shared" si="10"/>
        <v>0</v>
      </c>
      <c r="R25" s="225">
        <f t="shared" si="4"/>
        <v>13643</v>
      </c>
      <c r="S25" s="225">
        <f>S26+S27+S28+S29+S30</f>
        <v>0</v>
      </c>
      <c r="T25" s="212">
        <f>T26+T27+T28+T29+T30</f>
        <v>0</v>
      </c>
      <c r="U25" s="213"/>
      <c r="V25" s="212">
        <f>V26+V27+V28+V29+V30</f>
        <v>0</v>
      </c>
      <c r="W25" s="212"/>
      <c r="X25" s="231">
        <f>X26+X27+X28+X29+X30</f>
        <v>13643</v>
      </c>
    </row>
    <row r="26" spans="1:24" ht="13.5" customHeight="1">
      <c r="A26" s="220"/>
      <c r="B26" s="249"/>
      <c r="C26" s="250"/>
      <c r="D26" s="221" t="s">
        <v>233</v>
      </c>
      <c r="E26" s="226" t="s">
        <v>234</v>
      </c>
      <c r="F26" s="226"/>
      <c r="G26" s="227">
        <f t="shared" si="1"/>
        <v>79083</v>
      </c>
      <c r="H26" s="227"/>
      <c r="I26" s="232">
        <f t="shared" si="2"/>
        <v>79083</v>
      </c>
      <c r="J26" s="232">
        <f t="shared" si="3"/>
        <v>79083</v>
      </c>
      <c r="K26" s="232" t="s">
        <v>236</v>
      </c>
      <c r="L26" s="232" t="s">
        <v>237</v>
      </c>
      <c r="M26" s="232" t="s">
        <v>194</v>
      </c>
      <c r="N26" s="232" t="s">
        <v>194</v>
      </c>
      <c r="O26" s="232" t="s">
        <v>194</v>
      </c>
      <c r="P26" s="232" t="s">
        <v>194</v>
      </c>
      <c r="Q26" s="232" t="s">
        <v>194</v>
      </c>
      <c r="R26" s="232">
        <f t="shared" si="4"/>
        <v>0</v>
      </c>
      <c r="S26" s="232" t="s">
        <v>194</v>
      </c>
      <c r="T26" s="227" t="s">
        <v>194</v>
      </c>
      <c r="U26" s="228"/>
      <c r="V26" s="227" t="s">
        <v>194</v>
      </c>
      <c r="W26" s="227"/>
      <c r="X26" s="233">
        <v>0</v>
      </c>
    </row>
    <row r="27" spans="1:24" ht="18" customHeight="1">
      <c r="A27" s="220"/>
      <c r="B27" s="249"/>
      <c r="C27" s="250"/>
      <c r="D27" s="221" t="s">
        <v>238</v>
      </c>
      <c r="E27" s="226" t="s">
        <v>239</v>
      </c>
      <c r="F27" s="226"/>
      <c r="G27" s="227">
        <f t="shared" si="1"/>
        <v>127000</v>
      </c>
      <c r="H27" s="227"/>
      <c r="I27" s="232">
        <f t="shared" si="2"/>
        <v>127000</v>
      </c>
      <c r="J27" s="232">
        <f t="shared" si="3"/>
        <v>7000</v>
      </c>
      <c r="K27" s="232" t="s">
        <v>194</v>
      </c>
      <c r="L27" s="232" t="s">
        <v>240</v>
      </c>
      <c r="M27" s="232" t="s">
        <v>194</v>
      </c>
      <c r="N27" s="232" t="s">
        <v>195</v>
      </c>
      <c r="O27" s="232" t="s">
        <v>194</v>
      </c>
      <c r="P27" s="232" t="s">
        <v>194</v>
      </c>
      <c r="Q27" s="232" t="s">
        <v>194</v>
      </c>
      <c r="R27" s="232">
        <f t="shared" si="4"/>
        <v>0</v>
      </c>
      <c r="S27" s="232" t="s">
        <v>194</v>
      </c>
      <c r="T27" s="227" t="s">
        <v>194</v>
      </c>
      <c r="U27" s="228"/>
      <c r="V27" s="227" t="s">
        <v>194</v>
      </c>
      <c r="W27" s="227"/>
      <c r="X27" s="233">
        <v>0</v>
      </c>
    </row>
    <row r="28" spans="1:24" ht="19.5" customHeight="1">
      <c r="A28" s="220"/>
      <c r="B28" s="249"/>
      <c r="C28" s="250"/>
      <c r="D28" s="221" t="s">
        <v>241</v>
      </c>
      <c r="E28" s="226" t="s">
        <v>242</v>
      </c>
      <c r="F28" s="226"/>
      <c r="G28" s="227">
        <f t="shared" si="1"/>
        <v>4368757</v>
      </c>
      <c r="H28" s="227"/>
      <c r="I28" s="232">
        <f t="shared" si="2"/>
        <v>4368757</v>
      </c>
      <c r="J28" s="232">
        <f t="shared" si="3"/>
        <v>4368757</v>
      </c>
      <c r="K28" s="232" t="s">
        <v>243</v>
      </c>
      <c r="L28" s="232" t="s">
        <v>244</v>
      </c>
      <c r="M28" s="232" t="s">
        <v>194</v>
      </c>
      <c r="N28" s="232" t="s">
        <v>194</v>
      </c>
      <c r="O28" s="232" t="s">
        <v>194</v>
      </c>
      <c r="P28" s="232" t="s">
        <v>194</v>
      </c>
      <c r="Q28" s="232" t="s">
        <v>194</v>
      </c>
      <c r="R28" s="232">
        <f t="shared" si="4"/>
        <v>0</v>
      </c>
      <c r="S28" s="232" t="s">
        <v>194</v>
      </c>
      <c r="T28" s="227" t="s">
        <v>194</v>
      </c>
      <c r="U28" s="228"/>
      <c r="V28" s="227" t="s">
        <v>194</v>
      </c>
      <c r="W28" s="227"/>
      <c r="X28" s="233">
        <v>0</v>
      </c>
    </row>
    <row r="29" spans="1:24" ht="19.5" customHeight="1">
      <c r="A29" s="220"/>
      <c r="B29" s="249"/>
      <c r="C29" s="250"/>
      <c r="D29" s="221" t="s">
        <v>245</v>
      </c>
      <c r="E29" s="226" t="s">
        <v>246</v>
      </c>
      <c r="F29" s="226"/>
      <c r="G29" s="227">
        <f t="shared" si="1"/>
        <v>27577</v>
      </c>
      <c r="H29" s="227"/>
      <c r="I29" s="232">
        <f t="shared" si="2"/>
        <v>27577</v>
      </c>
      <c r="J29" s="232">
        <f t="shared" si="3"/>
        <v>27577</v>
      </c>
      <c r="K29" s="232" t="s">
        <v>247</v>
      </c>
      <c r="L29" s="232" t="s">
        <v>248</v>
      </c>
      <c r="M29" s="232" t="s">
        <v>194</v>
      </c>
      <c r="N29" s="232" t="s">
        <v>194</v>
      </c>
      <c r="O29" s="232" t="s">
        <v>194</v>
      </c>
      <c r="P29" s="232" t="s">
        <v>194</v>
      </c>
      <c r="Q29" s="232" t="s">
        <v>194</v>
      </c>
      <c r="R29" s="232">
        <f t="shared" si="4"/>
        <v>0</v>
      </c>
      <c r="S29" s="232" t="s">
        <v>194</v>
      </c>
      <c r="T29" s="227" t="s">
        <v>194</v>
      </c>
      <c r="U29" s="228"/>
      <c r="V29" s="227" t="s">
        <v>194</v>
      </c>
      <c r="W29" s="227"/>
      <c r="X29" s="233">
        <v>0</v>
      </c>
    </row>
    <row r="30" spans="1:24" ht="15" customHeight="1">
      <c r="A30" s="220"/>
      <c r="B30" s="249"/>
      <c r="C30" s="250"/>
      <c r="D30" s="221" t="s">
        <v>249</v>
      </c>
      <c r="E30" s="226" t="s">
        <v>250</v>
      </c>
      <c r="F30" s="226"/>
      <c r="G30" s="227">
        <f t="shared" si="1"/>
        <v>27643</v>
      </c>
      <c r="H30" s="227"/>
      <c r="I30" s="232">
        <f t="shared" si="2"/>
        <v>14000</v>
      </c>
      <c r="J30" s="232">
        <f t="shared" si="3"/>
        <v>14000</v>
      </c>
      <c r="K30" s="232" t="s">
        <v>194</v>
      </c>
      <c r="L30" s="232" t="s">
        <v>251</v>
      </c>
      <c r="M30" s="232" t="s">
        <v>194</v>
      </c>
      <c r="N30" s="232" t="s">
        <v>194</v>
      </c>
      <c r="O30" s="232" t="s">
        <v>194</v>
      </c>
      <c r="P30" s="232" t="s">
        <v>194</v>
      </c>
      <c r="Q30" s="232" t="s">
        <v>194</v>
      </c>
      <c r="R30" s="232">
        <f t="shared" si="4"/>
        <v>13643</v>
      </c>
      <c r="S30" s="232" t="s">
        <v>194</v>
      </c>
      <c r="T30" s="227" t="s">
        <v>194</v>
      </c>
      <c r="U30" s="228"/>
      <c r="V30" s="227" t="s">
        <v>194</v>
      </c>
      <c r="W30" s="227"/>
      <c r="X30" s="233" t="s">
        <v>232</v>
      </c>
    </row>
    <row r="31" spans="1:24" ht="37.5" customHeight="1">
      <c r="A31" s="220"/>
      <c r="B31" s="281" t="s">
        <v>252</v>
      </c>
      <c r="C31" s="282"/>
      <c r="D31" s="224"/>
      <c r="E31" s="211" t="s">
        <v>132</v>
      </c>
      <c r="F31" s="211"/>
      <c r="G31" s="212">
        <f t="shared" si="1"/>
        <v>1800</v>
      </c>
      <c r="H31" s="212"/>
      <c r="I31" s="225">
        <f t="shared" si="2"/>
        <v>1800</v>
      </c>
      <c r="J31" s="225">
        <f t="shared" si="3"/>
        <v>1800</v>
      </c>
      <c r="K31" s="225" t="str">
        <f aca="true" t="shared" si="11" ref="K31:Q31">K32</f>
        <v>0,00</v>
      </c>
      <c r="L31" s="225" t="str">
        <f t="shared" si="11"/>
        <v>1 800,00</v>
      </c>
      <c r="M31" s="225" t="str">
        <f t="shared" si="11"/>
        <v>0,00</v>
      </c>
      <c r="N31" s="225" t="str">
        <f t="shared" si="11"/>
        <v>0,00</v>
      </c>
      <c r="O31" s="225" t="str">
        <f t="shared" si="11"/>
        <v>0,00</v>
      </c>
      <c r="P31" s="225" t="str">
        <f t="shared" si="11"/>
        <v>0,00</v>
      </c>
      <c r="Q31" s="225" t="str">
        <f t="shared" si="11"/>
        <v>0,00</v>
      </c>
      <c r="R31" s="225">
        <f t="shared" si="4"/>
        <v>0</v>
      </c>
      <c r="S31" s="225" t="str">
        <f>S32</f>
        <v>0,00</v>
      </c>
      <c r="T31" s="212" t="str">
        <f>T32</f>
        <v>0,00</v>
      </c>
      <c r="U31" s="213"/>
      <c r="V31" s="212" t="str">
        <f>V32</f>
        <v>0,00</v>
      </c>
      <c r="W31" s="212"/>
      <c r="X31" s="231">
        <f>X32</f>
        <v>0</v>
      </c>
    </row>
    <row r="32" spans="1:24" ht="30.75" customHeight="1">
      <c r="A32" s="220"/>
      <c r="B32" s="249"/>
      <c r="C32" s="250"/>
      <c r="D32" s="221" t="s">
        <v>254</v>
      </c>
      <c r="E32" s="226" t="s">
        <v>255</v>
      </c>
      <c r="F32" s="226"/>
      <c r="G32" s="227">
        <f t="shared" si="1"/>
        <v>1800</v>
      </c>
      <c r="H32" s="227"/>
      <c r="I32" s="232">
        <f t="shared" si="2"/>
        <v>1800</v>
      </c>
      <c r="J32" s="232">
        <f t="shared" si="3"/>
        <v>1800</v>
      </c>
      <c r="K32" s="232" t="s">
        <v>194</v>
      </c>
      <c r="L32" s="232" t="s">
        <v>253</v>
      </c>
      <c r="M32" s="232" t="s">
        <v>194</v>
      </c>
      <c r="N32" s="232" t="s">
        <v>194</v>
      </c>
      <c r="O32" s="232" t="s">
        <v>194</v>
      </c>
      <c r="P32" s="232" t="s">
        <v>194</v>
      </c>
      <c r="Q32" s="232" t="s">
        <v>194</v>
      </c>
      <c r="R32" s="232">
        <f t="shared" si="4"/>
        <v>0</v>
      </c>
      <c r="S32" s="232" t="s">
        <v>194</v>
      </c>
      <c r="T32" s="227" t="s">
        <v>194</v>
      </c>
      <c r="U32" s="228"/>
      <c r="V32" s="227" t="s">
        <v>194</v>
      </c>
      <c r="W32" s="227"/>
      <c r="X32" s="233">
        <v>0</v>
      </c>
    </row>
    <row r="33" spans="1:24" ht="20.25" customHeight="1">
      <c r="A33" s="220"/>
      <c r="B33" s="281" t="s">
        <v>256</v>
      </c>
      <c r="C33" s="282"/>
      <c r="D33" s="224"/>
      <c r="E33" s="211" t="s">
        <v>133</v>
      </c>
      <c r="F33" s="211"/>
      <c r="G33" s="212">
        <f t="shared" si="1"/>
        <v>129300</v>
      </c>
      <c r="H33" s="212"/>
      <c r="I33" s="225">
        <f t="shared" si="2"/>
        <v>129300</v>
      </c>
      <c r="J33" s="225">
        <f t="shared" si="3"/>
        <v>105800</v>
      </c>
      <c r="K33" s="225">
        <f aca="true" t="shared" si="12" ref="K33:Q33">K34+K35+K36+K37</f>
        <v>9450</v>
      </c>
      <c r="L33" s="225">
        <f t="shared" si="12"/>
        <v>96350</v>
      </c>
      <c r="M33" s="225">
        <f t="shared" si="12"/>
        <v>17000</v>
      </c>
      <c r="N33" s="225">
        <f t="shared" si="12"/>
        <v>6500</v>
      </c>
      <c r="O33" s="225">
        <f t="shared" si="12"/>
        <v>0</v>
      </c>
      <c r="P33" s="225">
        <f t="shared" si="12"/>
        <v>0</v>
      </c>
      <c r="Q33" s="225">
        <f t="shared" si="12"/>
        <v>0</v>
      </c>
      <c r="R33" s="225">
        <f t="shared" si="4"/>
        <v>0</v>
      </c>
      <c r="S33" s="225">
        <f>S34+S35+S36+S37</f>
        <v>0</v>
      </c>
      <c r="T33" s="212">
        <f>T34+T35+T36+T37</f>
        <v>0</v>
      </c>
      <c r="U33" s="213"/>
      <c r="V33" s="212">
        <f>V34+V35+V36+V37</f>
        <v>0</v>
      </c>
      <c r="W33" s="212"/>
      <c r="X33" s="231">
        <f>X34+X35+X36+X37</f>
        <v>0</v>
      </c>
    </row>
    <row r="34" spans="1:24" ht="13.5" customHeight="1">
      <c r="A34" s="220"/>
      <c r="B34" s="249"/>
      <c r="C34" s="250"/>
      <c r="D34" s="221" t="s">
        <v>259</v>
      </c>
      <c r="E34" s="226" t="s">
        <v>260</v>
      </c>
      <c r="F34" s="226"/>
      <c r="G34" s="227">
        <f t="shared" si="1"/>
        <v>17000</v>
      </c>
      <c r="H34" s="227"/>
      <c r="I34" s="232">
        <f t="shared" si="2"/>
        <v>17000</v>
      </c>
      <c r="J34" s="232">
        <f t="shared" si="3"/>
        <v>0</v>
      </c>
      <c r="K34" s="232" t="s">
        <v>194</v>
      </c>
      <c r="L34" s="232">
        <v>0</v>
      </c>
      <c r="M34" s="232" t="s">
        <v>261</v>
      </c>
      <c r="N34" s="232" t="s">
        <v>194</v>
      </c>
      <c r="O34" s="232" t="s">
        <v>194</v>
      </c>
      <c r="P34" s="232" t="s">
        <v>194</v>
      </c>
      <c r="Q34" s="232" t="s">
        <v>194</v>
      </c>
      <c r="R34" s="232">
        <f t="shared" si="4"/>
        <v>0</v>
      </c>
      <c r="S34" s="232" t="s">
        <v>194</v>
      </c>
      <c r="T34" s="227" t="s">
        <v>194</v>
      </c>
      <c r="U34" s="228"/>
      <c r="V34" s="227" t="s">
        <v>194</v>
      </c>
      <c r="W34" s="227"/>
      <c r="X34" s="233">
        <v>0</v>
      </c>
    </row>
    <row r="35" spans="1:24" ht="15" customHeight="1" thickBot="1">
      <c r="A35" s="220"/>
      <c r="B35" s="283"/>
      <c r="C35" s="284"/>
      <c r="D35" s="234" t="s">
        <v>262</v>
      </c>
      <c r="E35" s="285" t="s">
        <v>263</v>
      </c>
      <c r="F35" s="285"/>
      <c r="G35" s="286">
        <f t="shared" si="1"/>
        <v>105000</v>
      </c>
      <c r="H35" s="286"/>
      <c r="I35" s="235">
        <f t="shared" si="2"/>
        <v>105000</v>
      </c>
      <c r="J35" s="235">
        <f t="shared" si="3"/>
        <v>98500</v>
      </c>
      <c r="K35" s="235" t="s">
        <v>257</v>
      </c>
      <c r="L35" s="235" t="s">
        <v>264</v>
      </c>
      <c r="M35" s="235" t="s">
        <v>194</v>
      </c>
      <c r="N35" s="235" t="s">
        <v>258</v>
      </c>
      <c r="O35" s="235" t="s">
        <v>194</v>
      </c>
      <c r="P35" s="235" t="s">
        <v>194</v>
      </c>
      <c r="Q35" s="235" t="s">
        <v>194</v>
      </c>
      <c r="R35" s="235">
        <f t="shared" si="4"/>
        <v>0</v>
      </c>
      <c r="S35" s="235" t="s">
        <v>194</v>
      </c>
      <c r="T35" s="286" t="s">
        <v>194</v>
      </c>
      <c r="U35" s="287"/>
      <c r="V35" s="286" t="s">
        <v>194</v>
      </c>
      <c r="W35" s="286"/>
      <c r="X35" s="236">
        <v>0</v>
      </c>
    </row>
    <row r="36" spans="1:24" ht="13.5" customHeight="1">
      <c r="A36" s="220"/>
      <c r="B36" s="249"/>
      <c r="C36" s="250"/>
      <c r="D36" s="221" t="s">
        <v>265</v>
      </c>
      <c r="E36" s="226" t="s">
        <v>266</v>
      </c>
      <c r="F36" s="226"/>
      <c r="G36" s="227">
        <f>I36+R36</f>
        <v>300</v>
      </c>
      <c r="H36" s="227"/>
      <c r="I36" s="232">
        <f>J36+M36+N36+O36+P36+Q36</f>
        <v>300</v>
      </c>
      <c r="J36" s="232">
        <f>K36+L36</f>
        <v>300</v>
      </c>
      <c r="K36" s="232" t="s">
        <v>194</v>
      </c>
      <c r="L36" s="232" t="s">
        <v>267</v>
      </c>
      <c r="M36" s="232" t="s">
        <v>194</v>
      </c>
      <c r="N36" s="232" t="s">
        <v>194</v>
      </c>
      <c r="O36" s="232" t="s">
        <v>194</v>
      </c>
      <c r="P36" s="232" t="s">
        <v>194</v>
      </c>
      <c r="Q36" s="232" t="s">
        <v>194</v>
      </c>
      <c r="R36" s="232">
        <f>S36+V36+X36</f>
        <v>0</v>
      </c>
      <c r="S36" s="232" t="s">
        <v>194</v>
      </c>
      <c r="T36" s="227" t="s">
        <v>194</v>
      </c>
      <c r="U36" s="228"/>
      <c r="V36" s="227" t="s">
        <v>194</v>
      </c>
      <c r="W36" s="227"/>
      <c r="X36" s="233">
        <v>0</v>
      </c>
    </row>
    <row r="37" spans="1:24" ht="12" customHeight="1">
      <c r="A37" s="220"/>
      <c r="B37" s="249"/>
      <c r="C37" s="250"/>
      <c r="D37" s="221" t="s">
        <v>268</v>
      </c>
      <c r="E37" s="226" t="s">
        <v>250</v>
      </c>
      <c r="F37" s="226"/>
      <c r="G37" s="227">
        <f aca="true" t="shared" si="13" ref="G37:G61">I37+R37</f>
        <v>7000</v>
      </c>
      <c r="H37" s="227"/>
      <c r="I37" s="232">
        <f aca="true" t="shared" si="14" ref="I37:I61">J37+M37+N37+O37+P37+Q37</f>
        <v>7000</v>
      </c>
      <c r="J37" s="232">
        <f aca="true" t="shared" si="15" ref="J37:J61">K37+L37</f>
        <v>7000</v>
      </c>
      <c r="K37" s="232" t="s">
        <v>194</v>
      </c>
      <c r="L37" s="232" t="s">
        <v>240</v>
      </c>
      <c r="M37" s="232" t="s">
        <v>194</v>
      </c>
      <c r="N37" s="232" t="s">
        <v>194</v>
      </c>
      <c r="O37" s="232" t="s">
        <v>194</v>
      </c>
      <c r="P37" s="232" t="s">
        <v>194</v>
      </c>
      <c r="Q37" s="232" t="s">
        <v>194</v>
      </c>
      <c r="R37" s="232">
        <f aca="true" t="shared" si="16" ref="R37:R61">S37+V37+X37</f>
        <v>0</v>
      </c>
      <c r="S37" s="232" t="s">
        <v>194</v>
      </c>
      <c r="T37" s="227" t="s">
        <v>194</v>
      </c>
      <c r="U37" s="228"/>
      <c r="V37" s="227" t="s">
        <v>194</v>
      </c>
      <c r="W37" s="227"/>
      <c r="X37" s="233">
        <v>0</v>
      </c>
    </row>
    <row r="38" spans="1:24" ht="54" customHeight="1">
      <c r="A38" s="220"/>
      <c r="B38" s="281" t="s">
        <v>269</v>
      </c>
      <c r="C38" s="282"/>
      <c r="D38" s="224"/>
      <c r="E38" s="211" t="s">
        <v>270</v>
      </c>
      <c r="F38" s="211"/>
      <c r="G38" s="212">
        <f t="shared" si="13"/>
        <v>108000</v>
      </c>
      <c r="H38" s="212"/>
      <c r="I38" s="225">
        <f t="shared" si="14"/>
        <v>108000</v>
      </c>
      <c r="J38" s="225">
        <f t="shared" si="15"/>
        <v>108000</v>
      </c>
      <c r="K38" s="225" t="str">
        <f aca="true" t="shared" si="17" ref="K38:Q38">K39</f>
        <v>65 000,00</v>
      </c>
      <c r="L38" s="225" t="str">
        <f t="shared" si="17"/>
        <v>43 000,00</v>
      </c>
      <c r="M38" s="225" t="str">
        <f t="shared" si="17"/>
        <v>0,00</v>
      </c>
      <c r="N38" s="225" t="str">
        <f t="shared" si="17"/>
        <v>0,00</v>
      </c>
      <c r="O38" s="225" t="str">
        <f t="shared" si="17"/>
        <v>0,00</v>
      </c>
      <c r="P38" s="225" t="str">
        <f t="shared" si="17"/>
        <v>0,00</v>
      </c>
      <c r="Q38" s="225" t="str">
        <f t="shared" si="17"/>
        <v>0,00</v>
      </c>
      <c r="R38" s="225">
        <f t="shared" si="16"/>
        <v>0</v>
      </c>
      <c r="S38" s="225" t="str">
        <f>S39</f>
        <v>0,00</v>
      </c>
      <c r="T38" s="212" t="str">
        <f>T39</f>
        <v>0,00</v>
      </c>
      <c r="U38" s="213"/>
      <c r="V38" s="212" t="str">
        <f>V39</f>
        <v>0,00</v>
      </c>
      <c r="W38" s="212"/>
      <c r="X38" s="231">
        <f>X39</f>
        <v>0</v>
      </c>
    </row>
    <row r="39" spans="1:24" ht="27.75" customHeight="1">
      <c r="A39" s="220"/>
      <c r="B39" s="249"/>
      <c r="C39" s="250"/>
      <c r="D39" s="221" t="s">
        <v>273</v>
      </c>
      <c r="E39" s="226" t="s">
        <v>274</v>
      </c>
      <c r="F39" s="226"/>
      <c r="G39" s="227">
        <f t="shared" si="13"/>
        <v>108000</v>
      </c>
      <c r="H39" s="227"/>
      <c r="I39" s="232">
        <f t="shared" si="14"/>
        <v>108000</v>
      </c>
      <c r="J39" s="232">
        <f t="shared" si="15"/>
        <v>108000</v>
      </c>
      <c r="K39" s="232" t="s">
        <v>271</v>
      </c>
      <c r="L39" s="232" t="s">
        <v>272</v>
      </c>
      <c r="M39" s="232" t="s">
        <v>194</v>
      </c>
      <c r="N39" s="232" t="s">
        <v>194</v>
      </c>
      <c r="O39" s="232" t="s">
        <v>194</v>
      </c>
      <c r="P39" s="232" t="s">
        <v>194</v>
      </c>
      <c r="Q39" s="232" t="s">
        <v>194</v>
      </c>
      <c r="R39" s="232">
        <f t="shared" si="16"/>
        <v>0</v>
      </c>
      <c r="S39" s="232" t="s">
        <v>194</v>
      </c>
      <c r="T39" s="227" t="s">
        <v>194</v>
      </c>
      <c r="U39" s="228"/>
      <c r="V39" s="227" t="s">
        <v>194</v>
      </c>
      <c r="W39" s="227"/>
      <c r="X39" s="233">
        <v>0</v>
      </c>
    </row>
    <row r="40" spans="1:24" ht="15.75" customHeight="1">
      <c r="A40" s="220"/>
      <c r="B40" s="281" t="s">
        <v>275</v>
      </c>
      <c r="C40" s="282"/>
      <c r="D40" s="224"/>
      <c r="E40" s="211" t="s">
        <v>276</v>
      </c>
      <c r="F40" s="211"/>
      <c r="G40" s="212">
        <f t="shared" si="13"/>
        <v>840647</v>
      </c>
      <c r="H40" s="212"/>
      <c r="I40" s="225">
        <f t="shared" si="14"/>
        <v>840647</v>
      </c>
      <c r="J40" s="225">
        <f t="shared" si="15"/>
        <v>0</v>
      </c>
      <c r="K40" s="225" t="str">
        <f aca="true" t="shared" si="18" ref="K40:Q40">K41</f>
        <v>0,00</v>
      </c>
      <c r="L40" s="225" t="str">
        <f t="shared" si="18"/>
        <v>0,00</v>
      </c>
      <c r="M40" s="225" t="str">
        <f t="shared" si="18"/>
        <v>0,00</v>
      </c>
      <c r="N40" s="225" t="str">
        <f t="shared" si="18"/>
        <v>0,00</v>
      </c>
      <c r="O40" s="225" t="str">
        <f t="shared" si="18"/>
        <v>0,00</v>
      </c>
      <c r="P40" s="225" t="str">
        <f t="shared" si="18"/>
        <v>0,00</v>
      </c>
      <c r="Q40" s="225" t="str">
        <f t="shared" si="18"/>
        <v>840 647,00</v>
      </c>
      <c r="R40" s="225">
        <f t="shared" si="16"/>
        <v>0</v>
      </c>
      <c r="S40" s="225" t="str">
        <f>S41</f>
        <v>0,00</v>
      </c>
      <c r="T40" s="212" t="str">
        <f>T41</f>
        <v>0,00</v>
      </c>
      <c r="U40" s="213"/>
      <c r="V40" s="212" t="str">
        <f>V41</f>
        <v>0,00</v>
      </c>
      <c r="W40" s="212"/>
      <c r="X40" s="231">
        <f>X41</f>
        <v>0</v>
      </c>
    </row>
    <row r="41" spans="1:24" ht="28.5" customHeight="1">
      <c r="A41" s="220"/>
      <c r="B41" s="249"/>
      <c r="C41" s="250"/>
      <c r="D41" s="221" t="s">
        <v>278</v>
      </c>
      <c r="E41" s="226" t="s">
        <v>279</v>
      </c>
      <c r="F41" s="226"/>
      <c r="G41" s="227">
        <f t="shared" si="13"/>
        <v>840647</v>
      </c>
      <c r="H41" s="227"/>
      <c r="I41" s="232">
        <f t="shared" si="14"/>
        <v>840647</v>
      </c>
      <c r="J41" s="232">
        <f t="shared" si="15"/>
        <v>0</v>
      </c>
      <c r="K41" s="232" t="s">
        <v>194</v>
      </c>
      <c r="L41" s="232" t="s">
        <v>194</v>
      </c>
      <c r="M41" s="232" t="s">
        <v>194</v>
      </c>
      <c r="N41" s="232" t="s">
        <v>194</v>
      </c>
      <c r="O41" s="232" t="s">
        <v>194</v>
      </c>
      <c r="P41" s="232" t="s">
        <v>194</v>
      </c>
      <c r="Q41" s="232" t="s">
        <v>277</v>
      </c>
      <c r="R41" s="232">
        <f t="shared" si="16"/>
        <v>0</v>
      </c>
      <c r="S41" s="232" t="s">
        <v>194</v>
      </c>
      <c r="T41" s="227" t="s">
        <v>194</v>
      </c>
      <c r="U41" s="228"/>
      <c r="V41" s="227" t="s">
        <v>194</v>
      </c>
      <c r="W41" s="227"/>
      <c r="X41" s="233">
        <v>0</v>
      </c>
    </row>
    <row r="42" spans="1:24" ht="12.75" customHeight="1">
      <c r="A42" s="220"/>
      <c r="B42" s="281" t="s">
        <v>280</v>
      </c>
      <c r="C42" s="282"/>
      <c r="D42" s="224"/>
      <c r="E42" s="211" t="s">
        <v>147</v>
      </c>
      <c r="F42" s="211"/>
      <c r="G42" s="212">
        <f t="shared" si="13"/>
        <v>165000</v>
      </c>
      <c r="H42" s="212"/>
      <c r="I42" s="225">
        <f t="shared" si="14"/>
        <v>165000</v>
      </c>
      <c r="J42" s="225">
        <f t="shared" si="15"/>
        <v>165000</v>
      </c>
      <c r="K42" s="225">
        <f aca="true" t="shared" si="19" ref="K42:Q42">K43+K44</f>
        <v>0</v>
      </c>
      <c r="L42" s="225">
        <f t="shared" si="19"/>
        <v>165000</v>
      </c>
      <c r="M42" s="225">
        <f t="shared" si="19"/>
        <v>0</v>
      </c>
      <c r="N42" s="225">
        <f t="shared" si="19"/>
        <v>0</v>
      </c>
      <c r="O42" s="225">
        <f t="shared" si="19"/>
        <v>0</v>
      </c>
      <c r="P42" s="225">
        <f t="shared" si="19"/>
        <v>0</v>
      </c>
      <c r="Q42" s="225">
        <f t="shared" si="19"/>
        <v>0</v>
      </c>
      <c r="R42" s="225">
        <f t="shared" si="16"/>
        <v>0</v>
      </c>
      <c r="S42" s="225">
        <f>S43+S44</f>
        <v>0</v>
      </c>
      <c r="T42" s="212">
        <f>T43+T44</f>
        <v>0</v>
      </c>
      <c r="U42" s="213"/>
      <c r="V42" s="212">
        <f>V43+V44</f>
        <v>0</v>
      </c>
      <c r="W42" s="212"/>
      <c r="X42" s="231">
        <f>X43+X44</f>
        <v>0</v>
      </c>
    </row>
    <row r="43" spans="1:24" ht="13.5" customHeight="1">
      <c r="A43" s="220"/>
      <c r="B43" s="249"/>
      <c r="C43" s="250"/>
      <c r="D43" s="221" t="s">
        <v>282</v>
      </c>
      <c r="E43" s="226" t="s">
        <v>283</v>
      </c>
      <c r="F43" s="226"/>
      <c r="G43" s="227">
        <f t="shared" si="13"/>
        <v>55000</v>
      </c>
      <c r="H43" s="227"/>
      <c r="I43" s="232">
        <f t="shared" si="14"/>
        <v>55000</v>
      </c>
      <c r="J43" s="232">
        <f t="shared" si="15"/>
        <v>55000</v>
      </c>
      <c r="K43" s="232" t="s">
        <v>194</v>
      </c>
      <c r="L43" s="232" t="s">
        <v>284</v>
      </c>
      <c r="M43" s="232" t="s">
        <v>194</v>
      </c>
      <c r="N43" s="232" t="s">
        <v>194</v>
      </c>
      <c r="O43" s="232" t="s">
        <v>194</v>
      </c>
      <c r="P43" s="232" t="s">
        <v>194</v>
      </c>
      <c r="Q43" s="232" t="s">
        <v>194</v>
      </c>
      <c r="R43" s="232">
        <f t="shared" si="16"/>
        <v>0</v>
      </c>
      <c r="S43" s="232" t="s">
        <v>194</v>
      </c>
      <c r="T43" s="227" t="s">
        <v>194</v>
      </c>
      <c r="U43" s="228"/>
      <c r="V43" s="227" t="s">
        <v>194</v>
      </c>
      <c r="W43" s="227"/>
      <c r="X43" s="233">
        <v>0</v>
      </c>
    </row>
    <row r="44" spans="1:24" ht="13.5" customHeight="1">
      <c r="A44" s="220"/>
      <c r="B44" s="249"/>
      <c r="C44" s="250"/>
      <c r="D44" s="221" t="s">
        <v>285</v>
      </c>
      <c r="E44" s="226" t="s">
        <v>286</v>
      </c>
      <c r="F44" s="226"/>
      <c r="G44" s="227">
        <f t="shared" si="13"/>
        <v>110000</v>
      </c>
      <c r="H44" s="227"/>
      <c r="I44" s="232">
        <f t="shared" si="14"/>
        <v>110000</v>
      </c>
      <c r="J44" s="232">
        <f t="shared" si="15"/>
        <v>110000</v>
      </c>
      <c r="K44" s="232" t="s">
        <v>194</v>
      </c>
      <c r="L44" s="232" t="s">
        <v>287</v>
      </c>
      <c r="M44" s="232" t="s">
        <v>194</v>
      </c>
      <c r="N44" s="232" t="s">
        <v>194</v>
      </c>
      <c r="O44" s="232" t="s">
        <v>194</v>
      </c>
      <c r="P44" s="232" t="s">
        <v>194</v>
      </c>
      <c r="Q44" s="232" t="s">
        <v>194</v>
      </c>
      <c r="R44" s="232">
        <f t="shared" si="16"/>
        <v>0</v>
      </c>
      <c r="S44" s="232" t="s">
        <v>194</v>
      </c>
      <c r="T44" s="227" t="s">
        <v>194</v>
      </c>
      <c r="U44" s="228"/>
      <c r="V44" s="227" t="s">
        <v>194</v>
      </c>
      <c r="W44" s="227"/>
      <c r="X44" s="233">
        <v>0</v>
      </c>
    </row>
    <row r="45" spans="1:24" ht="16.5" customHeight="1">
      <c r="A45" s="220"/>
      <c r="B45" s="281" t="s">
        <v>288</v>
      </c>
      <c r="C45" s="282"/>
      <c r="D45" s="224"/>
      <c r="E45" s="211" t="s">
        <v>149</v>
      </c>
      <c r="F45" s="211"/>
      <c r="G45" s="212">
        <f t="shared" si="13"/>
        <v>20174602.56</v>
      </c>
      <c r="H45" s="212"/>
      <c r="I45" s="225">
        <f t="shared" si="14"/>
        <v>12768241.129999999</v>
      </c>
      <c r="J45" s="225">
        <f t="shared" si="15"/>
        <v>11846259.129999999</v>
      </c>
      <c r="K45" s="225">
        <f aca="true" t="shared" si="20" ref="K45:Q45">K46+K47+K48+K49+K50+K51+K52</f>
        <v>9961672</v>
      </c>
      <c r="L45" s="225">
        <f t="shared" si="20"/>
        <v>1884587.13</v>
      </c>
      <c r="M45" s="225">
        <f t="shared" si="20"/>
        <v>328580</v>
      </c>
      <c r="N45" s="225">
        <f t="shared" si="20"/>
        <v>593402</v>
      </c>
      <c r="O45" s="225">
        <f t="shared" si="20"/>
        <v>0</v>
      </c>
      <c r="P45" s="225">
        <f t="shared" si="20"/>
        <v>0</v>
      </c>
      <c r="Q45" s="225">
        <f t="shared" si="20"/>
        <v>0</v>
      </c>
      <c r="R45" s="225">
        <f t="shared" si="16"/>
        <v>7406361.43</v>
      </c>
      <c r="S45" s="225">
        <f>S46+S47+S48+S49+S50+S51+S52</f>
        <v>7406361.43</v>
      </c>
      <c r="T45" s="212">
        <f>T46+T47+T48+T49+T50+T51+T52</f>
        <v>7406361.43</v>
      </c>
      <c r="U45" s="213"/>
      <c r="V45" s="212">
        <f>V46+V47+V48+V49+V50+V51+V52</f>
        <v>0</v>
      </c>
      <c r="W45" s="212"/>
      <c r="X45" s="231">
        <f>X46+X47+X48+X49+X50+X51+X52</f>
        <v>0</v>
      </c>
    </row>
    <row r="46" spans="1:24" ht="11.25" customHeight="1">
      <c r="A46" s="220"/>
      <c r="B46" s="249"/>
      <c r="C46" s="250"/>
      <c r="D46" s="221" t="s">
        <v>291</v>
      </c>
      <c r="E46" s="226" t="s">
        <v>292</v>
      </c>
      <c r="F46" s="226"/>
      <c r="G46" s="227">
        <f t="shared" si="13"/>
        <v>6219368</v>
      </c>
      <c r="H46" s="227"/>
      <c r="I46" s="232">
        <f t="shared" si="14"/>
        <v>6219368</v>
      </c>
      <c r="J46" s="232">
        <f t="shared" si="15"/>
        <v>5916190</v>
      </c>
      <c r="K46" s="232" t="s">
        <v>293</v>
      </c>
      <c r="L46" s="232" t="s">
        <v>294</v>
      </c>
      <c r="M46" s="232" t="s">
        <v>194</v>
      </c>
      <c r="N46" s="232" t="s">
        <v>295</v>
      </c>
      <c r="O46" s="232" t="s">
        <v>194</v>
      </c>
      <c r="P46" s="232" t="s">
        <v>194</v>
      </c>
      <c r="Q46" s="232" t="s">
        <v>194</v>
      </c>
      <c r="R46" s="232">
        <f t="shared" si="16"/>
        <v>0</v>
      </c>
      <c r="S46" s="232" t="s">
        <v>194</v>
      </c>
      <c r="T46" s="227" t="s">
        <v>194</v>
      </c>
      <c r="U46" s="228"/>
      <c r="V46" s="227" t="s">
        <v>194</v>
      </c>
      <c r="W46" s="227"/>
      <c r="X46" s="233">
        <v>0</v>
      </c>
    </row>
    <row r="47" spans="1:24" ht="18" customHeight="1">
      <c r="A47" s="220"/>
      <c r="B47" s="249"/>
      <c r="C47" s="250"/>
      <c r="D47" s="221" t="s">
        <v>296</v>
      </c>
      <c r="E47" s="226" t="s">
        <v>297</v>
      </c>
      <c r="F47" s="226"/>
      <c r="G47" s="227">
        <f t="shared" si="13"/>
        <v>434378</v>
      </c>
      <c r="H47" s="227"/>
      <c r="I47" s="232">
        <f t="shared" si="14"/>
        <v>434378</v>
      </c>
      <c r="J47" s="232">
        <f t="shared" si="15"/>
        <v>408860</v>
      </c>
      <c r="K47" s="232" t="s">
        <v>298</v>
      </c>
      <c r="L47" s="232" t="s">
        <v>299</v>
      </c>
      <c r="M47" s="232" t="s">
        <v>194</v>
      </c>
      <c r="N47" s="232" t="s">
        <v>300</v>
      </c>
      <c r="O47" s="232" t="s">
        <v>194</v>
      </c>
      <c r="P47" s="232" t="s">
        <v>194</v>
      </c>
      <c r="Q47" s="232" t="s">
        <v>194</v>
      </c>
      <c r="R47" s="232">
        <f t="shared" si="16"/>
        <v>0</v>
      </c>
      <c r="S47" s="232" t="s">
        <v>194</v>
      </c>
      <c r="T47" s="227" t="s">
        <v>194</v>
      </c>
      <c r="U47" s="228"/>
      <c r="V47" s="227" t="s">
        <v>194</v>
      </c>
      <c r="W47" s="227"/>
      <c r="X47" s="233">
        <v>0</v>
      </c>
    </row>
    <row r="48" spans="1:24" ht="11.25" customHeight="1">
      <c r="A48" s="220"/>
      <c r="B48" s="249"/>
      <c r="C48" s="250"/>
      <c r="D48" s="221" t="s">
        <v>301</v>
      </c>
      <c r="E48" s="226" t="s">
        <v>302</v>
      </c>
      <c r="F48" s="226"/>
      <c r="G48" s="227">
        <f t="shared" si="13"/>
        <v>1254357</v>
      </c>
      <c r="H48" s="227"/>
      <c r="I48" s="232">
        <f t="shared" si="14"/>
        <v>1254357</v>
      </c>
      <c r="J48" s="232">
        <f t="shared" si="15"/>
        <v>894873</v>
      </c>
      <c r="K48" s="232" t="s">
        <v>303</v>
      </c>
      <c r="L48" s="232" t="s">
        <v>304</v>
      </c>
      <c r="M48" s="232" t="s">
        <v>289</v>
      </c>
      <c r="N48" s="232" t="s">
        <v>305</v>
      </c>
      <c r="O48" s="232" t="s">
        <v>194</v>
      </c>
      <c r="P48" s="232" t="s">
        <v>194</v>
      </c>
      <c r="Q48" s="232" t="s">
        <v>194</v>
      </c>
      <c r="R48" s="232">
        <f t="shared" si="16"/>
        <v>0</v>
      </c>
      <c r="S48" s="232" t="s">
        <v>194</v>
      </c>
      <c r="T48" s="227" t="s">
        <v>194</v>
      </c>
      <c r="U48" s="228"/>
      <c r="V48" s="227" t="s">
        <v>194</v>
      </c>
      <c r="W48" s="227"/>
      <c r="X48" s="233">
        <v>0</v>
      </c>
    </row>
    <row r="49" spans="1:24" ht="12" customHeight="1">
      <c r="A49" s="220"/>
      <c r="B49" s="249"/>
      <c r="C49" s="250"/>
      <c r="D49" s="221" t="s">
        <v>306</v>
      </c>
      <c r="E49" s="226" t="s">
        <v>307</v>
      </c>
      <c r="F49" s="226"/>
      <c r="G49" s="227">
        <f t="shared" si="13"/>
        <v>4196415</v>
      </c>
      <c r="H49" s="227"/>
      <c r="I49" s="232">
        <f t="shared" si="14"/>
        <v>4196415</v>
      </c>
      <c r="J49" s="232">
        <f t="shared" si="15"/>
        <v>3962613</v>
      </c>
      <c r="K49" s="232" t="s">
        <v>308</v>
      </c>
      <c r="L49" s="232" t="s">
        <v>309</v>
      </c>
      <c r="M49" s="232" t="s">
        <v>194</v>
      </c>
      <c r="N49" s="232" t="s">
        <v>310</v>
      </c>
      <c r="O49" s="232" t="s">
        <v>194</v>
      </c>
      <c r="P49" s="232" t="s">
        <v>194</v>
      </c>
      <c r="Q49" s="232" t="s">
        <v>194</v>
      </c>
      <c r="R49" s="232">
        <f t="shared" si="16"/>
        <v>0</v>
      </c>
      <c r="S49" s="232" t="s">
        <v>194</v>
      </c>
      <c r="T49" s="227" t="s">
        <v>194</v>
      </c>
      <c r="U49" s="228"/>
      <c r="V49" s="227" t="s">
        <v>194</v>
      </c>
      <c r="W49" s="227"/>
      <c r="X49" s="233">
        <v>0</v>
      </c>
    </row>
    <row r="50" spans="1:24" ht="11.25" customHeight="1">
      <c r="A50" s="220"/>
      <c r="B50" s="249"/>
      <c r="C50" s="250"/>
      <c r="D50" s="221" t="s">
        <v>311</v>
      </c>
      <c r="E50" s="226" t="s">
        <v>312</v>
      </c>
      <c r="F50" s="226"/>
      <c r="G50" s="227">
        <f t="shared" si="13"/>
        <v>544331</v>
      </c>
      <c r="H50" s="227"/>
      <c r="I50" s="232">
        <f t="shared" si="14"/>
        <v>544331</v>
      </c>
      <c r="J50" s="232">
        <f t="shared" si="15"/>
        <v>544331</v>
      </c>
      <c r="K50" s="232" t="s">
        <v>313</v>
      </c>
      <c r="L50" s="232" t="s">
        <v>314</v>
      </c>
      <c r="M50" s="232" t="s">
        <v>194</v>
      </c>
      <c r="N50" s="232" t="s">
        <v>194</v>
      </c>
      <c r="O50" s="232" t="s">
        <v>194</v>
      </c>
      <c r="P50" s="232" t="s">
        <v>194</v>
      </c>
      <c r="Q50" s="232" t="s">
        <v>194</v>
      </c>
      <c r="R50" s="232">
        <f t="shared" si="16"/>
        <v>0</v>
      </c>
      <c r="S50" s="232" t="s">
        <v>194</v>
      </c>
      <c r="T50" s="227" t="s">
        <v>194</v>
      </c>
      <c r="U50" s="228"/>
      <c r="V50" s="227" t="s">
        <v>194</v>
      </c>
      <c r="W50" s="227"/>
      <c r="X50" s="233">
        <v>0</v>
      </c>
    </row>
    <row r="51" spans="1:24" ht="18" customHeight="1">
      <c r="A51" s="220"/>
      <c r="B51" s="249"/>
      <c r="C51" s="250"/>
      <c r="D51" s="221" t="s">
        <v>315</v>
      </c>
      <c r="E51" s="226" t="s">
        <v>316</v>
      </c>
      <c r="F51" s="226"/>
      <c r="G51" s="227">
        <f t="shared" si="13"/>
        <v>37831</v>
      </c>
      <c r="H51" s="227"/>
      <c r="I51" s="232">
        <f t="shared" si="14"/>
        <v>37831</v>
      </c>
      <c r="J51" s="232">
        <f t="shared" si="15"/>
        <v>37831</v>
      </c>
      <c r="K51" s="232" t="s">
        <v>194</v>
      </c>
      <c r="L51" s="232" t="s">
        <v>317</v>
      </c>
      <c r="M51" s="232" t="s">
        <v>194</v>
      </c>
      <c r="N51" s="232" t="s">
        <v>194</v>
      </c>
      <c r="O51" s="232" t="s">
        <v>194</v>
      </c>
      <c r="P51" s="232" t="s">
        <v>194</v>
      </c>
      <c r="Q51" s="232" t="s">
        <v>194</v>
      </c>
      <c r="R51" s="232">
        <f t="shared" si="16"/>
        <v>0</v>
      </c>
      <c r="S51" s="232" t="s">
        <v>194</v>
      </c>
      <c r="T51" s="227" t="s">
        <v>194</v>
      </c>
      <c r="U51" s="228"/>
      <c r="V51" s="227" t="s">
        <v>194</v>
      </c>
      <c r="W51" s="227"/>
      <c r="X51" s="233">
        <v>0</v>
      </c>
    </row>
    <row r="52" spans="1:24" ht="13.5" customHeight="1">
      <c r="A52" s="220"/>
      <c r="B52" s="249"/>
      <c r="C52" s="250"/>
      <c r="D52" s="221" t="s">
        <v>318</v>
      </c>
      <c r="E52" s="226" t="s">
        <v>250</v>
      </c>
      <c r="F52" s="226"/>
      <c r="G52" s="227">
        <f t="shared" si="13"/>
        <v>7487922.56</v>
      </c>
      <c r="H52" s="227"/>
      <c r="I52" s="232">
        <f t="shared" si="14"/>
        <v>81561.13</v>
      </c>
      <c r="J52" s="232">
        <f t="shared" si="15"/>
        <v>81561.13</v>
      </c>
      <c r="K52" s="232" t="s">
        <v>194</v>
      </c>
      <c r="L52" s="232" t="s">
        <v>319</v>
      </c>
      <c r="M52" s="232" t="s">
        <v>194</v>
      </c>
      <c r="N52" s="232" t="s">
        <v>194</v>
      </c>
      <c r="O52" s="232" t="s">
        <v>194</v>
      </c>
      <c r="P52" s="232" t="s">
        <v>194</v>
      </c>
      <c r="Q52" s="232" t="s">
        <v>194</v>
      </c>
      <c r="R52" s="232">
        <f t="shared" si="16"/>
        <v>7406361.43</v>
      </c>
      <c r="S52" s="232" t="s">
        <v>290</v>
      </c>
      <c r="T52" s="227" t="s">
        <v>290</v>
      </c>
      <c r="U52" s="228"/>
      <c r="V52" s="227" t="s">
        <v>194</v>
      </c>
      <c r="W52" s="227"/>
      <c r="X52" s="233">
        <v>0</v>
      </c>
    </row>
    <row r="53" spans="1:24" ht="14.25" customHeight="1">
      <c r="A53" s="220"/>
      <c r="B53" s="281" t="s">
        <v>320</v>
      </c>
      <c r="C53" s="282"/>
      <c r="D53" s="224"/>
      <c r="E53" s="211" t="s">
        <v>61</v>
      </c>
      <c r="F53" s="211"/>
      <c r="G53" s="212">
        <f t="shared" si="13"/>
        <v>55000</v>
      </c>
      <c r="H53" s="212"/>
      <c r="I53" s="225">
        <f t="shared" si="14"/>
        <v>55000</v>
      </c>
      <c r="J53" s="225">
        <f t="shared" si="15"/>
        <v>35000</v>
      </c>
      <c r="K53" s="225">
        <f aca="true" t="shared" si="21" ref="K53:Q53">K54+K55</f>
        <v>17500</v>
      </c>
      <c r="L53" s="225">
        <f t="shared" si="21"/>
        <v>17500</v>
      </c>
      <c r="M53" s="225">
        <f t="shared" si="21"/>
        <v>0</v>
      </c>
      <c r="N53" s="225">
        <f t="shared" si="21"/>
        <v>20000</v>
      </c>
      <c r="O53" s="225">
        <f t="shared" si="21"/>
        <v>0</v>
      </c>
      <c r="P53" s="225">
        <f t="shared" si="21"/>
        <v>0</v>
      </c>
      <c r="Q53" s="225">
        <f t="shared" si="21"/>
        <v>0</v>
      </c>
      <c r="R53" s="225">
        <f t="shared" si="16"/>
        <v>0</v>
      </c>
      <c r="S53" s="225">
        <f>S54+S55</f>
        <v>0</v>
      </c>
      <c r="T53" s="212">
        <f>T54+T55</f>
        <v>0</v>
      </c>
      <c r="U53" s="213"/>
      <c r="V53" s="212">
        <f>V54+V55</f>
        <v>0</v>
      </c>
      <c r="W53" s="212"/>
      <c r="X53" s="231">
        <f>X54+X55</f>
        <v>0</v>
      </c>
    </row>
    <row r="54" spans="1:24" ht="12.75" customHeight="1">
      <c r="A54" s="220"/>
      <c r="B54" s="249"/>
      <c r="C54" s="250"/>
      <c r="D54" s="221" t="s">
        <v>322</v>
      </c>
      <c r="E54" s="226" t="s">
        <v>62</v>
      </c>
      <c r="F54" s="226"/>
      <c r="G54" s="227">
        <f t="shared" si="13"/>
        <v>9600</v>
      </c>
      <c r="H54" s="227"/>
      <c r="I54" s="232">
        <f t="shared" si="14"/>
        <v>9600</v>
      </c>
      <c r="J54" s="232">
        <f t="shared" si="15"/>
        <v>9600</v>
      </c>
      <c r="K54" s="232" t="s">
        <v>323</v>
      </c>
      <c r="L54" s="232" t="s">
        <v>324</v>
      </c>
      <c r="M54" s="232" t="s">
        <v>194</v>
      </c>
      <c r="N54" s="232" t="s">
        <v>194</v>
      </c>
      <c r="O54" s="232" t="s">
        <v>194</v>
      </c>
      <c r="P54" s="232" t="s">
        <v>194</v>
      </c>
      <c r="Q54" s="232" t="s">
        <v>194</v>
      </c>
      <c r="R54" s="232">
        <f t="shared" si="16"/>
        <v>0</v>
      </c>
      <c r="S54" s="232" t="s">
        <v>194</v>
      </c>
      <c r="T54" s="227" t="s">
        <v>194</v>
      </c>
      <c r="U54" s="228"/>
      <c r="V54" s="227" t="s">
        <v>194</v>
      </c>
      <c r="W54" s="227"/>
      <c r="X54" s="233">
        <v>0</v>
      </c>
    </row>
    <row r="55" spans="1:24" ht="12.75" customHeight="1">
      <c r="A55" s="220"/>
      <c r="B55" s="249"/>
      <c r="C55" s="250"/>
      <c r="D55" s="221" t="s">
        <v>325</v>
      </c>
      <c r="E55" s="226" t="s">
        <v>63</v>
      </c>
      <c r="F55" s="226"/>
      <c r="G55" s="227">
        <f t="shared" si="13"/>
        <v>45400</v>
      </c>
      <c r="H55" s="227"/>
      <c r="I55" s="232">
        <f t="shared" si="14"/>
        <v>45400</v>
      </c>
      <c r="J55" s="232">
        <f t="shared" si="15"/>
        <v>25400</v>
      </c>
      <c r="K55" s="232" t="s">
        <v>227</v>
      </c>
      <c r="L55" s="232" t="s">
        <v>326</v>
      </c>
      <c r="M55" s="232" t="s">
        <v>194</v>
      </c>
      <c r="N55" s="232" t="s">
        <v>321</v>
      </c>
      <c r="O55" s="232" t="s">
        <v>194</v>
      </c>
      <c r="P55" s="232" t="s">
        <v>194</v>
      </c>
      <c r="Q55" s="232" t="s">
        <v>194</v>
      </c>
      <c r="R55" s="232">
        <f t="shared" si="16"/>
        <v>0</v>
      </c>
      <c r="S55" s="232" t="s">
        <v>194</v>
      </c>
      <c r="T55" s="227" t="s">
        <v>194</v>
      </c>
      <c r="U55" s="228"/>
      <c r="V55" s="227" t="s">
        <v>194</v>
      </c>
      <c r="W55" s="227"/>
      <c r="X55" s="233">
        <v>0</v>
      </c>
    </row>
    <row r="56" spans="1:29" ht="14.25" customHeight="1">
      <c r="A56" s="220"/>
      <c r="B56" s="281" t="s">
        <v>327</v>
      </c>
      <c r="C56" s="282"/>
      <c r="D56" s="224"/>
      <c r="E56" s="211" t="s">
        <v>151</v>
      </c>
      <c r="F56" s="211"/>
      <c r="G56" s="212">
        <f t="shared" si="13"/>
        <v>4871266</v>
      </c>
      <c r="H56" s="212"/>
      <c r="I56" s="225">
        <f t="shared" si="14"/>
        <v>4871266</v>
      </c>
      <c r="J56" s="225">
        <f t="shared" si="15"/>
        <v>1708201</v>
      </c>
      <c r="K56" s="225">
        <f aca="true" t="shared" si="22" ref="K56:Q56">K57+K58+K59+K60+K61+K70+K71+K72</f>
        <v>1147949</v>
      </c>
      <c r="L56" s="225">
        <f t="shared" si="22"/>
        <v>560252</v>
      </c>
      <c r="M56" s="225">
        <f t="shared" si="22"/>
        <v>0</v>
      </c>
      <c r="N56" s="225">
        <f t="shared" si="22"/>
        <v>3163065</v>
      </c>
      <c r="O56" s="225">
        <f t="shared" si="22"/>
        <v>0</v>
      </c>
      <c r="P56" s="225">
        <f t="shared" si="22"/>
        <v>0</v>
      </c>
      <c r="Q56" s="225">
        <f t="shared" si="22"/>
        <v>0</v>
      </c>
      <c r="R56" s="225">
        <f t="shared" si="16"/>
        <v>0</v>
      </c>
      <c r="S56" s="225">
        <f>S57+S58+S59+S60+S61+S70+S71+S72</f>
        <v>0</v>
      </c>
      <c r="T56" s="212">
        <f>T57+T58+T59+T60+T61+T70+T71+T72</f>
        <v>0</v>
      </c>
      <c r="U56" s="213"/>
      <c r="V56" s="212">
        <f>V57+V58+V59+V60+V61+V70+V71+V72</f>
        <v>0</v>
      </c>
      <c r="W56" s="212"/>
      <c r="X56" s="231">
        <f>X57+X58+X59+X60+X61+X70+X71+X72</f>
        <v>0</v>
      </c>
      <c r="AC56" s="196">
        <v>120</v>
      </c>
    </row>
    <row r="57" spans="1:24" ht="12" customHeight="1">
      <c r="A57" s="220"/>
      <c r="B57" s="249"/>
      <c r="C57" s="250"/>
      <c r="D57" s="221" t="s">
        <v>328</v>
      </c>
      <c r="E57" s="226" t="s">
        <v>329</v>
      </c>
      <c r="F57" s="226"/>
      <c r="G57" s="227">
        <f t="shared" si="13"/>
        <v>280000</v>
      </c>
      <c r="H57" s="227"/>
      <c r="I57" s="232">
        <f t="shared" si="14"/>
        <v>280000</v>
      </c>
      <c r="J57" s="232">
        <f t="shared" si="15"/>
        <v>280000</v>
      </c>
      <c r="K57" s="232" t="s">
        <v>194</v>
      </c>
      <c r="L57" s="232" t="s">
        <v>330</v>
      </c>
      <c r="M57" s="232" t="s">
        <v>194</v>
      </c>
      <c r="N57" s="232" t="s">
        <v>194</v>
      </c>
      <c r="O57" s="232" t="s">
        <v>194</v>
      </c>
      <c r="P57" s="232" t="s">
        <v>194</v>
      </c>
      <c r="Q57" s="232" t="s">
        <v>194</v>
      </c>
      <c r="R57" s="232">
        <f t="shared" si="16"/>
        <v>0</v>
      </c>
      <c r="S57" s="232" t="s">
        <v>194</v>
      </c>
      <c r="T57" s="227" t="s">
        <v>194</v>
      </c>
      <c r="U57" s="228"/>
      <c r="V57" s="227" t="s">
        <v>194</v>
      </c>
      <c r="W57" s="227"/>
      <c r="X57" s="233">
        <v>0</v>
      </c>
    </row>
    <row r="58" spans="1:24" ht="57.75" customHeight="1">
      <c r="A58" s="220"/>
      <c r="B58" s="249"/>
      <c r="C58" s="250"/>
      <c r="D58" s="221" t="s">
        <v>331</v>
      </c>
      <c r="E58" s="226" t="s">
        <v>332</v>
      </c>
      <c r="F58" s="226"/>
      <c r="G58" s="227">
        <f t="shared" si="13"/>
        <v>2704395</v>
      </c>
      <c r="H58" s="227"/>
      <c r="I58" s="232">
        <f t="shared" si="14"/>
        <v>2704395</v>
      </c>
      <c r="J58" s="232">
        <f t="shared" si="15"/>
        <v>171430</v>
      </c>
      <c r="K58" s="232" t="s">
        <v>333</v>
      </c>
      <c r="L58" s="232" t="s">
        <v>334</v>
      </c>
      <c r="M58" s="232" t="s">
        <v>194</v>
      </c>
      <c r="N58" s="232">
        <v>2532965</v>
      </c>
      <c r="O58" s="232" t="s">
        <v>194</v>
      </c>
      <c r="P58" s="232" t="s">
        <v>194</v>
      </c>
      <c r="Q58" s="232" t="s">
        <v>194</v>
      </c>
      <c r="R58" s="232">
        <f t="shared" si="16"/>
        <v>0</v>
      </c>
      <c r="S58" s="232" t="s">
        <v>194</v>
      </c>
      <c r="T58" s="227" t="s">
        <v>194</v>
      </c>
      <c r="U58" s="228"/>
      <c r="V58" s="227" t="s">
        <v>194</v>
      </c>
      <c r="W58" s="227"/>
      <c r="X58" s="233">
        <v>0</v>
      </c>
    </row>
    <row r="59" spans="1:24" ht="69.75" customHeight="1">
      <c r="A59" s="220"/>
      <c r="B59" s="229"/>
      <c r="C59" s="230"/>
      <c r="D59" s="237" t="s">
        <v>336</v>
      </c>
      <c r="E59" s="217" t="s">
        <v>337</v>
      </c>
      <c r="F59" s="217"/>
      <c r="G59" s="218">
        <f t="shared" si="13"/>
        <v>29000</v>
      </c>
      <c r="H59" s="218"/>
      <c r="I59" s="238">
        <f t="shared" si="14"/>
        <v>29000</v>
      </c>
      <c r="J59" s="238">
        <f t="shared" si="15"/>
        <v>29000</v>
      </c>
      <c r="K59" s="238" t="s">
        <v>338</v>
      </c>
      <c r="L59" s="238" t="s">
        <v>194</v>
      </c>
      <c r="M59" s="238" t="s">
        <v>194</v>
      </c>
      <c r="N59" s="238" t="s">
        <v>194</v>
      </c>
      <c r="O59" s="238" t="s">
        <v>194</v>
      </c>
      <c r="P59" s="238" t="s">
        <v>194</v>
      </c>
      <c r="Q59" s="238" t="s">
        <v>194</v>
      </c>
      <c r="R59" s="238">
        <f t="shared" si="16"/>
        <v>0</v>
      </c>
      <c r="S59" s="238" t="s">
        <v>194</v>
      </c>
      <c r="T59" s="218" t="s">
        <v>194</v>
      </c>
      <c r="U59" s="210"/>
      <c r="V59" s="218" t="s">
        <v>194</v>
      </c>
      <c r="W59" s="218"/>
      <c r="X59" s="239">
        <v>0</v>
      </c>
    </row>
    <row r="60" spans="1:24" ht="18.75" customHeight="1">
      <c r="A60" s="240"/>
      <c r="B60" s="250"/>
      <c r="C60" s="250"/>
      <c r="D60" s="221" t="s">
        <v>339</v>
      </c>
      <c r="E60" s="226" t="s">
        <v>340</v>
      </c>
      <c r="F60" s="226"/>
      <c r="G60" s="227">
        <f t="shared" si="13"/>
        <v>320000</v>
      </c>
      <c r="H60" s="227"/>
      <c r="I60" s="232">
        <f t="shared" si="14"/>
        <v>320000</v>
      </c>
      <c r="J60" s="232">
        <f t="shared" si="15"/>
        <v>0</v>
      </c>
      <c r="K60" s="232" t="s">
        <v>194</v>
      </c>
      <c r="L60" s="232" t="s">
        <v>194</v>
      </c>
      <c r="M60" s="232" t="s">
        <v>194</v>
      </c>
      <c r="N60" s="232">
        <v>320000</v>
      </c>
      <c r="O60" s="232" t="s">
        <v>194</v>
      </c>
      <c r="P60" s="232" t="s">
        <v>194</v>
      </c>
      <c r="Q60" s="232" t="s">
        <v>194</v>
      </c>
      <c r="R60" s="232">
        <f t="shared" si="16"/>
        <v>0</v>
      </c>
      <c r="S60" s="232" t="s">
        <v>194</v>
      </c>
      <c r="T60" s="227" t="s">
        <v>194</v>
      </c>
      <c r="U60" s="228"/>
      <c r="V60" s="227" t="s">
        <v>194</v>
      </c>
      <c r="W60" s="227"/>
      <c r="X60" s="233">
        <v>0</v>
      </c>
    </row>
    <row r="61" spans="1:24" ht="14.25" customHeight="1">
      <c r="A61" s="240"/>
      <c r="B61" s="250"/>
      <c r="C61" s="250"/>
      <c r="D61" s="221" t="s">
        <v>341</v>
      </c>
      <c r="E61" s="226" t="s">
        <v>342</v>
      </c>
      <c r="F61" s="226"/>
      <c r="G61" s="227">
        <f t="shared" si="13"/>
        <v>165000</v>
      </c>
      <c r="H61" s="227"/>
      <c r="I61" s="232">
        <f t="shared" si="14"/>
        <v>165000</v>
      </c>
      <c r="J61" s="232">
        <f t="shared" si="15"/>
        <v>0</v>
      </c>
      <c r="K61" s="232" t="s">
        <v>194</v>
      </c>
      <c r="L61" s="232" t="s">
        <v>194</v>
      </c>
      <c r="M61" s="232" t="s">
        <v>194</v>
      </c>
      <c r="N61" s="232" t="s">
        <v>281</v>
      </c>
      <c r="O61" s="232" t="s">
        <v>194</v>
      </c>
      <c r="P61" s="232" t="s">
        <v>194</v>
      </c>
      <c r="Q61" s="232" t="s">
        <v>194</v>
      </c>
      <c r="R61" s="232">
        <f t="shared" si="16"/>
        <v>0</v>
      </c>
      <c r="S61" s="232" t="s">
        <v>194</v>
      </c>
      <c r="T61" s="227" t="s">
        <v>194</v>
      </c>
      <c r="U61" s="228"/>
      <c r="V61" s="227" t="s">
        <v>194</v>
      </c>
      <c r="W61" s="227"/>
      <c r="X61" s="233">
        <v>0</v>
      </c>
    </row>
    <row r="62" spans="1:24" ht="24.75" customHeight="1" hidden="1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6"/>
      <c r="V62" s="246"/>
      <c r="W62" s="245"/>
      <c r="X62" s="247"/>
    </row>
    <row r="63" spans="1:24" ht="12.75" customHeight="1" hidden="1">
      <c r="A63" s="240"/>
      <c r="B63" s="250" t="s">
        <v>0</v>
      </c>
      <c r="C63" s="250"/>
      <c r="D63" s="250" t="s">
        <v>3</v>
      </c>
      <c r="E63" s="250" t="s">
        <v>49</v>
      </c>
      <c r="F63" s="250"/>
      <c r="G63" s="250" t="s">
        <v>160</v>
      </c>
      <c r="H63" s="250"/>
      <c r="I63" s="250" t="s">
        <v>161</v>
      </c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79"/>
    </row>
    <row r="64" spans="1:24" ht="9" customHeight="1" hidden="1">
      <c r="A64" s="240"/>
      <c r="B64" s="250"/>
      <c r="C64" s="250"/>
      <c r="D64" s="250"/>
      <c r="E64" s="250"/>
      <c r="F64" s="250"/>
      <c r="G64" s="250"/>
      <c r="H64" s="250"/>
      <c r="I64" s="250" t="s">
        <v>162</v>
      </c>
      <c r="J64" s="250" t="s">
        <v>163</v>
      </c>
      <c r="K64" s="250"/>
      <c r="L64" s="250"/>
      <c r="M64" s="250"/>
      <c r="N64" s="250"/>
      <c r="O64" s="250"/>
      <c r="P64" s="250"/>
      <c r="Q64" s="250"/>
      <c r="R64" s="250" t="s">
        <v>164</v>
      </c>
      <c r="S64" s="250" t="s">
        <v>163</v>
      </c>
      <c r="T64" s="250"/>
      <c r="U64" s="250"/>
      <c r="V64" s="250"/>
      <c r="W64" s="250"/>
      <c r="X64" s="279"/>
    </row>
    <row r="65" spans="1:24" ht="5.25" customHeight="1" hidden="1">
      <c r="A65" s="24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 t="s">
        <v>165</v>
      </c>
      <c r="T65" s="250" t="s">
        <v>117</v>
      </c>
      <c r="U65" s="228"/>
      <c r="V65" s="250" t="s">
        <v>166</v>
      </c>
      <c r="W65" s="250"/>
      <c r="X65" s="223"/>
    </row>
    <row r="66" spans="1:24" ht="16.5" customHeight="1" hidden="1">
      <c r="A66" s="240"/>
      <c r="B66" s="250"/>
      <c r="C66" s="250"/>
      <c r="D66" s="250"/>
      <c r="E66" s="250"/>
      <c r="F66" s="250"/>
      <c r="G66" s="250"/>
      <c r="H66" s="250"/>
      <c r="I66" s="250"/>
      <c r="J66" s="250" t="s">
        <v>167</v>
      </c>
      <c r="K66" s="250" t="s">
        <v>163</v>
      </c>
      <c r="L66" s="250"/>
      <c r="M66" s="250" t="s">
        <v>168</v>
      </c>
      <c r="N66" s="250" t="s">
        <v>169</v>
      </c>
      <c r="O66" s="250" t="s">
        <v>170</v>
      </c>
      <c r="P66" s="250" t="s">
        <v>171</v>
      </c>
      <c r="Q66" s="250" t="s">
        <v>172</v>
      </c>
      <c r="R66" s="250"/>
      <c r="S66" s="250"/>
      <c r="T66" s="228"/>
      <c r="U66" s="228"/>
      <c r="V66" s="250"/>
      <c r="W66" s="250"/>
      <c r="X66" s="280" t="s">
        <v>119</v>
      </c>
    </row>
    <row r="67" spans="1:24" ht="9.75" customHeight="1" hidden="1">
      <c r="A67" s="24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 t="s">
        <v>173</v>
      </c>
      <c r="U67" s="228"/>
      <c r="V67" s="250"/>
      <c r="W67" s="250"/>
      <c r="X67" s="280"/>
    </row>
    <row r="68" spans="1:24" ht="57.75" customHeight="1" hidden="1">
      <c r="A68" s="240"/>
      <c r="B68" s="250"/>
      <c r="C68" s="250"/>
      <c r="D68" s="250"/>
      <c r="E68" s="250"/>
      <c r="F68" s="250"/>
      <c r="G68" s="250"/>
      <c r="H68" s="250"/>
      <c r="I68" s="250"/>
      <c r="J68" s="250"/>
      <c r="K68" s="221" t="s">
        <v>174</v>
      </c>
      <c r="L68" s="221" t="s">
        <v>175</v>
      </c>
      <c r="M68" s="250"/>
      <c r="N68" s="250"/>
      <c r="O68" s="250"/>
      <c r="P68" s="250"/>
      <c r="Q68" s="250"/>
      <c r="R68" s="250"/>
      <c r="S68" s="250"/>
      <c r="T68" s="228"/>
      <c r="U68" s="228"/>
      <c r="V68" s="250"/>
      <c r="W68" s="250"/>
      <c r="X68" s="280"/>
    </row>
    <row r="69" spans="1:25" ht="12.75" customHeight="1" hidden="1">
      <c r="A69" s="240"/>
      <c r="B69" s="250" t="s">
        <v>176</v>
      </c>
      <c r="C69" s="250"/>
      <c r="D69" s="221" t="s">
        <v>177</v>
      </c>
      <c r="E69" s="250" t="s">
        <v>178</v>
      </c>
      <c r="F69" s="250"/>
      <c r="G69" s="250" t="s">
        <v>179</v>
      </c>
      <c r="H69" s="250"/>
      <c r="I69" s="221" t="s">
        <v>180</v>
      </c>
      <c r="J69" s="221" t="s">
        <v>181</v>
      </c>
      <c r="K69" s="221" t="s">
        <v>182</v>
      </c>
      <c r="L69" s="221" t="s">
        <v>183</v>
      </c>
      <c r="M69" s="221" t="s">
        <v>184</v>
      </c>
      <c r="N69" s="221" t="s">
        <v>185</v>
      </c>
      <c r="O69" s="221" t="s">
        <v>186</v>
      </c>
      <c r="P69" s="221" t="s">
        <v>187</v>
      </c>
      <c r="Q69" s="221" t="s">
        <v>188</v>
      </c>
      <c r="R69" s="221" t="s">
        <v>189</v>
      </c>
      <c r="S69" s="221" t="s">
        <v>190</v>
      </c>
      <c r="T69" s="250" t="s">
        <v>191</v>
      </c>
      <c r="U69" s="228"/>
      <c r="V69" s="250" t="s">
        <v>192</v>
      </c>
      <c r="W69" s="250"/>
      <c r="X69" s="222">
        <v>19</v>
      </c>
      <c r="Y69" s="241"/>
    </row>
    <row r="70" spans="1:24" ht="12.75" customHeight="1">
      <c r="A70" s="240"/>
      <c r="B70" s="250"/>
      <c r="C70" s="250"/>
      <c r="D70" s="221" t="s">
        <v>343</v>
      </c>
      <c r="E70" s="226" t="s">
        <v>344</v>
      </c>
      <c r="F70" s="226"/>
      <c r="G70" s="227">
        <f>I70+R70</f>
        <v>897798</v>
      </c>
      <c r="H70" s="227"/>
      <c r="I70" s="232">
        <f>J70+M70+N70+O70+P70+Q70</f>
        <v>897798</v>
      </c>
      <c r="J70" s="232">
        <f>K70+L70</f>
        <v>897798</v>
      </c>
      <c r="K70" s="232" t="s">
        <v>345</v>
      </c>
      <c r="L70" s="232" t="s">
        <v>346</v>
      </c>
      <c r="M70" s="232" t="s">
        <v>194</v>
      </c>
      <c r="N70" s="232" t="s">
        <v>194</v>
      </c>
      <c r="O70" s="232" t="s">
        <v>194</v>
      </c>
      <c r="P70" s="232" t="s">
        <v>194</v>
      </c>
      <c r="Q70" s="232" t="s">
        <v>194</v>
      </c>
      <c r="R70" s="232">
        <f>S70+V70+X70</f>
        <v>0</v>
      </c>
      <c r="S70" s="232" t="s">
        <v>194</v>
      </c>
      <c r="T70" s="227" t="s">
        <v>194</v>
      </c>
      <c r="U70" s="228"/>
      <c r="V70" s="227" t="s">
        <v>194</v>
      </c>
      <c r="W70" s="227"/>
      <c r="X70" s="233">
        <v>0</v>
      </c>
    </row>
    <row r="71" spans="1:24" ht="21.75" customHeight="1">
      <c r="A71" s="240"/>
      <c r="B71" s="250"/>
      <c r="C71" s="250"/>
      <c r="D71" s="221" t="s">
        <v>347</v>
      </c>
      <c r="E71" s="226" t="s">
        <v>348</v>
      </c>
      <c r="F71" s="226"/>
      <c r="G71" s="227">
        <f aca="true" t="shared" si="23" ref="G71:G87">I71+R71</f>
        <v>314973</v>
      </c>
      <c r="H71" s="227"/>
      <c r="I71" s="232">
        <f aca="true" t="shared" si="24" ref="I71:I87">J71+M71+N71+O71+P71+Q71</f>
        <v>314973</v>
      </c>
      <c r="J71" s="232">
        <f aca="true" t="shared" si="25" ref="J71:J87">K71+L71</f>
        <v>314973</v>
      </c>
      <c r="K71" s="232" t="s">
        <v>349</v>
      </c>
      <c r="L71" s="232">
        <v>134943</v>
      </c>
      <c r="M71" s="232" t="s">
        <v>194</v>
      </c>
      <c r="N71" s="232" t="s">
        <v>194</v>
      </c>
      <c r="O71" s="232" t="s">
        <v>194</v>
      </c>
      <c r="P71" s="232" t="s">
        <v>194</v>
      </c>
      <c r="Q71" s="232" t="s">
        <v>194</v>
      </c>
      <c r="R71" s="232">
        <f aca="true" t="shared" si="26" ref="R71:R87">S71+V71+X71</f>
        <v>0</v>
      </c>
      <c r="S71" s="232" t="s">
        <v>194</v>
      </c>
      <c r="T71" s="227" t="s">
        <v>194</v>
      </c>
      <c r="U71" s="228"/>
      <c r="V71" s="227" t="s">
        <v>194</v>
      </c>
      <c r="W71" s="227"/>
      <c r="X71" s="233">
        <v>0</v>
      </c>
    </row>
    <row r="72" spans="1:24" ht="15.75" customHeight="1">
      <c r="A72" s="220"/>
      <c r="B72" s="289"/>
      <c r="C72" s="290"/>
      <c r="D72" s="242" t="s">
        <v>350</v>
      </c>
      <c r="E72" s="291" t="s">
        <v>250</v>
      </c>
      <c r="F72" s="291"/>
      <c r="G72" s="288">
        <f t="shared" si="23"/>
        <v>160100</v>
      </c>
      <c r="H72" s="288"/>
      <c r="I72" s="243">
        <f t="shared" si="24"/>
        <v>160100</v>
      </c>
      <c r="J72" s="243">
        <f t="shared" si="25"/>
        <v>15000</v>
      </c>
      <c r="K72" s="243" t="s">
        <v>194</v>
      </c>
      <c r="L72" s="243" t="s">
        <v>351</v>
      </c>
      <c r="M72" s="243" t="s">
        <v>194</v>
      </c>
      <c r="N72" s="243" t="s">
        <v>352</v>
      </c>
      <c r="O72" s="243" t="s">
        <v>194</v>
      </c>
      <c r="P72" s="243" t="s">
        <v>194</v>
      </c>
      <c r="Q72" s="243" t="s">
        <v>194</v>
      </c>
      <c r="R72" s="243">
        <f t="shared" si="26"/>
        <v>0</v>
      </c>
      <c r="S72" s="243" t="s">
        <v>194</v>
      </c>
      <c r="T72" s="288" t="s">
        <v>194</v>
      </c>
      <c r="U72" s="292"/>
      <c r="V72" s="288" t="s">
        <v>194</v>
      </c>
      <c r="W72" s="288"/>
      <c r="X72" s="251">
        <v>0</v>
      </c>
    </row>
    <row r="73" spans="1:24" ht="18.75" customHeight="1">
      <c r="A73" s="220"/>
      <c r="B73" s="281" t="s">
        <v>353</v>
      </c>
      <c r="C73" s="282"/>
      <c r="D73" s="224"/>
      <c r="E73" s="211" t="s">
        <v>354</v>
      </c>
      <c r="F73" s="211"/>
      <c r="G73" s="212">
        <f t="shared" si="23"/>
        <v>332861</v>
      </c>
      <c r="H73" s="212"/>
      <c r="I73" s="225">
        <f t="shared" si="24"/>
        <v>332861</v>
      </c>
      <c r="J73" s="225">
        <f t="shared" si="25"/>
        <v>285508</v>
      </c>
      <c r="K73" s="225">
        <f aca="true" t="shared" si="27" ref="K73:Q73">K74+K75+K76</f>
        <v>262415</v>
      </c>
      <c r="L73" s="225">
        <f t="shared" si="27"/>
        <v>23093</v>
      </c>
      <c r="M73" s="225">
        <f t="shared" si="27"/>
        <v>0</v>
      </c>
      <c r="N73" s="225">
        <f t="shared" si="27"/>
        <v>47353</v>
      </c>
      <c r="O73" s="225">
        <f t="shared" si="27"/>
        <v>0</v>
      </c>
      <c r="P73" s="225">
        <f t="shared" si="27"/>
        <v>0</v>
      </c>
      <c r="Q73" s="225">
        <f t="shared" si="27"/>
        <v>0</v>
      </c>
      <c r="R73" s="225">
        <f t="shared" si="26"/>
        <v>0</v>
      </c>
      <c r="S73" s="225">
        <f>S74+S75+S76</f>
        <v>0</v>
      </c>
      <c r="T73" s="212">
        <f>T74+T75+T76</f>
        <v>0</v>
      </c>
      <c r="U73" s="213"/>
      <c r="V73" s="212">
        <f>V74+V75+V76</f>
        <v>0</v>
      </c>
      <c r="W73" s="212"/>
      <c r="X73" s="231">
        <f>X74+X75+X76</f>
        <v>0</v>
      </c>
    </row>
    <row r="74" spans="1:24" ht="19.5" customHeight="1">
      <c r="A74" s="220"/>
      <c r="B74" s="249"/>
      <c r="C74" s="250"/>
      <c r="D74" s="221" t="s">
        <v>356</v>
      </c>
      <c r="E74" s="226" t="s">
        <v>357</v>
      </c>
      <c r="F74" s="226"/>
      <c r="G74" s="227">
        <f t="shared" si="23"/>
        <v>308227</v>
      </c>
      <c r="H74" s="227"/>
      <c r="I74" s="232">
        <f t="shared" si="24"/>
        <v>308227</v>
      </c>
      <c r="J74" s="232">
        <f t="shared" si="25"/>
        <v>284874</v>
      </c>
      <c r="K74" s="232" t="s">
        <v>355</v>
      </c>
      <c r="L74" s="232" t="s">
        <v>358</v>
      </c>
      <c r="M74" s="232" t="s">
        <v>194</v>
      </c>
      <c r="N74" s="232" t="s">
        <v>359</v>
      </c>
      <c r="O74" s="232" t="s">
        <v>194</v>
      </c>
      <c r="P74" s="232" t="s">
        <v>194</v>
      </c>
      <c r="Q74" s="232" t="s">
        <v>194</v>
      </c>
      <c r="R74" s="232">
        <f t="shared" si="26"/>
        <v>0</v>
      </c>
      <c r="S74" s="232" t="s">
        <v>194</v>
      </c>
      <c r="T74" s="227" t="s">
        <v>194</v>
      </c>
      <c r="U74" s="228"/>
      <c r="V74" s="227" t="s">
        <v>194</v>
      </c>
      <c r="W74" s="227"/>
      <c r="X74" s="233">
        <v>0</v>
      </c>
    </row>
    <row r="75" spans="1:24" ht="15.75" customHeight="1">
      <c r="A75" s="220"/>
      <c r="B75" s="249"/>
      <c r="C75" s="250"/>
      <c r="D75" s="221" t="s">
        <v>360</v>
      </c>
      <c r="E75" s="226" t="s">
        <v>361</v>
      </c>
      <c r="F75" s="226"/>
      <c r="G75" s="227">
        <f t="shared" si="23"/>
        <v>24000</v>
      </c>
      <c r="H75" s="227"/>
      <c r="I75" s="232">
        <f t="shared" si="24"/>
        <v>24000</v>
      </c>
      <c r="J75" s="232">
        <f t="shared" si="25"/>
        <v>0</v>
      </c>
      <c r="K75" s="232" t="s">
        <v>194</v>
      </c>
      <c r="L75" s="232" t="s">
        <v>194</v>
      </c>
      <c r="M75" s="232" t="s">
        <v>194</v>
      </c>
      <c r="N75" s="232" t="s">
        <v>362</v>
      </c>
      <c r="O75" s="232" t="s">
        <v>194</v>
      </c>
      <c r="P75" s="232" t="s">
        <v>194</v>
      </c>
      <c r="Q75" s="232" t="s">
        <v>194</v>
      </c>
      <c r="R75" s="232">
        <f t="shared" si="26"/>
        <v>0</v>
      </c>
      <c r="S75" s="232" t="s">
        <v>194</v>
      </c>
      <c r="T75" s="227" t="s">
        <v>194</v>
      </c>
      <c r="U75" s="228"/>
      <c r="V75" s="227" t="s">
        <v>194</v>
      </c>
      <c r="W75" s="227"/>
      <c r="X75" s="233">
        <v>0</v>
      </c>
    </row>
    <row r="76" spans="1:24" ht="19.5" customHeight="1">
      <c r="A76" s="220"/>
      <c r="B76" s="249"/>
      <c r="C76" s="250"/>
      <c r="D76" s="221" t="s">
        <v>363</v>
      </c>
      <c r="E76" s="226" t="s">
        <v>316</v>
      </c>
      <c r="F76" s="226"/>
      <c r="G76" s="227">
        <f t="shared" si="23"/>
        <v>634</v>
      </c>
      <c r="H76" s="227"/>
      <c r="I76" s="232">
        <f t="shared" si="24"/>
        <v>634</v>
      </c>
      <c r="J76" s="232">
        <f t="shared" si="25"/>
        <v>634</v>
      </c>
      <c r="K76" s="232" t="s">
        <v>194</v>
      </c>
      <c r="L76" s="232" t="s">
        <v>364</v>
      </c>
      <c r="M76" s="232" t="s">
        <v>194</v>
      </c>
      <c r="N76" s="232" t="s">
        <v>194</v>
      </c>
      <c r="O76" s="232" t="s">
        <v>194</v>
      </c>
      <c r="P76" s="232" t="s">
        <v>194</v>
      </c>
      <c r="Q76" s="232" t="s">
        <v>194</v>
      </c>
      <c r="R76" s="232">
        <f t="shared" si="26"/>
        <v>0</v>
      </c>
      <c r="S76" s="232" t="s">
        <v>194</v>
      </c>
      <c r="T76" s="227" t="s">
        <v>194</v>
      </c>
      <c r="U76" s="228"/>
      <c r="V76" s="227" t="s">
        <v>194</v>
      </c>
      <c r="W76" s="227"/>
      <c r="X76" s="233">
        <v>0</v>
      </c>
    </row>
    <row r="77" spans="1:24" ht="24" customHeight="1">
      <c r="A77" s="220"/>
      <c r="B77" s="281" t="s">
        <v>365</v>
      </c>
      <c r="C77" s="282"/>
      <c r="D77" s="224"/>
      <c r="E77" s="211" t="s">
        <v>156</v>
      </c>
      <c r="F77" s="211"/>
      <c r="G77" s="212">
        <f>G78+G79+G80+G81+G82</f>
        <v>1872132</v>
      </c>
      <c r="H77" s="212"/>
      <c r="I77" s="225">
        <f>I78+I79+I80+I81+I82</f>
        <v>1872132</v>
      </c>
      <c r="J77" s="225">
        <f t="shared" si="25"/>
        <v>1872132</v>
      </c>
      <c r="K77" s="225">
        <f aca="true" t="shared" si="28" ref="K77:Q77">K79+K80+K81+K82</f>
        <v>5500</v>
      </c>
      <c r="L77" s="225">
        <f>L78+L79+L80+L81+L82</f>
        <v>1866632</v>
      </c>
      <c r="M77" s="225">
        <f t="shared" si="28"/>
        <v>0</v>
      </c>
      <c r="N77" s="225">
        <f t="shared" si="28"/>
        <v>0</v>
      </c>
      <c r="O77" s="225">
        <f t="shared" si="28"/>
        <v>0</v>
      </c>
      <c r="P77" s="225">
        <f t="shared" si="28"/>
        <v>0</v>
      </c>
      <c r="Q77" s="225">
        <f t="shared" si="28"/>
        <v>0</v>
      </c>
      <c r="R77" s="225">
        <f t="shared" si="26"/>
        <v>0</v>
      </c>
      <c r="S77" s="225">
        <f>S79+S80+S81+S82</f>
        <v>0</v>
      </c>
      <c r="T77" s="212">
        <f>T79+T80+T81+T82</f>
        <v>0</v>
      </c>
      <c r="U77" s="213"/>
      <c r="V77" s="212">
        <f>V79+V80+V81+V82</f>
        <v>0</v>
      </c>
      <c r="W77" s="212"/>
      <c r="X77" s="231">
        <f>X79+X80+X81+X82</f>
        <v>0</v>
      </c>
    </row>
    <row r="78" spans="1:24" ht="15" customHeight="1">
      <c r="A78" s="220"/>
      <c r="B78" s="249"/>
      <c r="C78" s="250"/>
      <c r="D78" s="221" t="s">
        <v>451</v>
      </c>
      <c r="E78" s="226" t="s">
        <v>452</v>
      </c>
      <c r="F78" s="226"/>
      <c r="G78" s="227">
        <f>I78</f>
        <v>1024000</v>
      </c>
      <c r="H78" s="227"/>
      <c r="I78" s="232">
        <f>J78</f>
        <v>1024000</v>
      </c>
      <c r="J78" s="232">
        <f>K78+L78</f>
        <v>1024000</v>
      </c>
      <c r="K78" s="232"/>
      <c r="L78" s="232">
        <v>1024000</v>
      </c>
      <c r="M78" s="232"/>
      <c r="N78" s="232"/>
      <c r="O78" s="232"/>
      <c r="P78" s="232"/>
      <c r="Q78" s="232"/>
      <c r="R78" s="232"/>
      <c r="S78" s="232"/>
      <c r="T78" s="227"/>
      <c r="U78" s="228"/>
      <c r="V78" s="227"/>
      <c r="W78" s="227"/>
      <c r="X78" s="233"/>
    </row>
    <row r="79" spans="1:24" ht="15" customHeight="1">
      <c r="A79" s="220"/>
      <c r="B79" s="249"/>
      <c r="C79" s="250"/>
      <c r="D79" s="221" t="s">
        <v>366</v>
      </c>
      <c r="E79" s="226" t="s">
        <v>367</v>
      </c>
      <c r="F79" s="226"/>
      <c r="G79" s="227">
        <f t="shared" si="23"/>
        <v>94500</v>
      </c>
      <c r="H79" s="227"/>
      <c r="I79" s="232">
        <f t="shared" si="24"/>
        <v>94500</v>
      </c>
      <c r="J79" s="232">
        <f t="shared" si="25"/>
        <v>94500</v>
      </c>
      <c r="K79" s="232" t="s">
        <v>368</v>
      </c>
      <c r="L79" s="232" t="s">
        <v>369</v>
      </c>
      <c r="M79" s="232" t="s">
        <v>194</v>
      </c>
      <c r="N79" s="232" t="s">
        <v>194</v>
      </c>
      <c r="O79" s="232" t="s">
        <v>194</v>
      </c>
      <c r="P79" s="232" t="s">
        <v>194</v>
      </c>
      <c r="Q79" s="232" t="s">
        <v>194</v>
      </c>
      <c r="R79" s="232">
        <f t="shared" si="26"/>
        <v>0</v>
      </c>
      <c r="S79" s="232" t="s">
        <v>194</v>
      </c>
      <c r="T79" s="227" t="s">
        <v>194</v>
      </c>
      <c r="U79" s="228"/>
      <c r="V79" s="227" t="s">
        <v>194</v>
      </c>
      <c r="W79" s="227"/>
      <c r="X79" s="233">
        <v>0</v>
      </c>
    </row>
    <row r="80" spans="1:24" ht="15" customHeight="1">
      <c r="A80" s="220"/>
      <c r="B80" s="249"/>
      <c r="C80" s="250"/>
      <c r="D80" s="221" t="s">
        <v>370</v>
      </c>
      <c r="E80" s="226" t="s">
        <v>371</v>
      </c>
      <c r="F80" s="226"/>
      <c r="G80" s="227">
        <f t="shared" si="23"/>
        <v>702632</v>
      </c>
      <c r="H80" s="227"/>
      <c r="I80" s="232">
        <f t="shared" si="24"/>
        <v>702632</v>
      </c>
      <c r="J80" s="232">
        <f t="shared" si="25"/>
        <v>702632</v>
      </c>
      <c r="K80" s="232" t="s">
        <v>194</v>
      </c>
      <c r="L80" s="232" t="s">
        <v>372</v>
      </c>
      <c r="M80" s="232" t="s">
        <v>194</v>
      </c>
      <c r="N80" s="232" t="s">
        <v>194</v>
      </c>
      <c r="O80" s="232" t="s">
        <v>194</v>
      </c>
      <c r="P80" s="232" t="s">
        <v>194</v>
      </c>
      <c r="Q80" s="232" t="s">
        <v>194</v>
      </c>
      <c r="R80" s="232">
        <f t="shared" si="26"/>
        <v>0</v>
      </c>
      <c r="S80" s="232" t="s">
        <v>194</v>
      </c>
      <c r="T80" s="227" t="s">
        <v>194</v>
      </c>
      <c r="U80" s="228"/>
      <c r="V80" s="227" t="s">
        <v>194</v>
      </c>
      <c r="W80" s="227"/>
      <c r="X80" s="233">
        <v>0</v>
      </c>
    </row>
    <row r="81" spans="1:24" ht="30.75" customHeight="1">
      <c r="A81" s="220"/>
      <c r="B81" s="249"/>
      <c r="C81" s="250"/>
      <c r="D81" s="221" t="s">
        <v>373</v>
      </c>
      <c r="E81" s="226" t="s">
        <v>374</v>
      </c>
      <c r="F81" s="226"/>
      <c r="G81" s="227">
        <f t="shared" si="23"/>
        <v>26000</v>
      </c>
      <c r="H81" s="227"/>
      <c r="I81" s="232">
        <f t="shared" si="24"/>
        <v>26000</v>
      </c>
      <c r="J81" s="232">
        <f t="shared" si="25"/>
        <v>26000</v>
      </c>
      <c r="K81" s="232" t="s">
        <v>375</v>
      </c>
      <c r="L81" s="232" t="s">
        <v>376</v>
      </c>
      <c r="M81" s="232" t="s">
        <v>194</v>
      </c>
      <c r="N81" s="232" t="s">
        <v>194</v>
      </c>
      <c r="O81" s="232" t="s">
        <v>194</v>
      </c>
      <c r="P81" s="232" t="s">
        <v>194</v>
      </c>
      <c r="Q81" s="232" t="s">
        <v>194</v>
      </c>
      <c r="R81" s="232">
        <f t="shared" si="26"/>
        <v>0</v>
      </c>
      <c r="S81" s="232" t="s">
        <v>194</v>
      </c>
      <c r="T81" s="227" t="s">
        <v>194</v>
      </c>
      <c r="U81" s="228"/>
      <c r="V81" s="227" t="s">
        <v>194</v>
      </c>
      <c r="W81" s="227"/>
      <c r="X81" s="233">
        <v>0</v>
      </c>
    </row>
    <row r="82" spans="1:24" ht="13.5" customHeight="1">
      <c r="A82" s="220"/>
      <c r="B82" s="249"/>
      <c r="C82" s="250"/>
      <c r="D82" s="221" t="s">
        <v>377</v>
      </c>
      <c r="E82" s="226" t="s">
        <v>250</v>
      </c>
      <c r="F82" s="226"/>
      <c r="G82" s="227">
        <f t="shared" si="23"/>
        <v>25000</v>
      </c>
      <c r="H82" s="227"/>
      <c r="I82" s="232">
        <f t="shared" si="24"/>
        <v>25000</v>
      </c>
      <c r="J82" s="232">
        <f t="shared" si="25"/>
        <v>25000</v>
      </c>
      <c r="K82" s="232" t="s">
        <v>194</v>
      </c>
      <c r="L82" s="232" t="s">
        <v>212</v>
      </c>
      <c r="M82" s="232" t="s">
        <v>194</v>
      </c>
      <c r="N82" s="232" t="s">
        <v>194</v>
      </c>
      <c r="O82" s="232" t="s">
        <v>194</v>
      </c>
      <c r="P82" s="232" t="s">
        <v>194</v>
      </c>
      <c r="Q82" s="232" t="s">
        <v>194</v>
      </c>
      <c r="R82" s="232">
        <f t="shared" si="26"/>
        <v>0</v>
      </c>
      <c r="S82" s="232" t="s">
        <v>194</v>
      </c>
      <c r="T82" s="227" t="s">
        <v>194</v>
      </c>
      <c r="U82" s="228"/>
      <c r="V82" s="227" t="s">
        <v>194</v>
      </c>
      <c r="W82" s="227"/>
      <c r="X82" s="233">
        <v>0</v>
      </c>
    </row>
    <row r="83" spans="1:24" ht="21" customHeight="1">
      <c r="A83" s="220"/>
      <c r="B83" s="281" t="s">
        <v>378</v>
      </c>
      <c r="C83" s="282"/>
      <c r="D83" s="224"/>
      <c r="E83" s="211" t="s">
        <v>379</v>
      </c>
      <c r="F83" s="211"/>
      <c r="G83" s="212">
        <f t="shared" si="23"/>
        <v>412610</v>
      </c>
      <c r="H83" s="212"/>
      <c r="I83" s="225">
        <f t="shared" si="24"/>
        <v>412610</v>
      </c>
      <c r="J83" s="225">
        <f t="shared" si="25"/>
        <v>99000</v>
      </c>
      <c r="K83" s="225">
        <f aca="true" t="shared" si="29" ref="K83:Q83">K84+K85</f>
        <v>24800</v>
      </c>
      <c r="L83" s="225">
        <f t="shared" si="29"/>
        <v>74200</v>
      </c>
      <c r="M83" s="225">
        <f t="shared" si="29"/>
        <v>313610</v>
      </c>
      <c r="N83" s="225">
        <f t="shared" si="29"/>
        <v>0</v>
      </c>
      <c r="O83" s="225">
        <f t="shared" si="29"/>
        <v>0</v>
      </c>
      <c r="P83" s="225">
        <f t="shared" si="29"/>
        <v>0</v>
      </c>
      <c r="Q83" s="225">
        <f t="shared" si="29"/>
        <v>0</v>
      </c>
      <c r="R83" s="225">
        <f t="shared" si="26"/>
        <v>0</v>
      </c>
      <c r="S83" s="225">
        <f>S84+S85</f>
        <v>0</v>
      </c>
      <c r="T83" s="212">
        <f>T84+T85</f>
        <v>0</v>
      </c>
      <c r="U83" s="213"/>
      <c r="V83" s="212">
        <f>V84+V85</f>
        <v>0</v>
      </c>
      <c r="W83" s="212"/>
      <c r="X83" s="231">
        <f>X84+X85</f>
        <v>0</v>
      </c>
    </row>
    <row r="84" spans="1:24" ht="12" customHeight="1">
      <c r="A84" s="220"/>
      <c r="B84" s="249"/>
      <c r="C84" s="250"/>
      <c r="D84" s="221" t="s">
        <v>383</v>
      </c>
      <c r="E84" s="226" t="s">
        <v>384</v>
      </c>
      <c r="F84" s="226"/>
      <c r="G84" s="227">
        <f t="shared" si="23"/>
        <v>313610</v>
      </c>
      <c r="H84" s="227"/>
      <c r="I84" s="232">
        <f t="shared" si="24"/>
        <v>313610</v>
      </c>
      <c r="J84" s="232">
        <f t="shared" si="25"/>
        <v>0</v>
      </c>
      <c r="K84" s="232" t="s">
        <v>194</v>
      </c>
      <c r="L84" s="232" t="s">
        <v>194</v>
      </c>
      <c r="M84" s="232" t="s">
        <v>382</v>
      </c>
      <c r="N84" s="232" t="s">
        <v>194</v>
      </c>
      <c r="O84" s="232" t="s">
        <v>194</v>
      </c>
      <c r="P84" s="232" t="s">
        <v>194</v>
      </c>
      <c r="Q84" s="232" t="s">
        <v>194</v>
      </c>
      <c r="R84" s="232">
        <f t="shared" si="26"/>
        <v>0</v>
      </c>
      <c r="S84" s="232" t="s">
        <v>194</v>
      </c>
      <c r="T84" s="227" t="s">
        <v>194</v>
      </c>
      <c r="U84" s="228"/>
      <c r="V84" s="227" t="s">
        <v>194</v>
      </c>
      <c r="W84" s="227"/>
      <c r="X84" s="233">
        <v>0</v>
      </c>
    </row>
    <row r="85" spans="1:24" ht="12" customHeight="1">
      <c r="A85" s="220"/>
      <c r="B85" s="249"/>
      <c r="C85" s="250"/>
      <c r="D85" s="221" t="s">
        <v>385</v>
      </c>
      <c r="E85" s="226" t="s">
        <v>250</v>
      </c>
      <c r="F85" s="226"/>
      <c r="G85" s="227">
        <f t="shared" si="23"/>
        <v>99000</v>
      </c>
      <c r="H85" s="227"/>
      <c r="I85" s="232">
        <f t="shared" si="24"/>
        <v>99000</v>
      </c>
      <c r="J85" s="232">
        <f t="shared" si="25"/>
        <v>99000</v>
      </c>
      <c r="K85" s="232" t="s">
        <v>380</v>
      </c>
      <c r="L85" s="232" t="s">
        <v>381</v>
      </c>
      <c r="M85" s="232" t="s">
        <v>194</v>
      </c>
      <c r="N85" s="232" t="s">
        <v>194</v>
      </c>
      <c r="O85" s="232" t="s">
        <v>194</v>
      </c>
      <c r="P85" s="232" t="s">
        <v>194</v>
      </c>
      <c r="Q85" s="232" t="s">
        <v>194</v>
      </c>
      <c r="R85" s="232">
        <f t="shared" si="26"/>
        <v>0</v>
      </c>
      <c r="S85" s="232" t="s">
        <v>194</v>
      </c>
      <c r="T85" s="227" t="s">
        <v>194</v>
      </c>
      <c r="U85" s="228"/>
      <c r="V85" s="227" t="s">
        <v>194</v>
      </c>
      <c r="W85" s="227"/>
      <c r="X85" s="233">
        <v>0</v>
      </c>
    </row>
    <row r="86" spans="1:24" ht="14.25" customHeight="1">
      <c r="A86" s="220"/>
      <c r="B86" s="281" t="s">
        <v>386</v>
      </c>
      <c r="C86" s="282"/>
      <c r="D86" s="224"/>
      <c r="E86" s="211" t="s">
        <v>387</v>
      </c>
      <c r="F86" s="211"/>
      <c r="G86" s="212">
        <f t="shared" si="23"/>
        <v>245000</v>
      </c>
      <c r="H86" s="212"/>
      <c r="I86" s="225">
        <f t="shared" si="24"/>
        <v>245000</v>
      </c>
      <c r="J86" s="225">
        <f t="shared" si="25"/>
        <v>0</v>
      </c>
      <c r="K86" s="225" t="str">
        <f aca="true" t="shared" si="30" ref="K86:Q86">K87</f>
        <v>0,00</v>
      </c>
      <c r="L86" s="225" t="str">
        <f t="shared" si="30"/>
        <v>0,00</v>
      </c>
      <c r="M86" s="225" t="str">
        <f t="shared" si="30"/>
        <v>230 000,00</v>
      </c>
      <c r="N86" s="225" t="str">
        <f t="shared" si="30"/>
        <v>15 000,00</v>
      </c>
      <c r="O86" s="225" t="str">
        <f t="shared" si="30"/>
        <v>0,00</v>
      </c>
      <c r="P86" s="225" t="str">
        <f t="shared" si="30"/>
        <v>0,00</v>
      </c>
      <c r="Q86" s="225" t="str">
        <f t="shared" si="30"/>
        <v>0,00</v>
      </c>
      <c r="R86" s="225">
        <f t="shared" si="26"/>
        <v>0</v>
      </c>
      <c r="S86" s="225" t="str">
        <f>S87</f>
        <v>0,00</v>
      </c>
      <c r="T86" s="212" t="str">
        <f>T87</f>
        <v>0,00</v>
      </c>
      <c r="U86" s="213"/>
      <c r="V86" s="212" t="str">
        <f>V87</f>
        <v>0,00</v>
      </c>
      <c r="W86" s="212"/>
      <c r="X86" s="231">
        <f>X87</f>
        <v>0</v>
      </c>
    </row>
    <row r="87" spans="1:24" ht="21" customHeight="1">
      <c r="A87" s="220"/>
      <c r="B87" s="249"/>
      <c r="C87" s="250"/>
      <c r="D87" s="221" t="s">
        <v>389</v>
      </c>
      <c r="E87" s="226" t="s">
        <v>390</v>
      </c>
      <c r="F87" s="226"/>
      <c r="G87" s="227">
        <f t="shared" si="23"/>
        <v>245000</v>
      </c>
      <c r="H87" s="227"/>
      <c r="I87" s="232">
        <f t="shared" si="24"/>
        <v>245000</v>
      </c>
      <c r="J87" s="232">
        <f t="shared" si="25"/>
        <v>0</v>
      </c>
      <c r="K87" s="232" t="s">
        <v>194</v>
      </c>
      <c r="L87" s="232" t="s">
        <v>194</v>
      </c>
      <c r="M87" s="232" t="s">
        <v>388</v>
      </c>
      <c r="N87" s="232" t="s">
        <v>351</v>
      </c>
      <c r="O87" s="232" t="s">
        <v>194</v>
      </c>
      <c r="P87" s="232" t="s">
        <v>194</v>
      </c>
      <c r="Q87" s="232" t="s">
        <v>194</v>
      </c>
      <c r="R87" s="232">
        <f t="shared" si="26"/>
        <v>0</v>
      </c>
      <c r="S87" s="232" t="s">
        <v>194</v>
      </c>
      <c r="T87" s="227" t="s">
        <v>194</v>
      </c>
      <c r="U87" s="228"/>
      <c r="V87" s="227" t="s">
        <v>194</v>
      </c>
      <c r="W87" s="227"/>
      <c r="X87" s="233">
        <v>0</v>
      </c>
    </row>
    <row r="88" spans="1:24" s="256" customFormat="1" ht="18" customHeight="1" thickBot="1">
      <c r="A88" s="253"/>
      <c r="B88" s="293" t="s">
        <v>391</v>
      </c>
      <c r="C88" s="294"/>
      <c r="D88" s="294"/>
      <c r="E88" s="294"/>
      <c r="F88" s="294"/>
      <c r="G88" s="295">
        <f>G10+G13+G15+G17+G21+G23+G25+G31+G33+G38+G40+G42+G45+G53+G56+G73+G77+G83+G86</f>
        <v>40212795.739999995</v>
      </c>
      <c r="H88" s="295"/>
      <c r="I88" s="254">
        <f aca="true" t="shared" si="31" ref="I88:T88">I10+I13+I15+I17+I21+I23+I25+I31+I33+I38+I40+I42+I45+I53+I56+I73+I77+I83+I86</f>
        <v>28140771.13</v>
      </c>
      <c r="J88" s="254">
        <f t="shared" si="31"/>
        <v>22444014.13</v>
      </c>
      <c r="K88" s="254">
        <f t="shared" si="31"/>
        <v>15305847</v>
      </c>
      <c r="L88" s="254">
        <f t="shared" si="31"/>
        <v>7138167.13</v>
      </c>
      <c r="M88" s="254">
        <f t="shared" si="31"/>
        <v>890790</v>
      </c>
      <c r="N88" s="254">
        <f t="shared" si="31"/>
        <v>3965320</v>
      </c>
      <c r="O88" s="254">
        <f t="shared" si="31"/>
        <v>0</v>
      </c>
      <c r="P88" s="254">
        <f t="shared" si="31"/>
        <v>0</v>
      </c>
      <c r="Q88" s="254">
        <f t="shared" si="31"/>
        <v>840647</v>
      </c>
      <c r="R88" s="254">
        <f t="shared" si="31"/>
        <v>12072024.61</v>
      </c>
      <c r="S88" s="254">
        <f t="shared" si="31"/>
        <v>11394161.61</v>
      </c>
      <c r="T88" s="295">
        <f t="shared" si="31"/>
        <v>10263037.95</v>
      </c>
      <c r="U88" s="296"/>
      <c r="V88" s="295">
        <f>V10+V13+V15+V17+V21+V23+V25+V31+V33+V38+V40+V42+V45+V53+V56+V73+V77+V83+V86</f>
        <v>500000</v>
      </c>
      <c r="W88" s="295"/>
      <c r="X88" s="255">
        <f>X10+X13+X15+X17+X21+X23+X25+X31+X33+X38+X40+X42+X45+X53+X56+X73+X77+X83+X86</f>
        <v>177863</v>
      </c>
    </row>
    <row r="89" spans="1:24" ht="9.75" customHeight="1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</row>
    <row r="90" spans="1:24" ht="9.75" customHeight="1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48" t="s">
        <v>441</v>
      </c>
      <c r="T90" s="248"/>
      <c r="U90" s="248"/>
      <c r="V90" s="248"/>
      <c r="W90" s="252"/>
      <c r="X90" s="252"/>
    </row>
    <row r="91" spans="1:24" ht="18.75" customHeight="1">
      <c r="A91" s="252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48" t="s">
        <v>442</v>
      </c>
      <c r="T91" s="248"/>
      <c r="U91" s="248"/>
      <c r="V91" s="248"/>
      <c r="W91" s="252"/>
      <c r="X91" s="252"/>
    </row>
    <row r="92" spans="1:24" ht="9.75" customHeight="1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9"/>
      <c r="V92" s="299"/>
      <c r="W92" s="298"/>
      <c r="X92" s="298"/>
    </row>
  </sheetData>
  <mergeCells count="420">
    <mergeCell ref="A89:X89"/>
    <mergeCell ref="A92:T92"/>
    <mergeCell ref="U92:V92"/>
    <mergeCell ref="W92:X92"/>
    <mergeCell ref="S91:V91"/>
    <mergeCell ref="V87:W87"/>
    <mergeCell ref="B88:F88"/>
    <mergeCell ref="G88:H88"/>
    <mergeCell ref="T88:U88"/>
    <mergeCell ref="V88:W88"/>
    <mergeCell ref="B87:C87"/>
    <mergeCell ref="E87:F87"/>
    <mergeCell ref="G87:H87"/>
    <mergeCell ref="T87:U87"/>
    <mergeCell ref="V85:W85"/>
    <mergeCell ref="B86:C86"/>
    <mergeCell ref="E86:F86"/>
    <mergeCell ref="G86:H86"/>
    <mergeCell ref="T86:U86"/>
    <mergeCell ref="V86:W86"/>
    <mergeCell ref="B85:C85"/>
    <mergeCell ref="E85:F85"/>
    <mergeCell ref="G85:H85"/>
    <mergeCell ref="T85:U85"/>
    <mergeCell ref="V83:W83"/>
    <mergeCell ref="B84:C84"/>
    <mergeCell ref="E84:F84"/>
    <mergeCell ref="G84:H84"/>
    <mergeCell ref="T84:U84"/>
    <mergeCell ref="V84:W84"/>
    <mergeCell ref="B83:C83"/>
    <mergeCell ref="E83:F83"/>
    <mergeCell ref="G83:H83"/>
    <mergeCell ref="T83:U83"/>
    <mergeCell ref="V81:W81"/>
    <mergeCell ref="B82:C82"/>
    <mergeCell ref="E82:F82"/>
    <mergeCell ref="G82:H82"/>
    <mergeCell ref="T82:U82"/>
    <mergeCell ref="V82:W82"/>
    <mergeCell ref="B81:C81"/>
    <mergeCell ref="E81:F81"/>
    <mergeCell ref="G81:H81"/>
    <mergeCell ref="T81:U81"/>
    <mergeCell ref="V79:W79"/>
    <mergeCell ref="B80:C80"/>
    <mergeCell ref="E80:F80"/>
    <mergeCell ref="G80:H80"/>
    <mergeCell ref="T80:U80"/>
    <mergeCell ref="V80:W80"/>
    <mergeCell ref="B79:C79"/>
    <mergeCell ref="E79:F79"/>
    <mergeCell ref="G79:H79"/>
    <mergeCell ref="T79:U79"/>
    <mergeCell ref="V76:W76"/>
    <mergeCell ref="B77:C77"/>
    <mergeCell ref="E77:F77"/>
    <mergeCell ref="G77:H77"/>
    <mergeCell ref="T77:U77"/>
    <mergeCell ref="V77:W77"/>
    <mergeCell ref="B76:C76"/>
    <mergeCell ref="E76:F76"/>
    <mergeCell ref="G76:H76"/>
    <mergeCell ref="T76:U76"/>
    <mergeCell ref="V74:W74"/>
    <mergeCell ref="B75:C75"/>
    <mergeCell ref="E75:F75"/>
    <mergeCell ref="G75:H75"/>
    <mergeCell ref="T75:U75"/>
    <mergeCell ref="V75:W75"/>
    <mergeCell ref="B74:C74"/>
    <mergeCell ref="E74:F74"/>
    <mergeCell ref="G74:H74"/>
    <mergeCell ref="T74:U74"/>
    <mergeCell ref="V72:W72"/>
    <mergeCell ref="B73:C73"/>
    <mergeCell ref="E73:F73"/>
    <mergeCell ref="G73:H73"/>
    <mergeCell ref="T73:U73"/>
    <mergeCell ref="V73:W73"/>
    <mergeCell ref="B72:C72"/>
    <mergeCell ref="E72:F72"/>
    <mergeCell ref="G72:H72"/>
    <mergeCell ref="T72:U72"/>
    <mergeCell ref="V70:W70"/>
    <mergeCell ref="B71:C71"/>
    <mergeCell ref="E71:F71"/>
    <mergeCell ref="G71:H71"/>
    <mergeCell ref="T71:U71"/>
    <mergeCell ref="V71:W71"/>
    <mergeCell ref="B70:C70"/>
    <mergeCell ref="E70:F70"/>
    <mergeCell ref="G70:H70"/>
    <mergeCell ref="T70:U70"/>
    <mergeCell ref="Q66:Q68"/>
    <mergeCell ref="X66:X68"/>
    <mergeCell ref="T67:U68"/>
    <mergeCell ref="B69:C69"/>
    <mergeCell ref="E69:F69"/>
    <mergeCell ref="G69:H69"/>
    <mergeCell ref="T69:U69"/>
    <mergeCell ref="V69:W69"/>
    <mergeCell ref="M66:M68"/>
    <mergeCell ref="N66:N68"/>
    <mergeCell ref="O66:O68"/>
    <mergeCell ref="P66:P68"/>
    <mergeCell ref="I63:X63"/>
    <mergeCell ref="I64:I68"/>
    <mergeCell ref="J64:Q65"/>
    <mergeCell ref="R64:R68"/>
    <mergeCell ref="S64:X64"/>
    <mergeCell ref="S65:S68"/>
    <mergeCell ref="T65:U66"/>
    <mergeCell ref="V65:W68"/>
    <mergeCell ref="K66:L67"/>
    <mergeCell ref="B63:C68"/>
    <mergeCell ref="D63:D68"/>
    <mergeCell ref="E63:F68"/>
    <mergeCell ref="G63:H68"/>
    <mergeCell ref="V60:W60"/>
    <mergeCell ref="B61:C61"/>
    <mergeCell ref="E61:F61"/>
    <mergeCell ref="G61:H61"/>
    <mergeCell ref="T61:U61"/>
    <mergeCell ref="V61:W61"/>
    <mergeCell ref="B60:C60"/>
    <mergeCell ref="E60:F60"/>
    <mergeCell ref="G60:H60"/>
    <mergeCell ref="T60:U60"/>
    <mergeCell ref="V58:W58"/>
    <mergeCell ref="B58:C58"/>
    <mergeCell ref="E58:F58"/>
    <mergeCell ref="G58:H58"/>
    <mergeCell ref="T58:U58"/>
    <mergeCell ref="V56:W56"/>
    <mergeCell ref="B57:C57"/>
    <mergeCell ref="E57:F57"/>
    <mergeCell ref="G57:H57"/>
    <mergeCell ref="T57:U57"/>
    <mergeCell ref="V57:W57"/>
    <mergeCell ref="B56:C56"/>
    <mergeCell ref="E56:F56"/>
    <mergeCell ref="G56:H56"/>
    <mergeCell ref="T56:U56"/>
    <mergeCell ref="V54:W54"/>
    <mergeCell ref="B55:C55"/>
    <mergeCell ref="E55:F55"/>
    <mergeCell ref="G55:H55"/>
    <mergeCell ref="T55:U55"/>
    <mergeCell ref="V55:W55"/>
    <mergeCell ref="B54:C54"/>
    <mergeCell ref="E54:F54"/>
    <mergeCell ref="G54:H54"/>
    <mergeCell ref="T54:U54"/>
    <mergeCell ref="V52:W52"/>
    <mergeCell ref="B53:C53"/>
    <mergeCell ref="E53:F53"/>
    <mergeCell ref="G53:H53"/>
    <mergeCell ref="T53:U53"/>
    <mergeCell ref="V53:W53"/>
    <mergeCell ref="B52:C52"/>
    <mergeCell ref="E52:F52"/>
    <mergeCell ref="G52:H52"/>
    <mergeCell ref="T52:U52"/>
    <mergeCell ref="V50:W50"/>
    <mergeCell ref="B51:C51"/>
    <mergeCell ref="E51:F51"/>
    <mergeCell ref="G51:H51"/>
    <mergeCell ref="T51:U51"/>
    <mergeCell ref="V51:W51"/>
    <mergeCell ref="B50:C50"/>
    <mergeCell ref="E50:F50"/>
    <mergeCell ref="G50:H50"/>
    <mergeCell ref="T50:U50"/>
    <mergeCell ref="V48:W48"/>
    <mergeCell ref="B49:C49"/>
    <mergeCell ref="E49:F49"/>
    <mergeCell ref="G49:H49"/>
    <mergeCell ref="T49:U49"/>
    <mergeCell ref="V49:W49"/>
    <mergeCell ref="B48:C48"/>
    <mergeCell ref="E48:F48"/>
    <mergeCell ref="G48:H48"/>
    <mergeCell ref="T48:U48"/>
    <mergeCell ref="V46:W46"/>
    <mergeCell ref="B47:C47"/>
    <mergeCell ref="E47:F47"/>
    <mergeCell ref="G47:H47"/>
    <mergeCell ref="T47:U47"/>
    <mergeCell ref="V47:W47"/>
    <mergeCell ref="B46:C46"/>
    <mergeCell ref="E46:F46"/>
    <mergeCell ref="G46:H46"/>
    <mergeCell ref="T46:U46"/>
    <mergeCell ref="V44:W44"/>
    <mergeCell ref="B45:C45"/>
    <mergeCell ref="E45:F45"/>
    <mergeCell ref="G45:H45"/>
    <mergeCell ref="T45:U45"/>
    <mergeCell ref="V45:W45"/>
    <mergeCell ref="B44:C44"/>
    <mergeCell ref="E44:F44"/>
    <mergeCell ref="G44:H44"/>
    <mergeCell ref="T44:U44"/>
    <mergeCell ref="V43:W43"/>
    <mergeCell ref="B42:C42"/>
    <mergeCell ref="E42:F42"/>
    <mergeCell ref="G42:H42"/>
    <mergeCell ref="T42:U42"/>
    <mergeCell ref="B43:C43"/>
    <mergeCell ref="E43:F43"/>
    <mergeCell ref="G43:H43"/>
    <mergeCell ref="T43:U43"/>
    <mergeCell ref="B40:C40"/>
    <mergeCell ref="E40:F40"/>
    <mergeCell ref="G40:H40"/>
    <mergeCell ref="T40:U40"/>
    <mergeCell ref="B41:C41"/>
    <mergeCell ref="E41:F41"/>
    <mergeCell ref="G41:H41"/>
    <mergeCell ref="T41:U41"/>
    <mergeCell ref="B38:C38"/>
    <mergeCell ref="B39:C39"/>
    <mergeCell ref="E39:F39"/>
    <mergeCell ref="G39:H39"/>
    <mergeCell ref="V34:W34"/>
    <mergeCell ref="B35:C35"/>
    <mergeCell ref="E35:F35"/>
    <mergeCell ref="G35:H35"/>
    <mergeCell ref="T35:U35"/>
    <mergeCell ref="V35:W35"/>
    <mergeCell ref="B34:C34"/>
    <mergeCell ref="E34:F34"/>
    <mergeCell ref="G34:H34"/>
    <mergeCell ref="T34:U34"/>
    <mergeCell ref="V32:W32"/>
    <mergeCell ref="B33:C33"/>
    <mergeCell ref="E33:F33"/>
    <mergeCell ref="G33:H33"/>
    <mergeCell ref="T33:U33"/>
    <mergeCell ref="V33:W33"/>
    <mergeCell ref="B32:C32"/>
    <mergeCell ref="E32:F32"/>
    <mergeCell ref="G32:H32"/>
    <mergeCell ref="T32:U32"/>
    <mergeCell ref="V30:W30"/>
    <mergeCell ref="B31:C31"/>
    <mergeCell ref="E31:F31"/>
    <mergeCell ref="G31:H31"/>
    <mergeCell ref="T31:U31"/>
    <mergeCell ref="V31:W31"/>
    <mergeCell ref="B30:C30"/>
    <mergeCell ref="E30:F30"/>
    <mergeCell ref="G30:H30"/>
    <mergeCell ref="T30:U30"/>
    <mergeCell ref="V28:W28"/>
    <mergeCell ref="B29:C29"/>
    <mergeCell ref="E29:F29"/>
    <mergeCell ref="G29:H29"/>
    <mergeCell ref="T29:U29"/>
    <mergeCell ref="V29:W29"/>
    <mergeCell ref="B28:C28"/>
    <mergeCell ref="E28:F28"/>
    <mergeCell ref="G28:H28"/>
    <mergeCell ref="T28:U28"/>
    <mergeCell ref="V26:W26"/>
    <mergeCell ref="B27:C27"/>
    <mergeCell ref="E27:F27"/>
    <mergeCell ref="G27:H27"/>
    <mergeCell ref="T27:U27"/>
    <mergeCell ref="V27:W27"/>
    <mergeCell ref="B26:C26"/>
    <mergeCell ref="E26:F26"/>
    <mergeCell ref="G26:H26"/>
    <mergeCell ref="T26:U26"/>
    <mergeCell ref="V24:W24"/>
    <mergeCell ref="B25:C25"/>
    <mergeCell ref="E25:F25"/>
    <mergeCell ref="G25:H25"/>
    <mergeCell ref="T25:U25"/>
    <mergeCell ref="V25:W25"/>
    <mergeCell ref="B24:C24"/>
    <mergeCell ref="E24:F24"/>
    <mergeCell ref="G24:H24"/>
    <mergeCell ref="T24:U24"/>
    <mergeCell ref="V22:W22"/>
    <mergeCell ref="B23:C23"/>
    <mergeCell ref="E23:F23"/>
    <mergeCell ref="G23:H23"/>
    <mergeCell ref="T23:U23"/>
    <mergeCell ref="V23:W23"/>
    <mergeCell ref="B22:C22"/>
    <mergeCell ref="E22:F22"/>
    <mergeCell ref="G22:H22"/>
    <mergeCell ref="T22:U22"/>
    <mergeCell ref="V20:W20"/>
    <mergeCell ref="B21:C21"/>
    <mergeCell ref="E21:F21"/>
    <mergeCell ref="G21:H21"/>
    <mergeCell ref="T21:U21"/>
    <mergeCell ref="V21:W21"/>
    <mergeCell ref="B20:C20"/>
    <mergeCell ref="E20:F20"/>
    <mergeCell ref="G20:H20"/>
    <mergeCell ref="T20:U20"/>
    <mergeCell ref="V18:W18"/>
    <mergeCell ref="B19:C19"/>
    <mergeCell ref="E19:F19"/>
    <mergeCell ref="G19:H19"/>
    <mergeCell ref="T19:U19"/>
    <mergeCell ref="V19:W19"/>
    <mergeCell ref="B18:C18"/>
    <mergeCell ref="E18:F18"/>
    <mergeCell ref="G18:H18"/>
    <mergeCell ref="T18:U18"/>
    <mergeCell ref="V16:W16"/>
    <mergeCell ref="B17:C17"/>
    <mergeCell ref="E17:F17"/>
    <mergeCell ref="G17:H17"/>
    <mergeCell ref="T17:U17"/>
    <mergeCell ref="V17:W17"/>
    <mergeCell ref="B16:C16"/>
    <mergeCell ref="E16:F16"/>
    <mergeCell ref="G16:H16"/>
    <mergeCell ref="T16:U16"/>
    <mergeCell ref="V14:W14"/>
    <mergeCell ref="B15:C15"/>
    <mergeCell ref="E15:F15"/>
    <mergeCell ref="G15:H15"/>
    <mergeCell ref="T15:U15"/>
    <mergeCell ref="V15:W15"/>
    <mergeCell ref="B14:C14"/>
    <mergeCell ref="E14:F14"/>
    <mergeCell ref="G14:H14"/>
    <mergeCell ref="T14:U14"/>
    <mergeCell ref="V12:W12"/>
    <mergeCell ref="B13:C13"/>
    <mergeCell ref="E13:F13"/>
    <mergeCell ref="G13:H13"/>
    <mergeCell ref="T13:U13"/>
    <mergeCell ref="V13:W13"/>
    <mergeCell ref="B12:C12"/>
    <mergeCell ref="E12:F12"/>
    <mergeCell ref="G12:H12"/>
    <mergeCell ref="T12:U12"/>
    <mergeCell ref="V10:W10"/>
    <mergeCell ref="B11:C11"/>
    <mergeCell ref="E11:F11"/>
    <mergeCell ref="G11:H11"/>
    <mergeCell ref="T11:U11"/>
    <mergeCell ref="V11:W11"/>
    <mergeCell ref="B10:C10"/>
    <mergeCell ref="E10:F10"/>
    <mergeCell ref="G10:H10"/>
    <mergeCell ref="T10:U10"/>
    <mergeCell ref="Q6:Q8"/>
    <mergeCell ref="X6:X8"/>
    <mergeCell ref="T7:U8"/>
    <mergeCell ref="B9:C9"/>
    <mergeCell ref="E9:F9"/>
    <mergeCell ref="G9:H9"/>
    <mergeCell ref="T9:U9"/>
    <mergeCell ref="V9:W9"/>
    <mergeCell ref="M6:M8"/>
    <mergeCell ref="N6:N8"/>
    <mergeCell ref="O6:O8"/>
    <mergeCell ref="P6:P8"/>
    <mergeCell ref="I3:X3"/>
    <mergeCell ref="I4:I8"/>
    <mergeCell ref="J4:Q5"/>
    <mergeCell ref="R4:R8"/>
    <mergeCell ref="S4:X4"/>
    <mergeCell ref="S5:S8"/>
    <mergeCell ref="T5:U6"/>
    <mergeCell ref="V5:W8"/>
    <mergeCell ref="J6:J8"/>
    <mergeCell ref="K6:L7"/>
    <mergeCell ref="B3:C8"/>
    <mergeCell ref="D3:D8"/>
    <mergeCell ref="E3:F8"/>
    <mergeCell ref="G3:H8"/>
    <mergeCell ref="B1:X1"/>
    <mergeCell ref="A2:B2"/>
    <mergeCell ref="C2:E2"/>
    <mergeCell ref="F2:G2"/>
    <mergeCell ref="H2:X2"/>
    <mergeCell ref="T36:U36"/>
    <mergeCell ref="V36:W36"/>
    <mergeCell ref="B37:C37"/>
    <mergeCell ref="E37:F37"/>
    <mergeCell ref="G37:H37"/>
    <mergeCell ref="T37:U37"/>
    <mergeCell ref="V37:W37"/>
    <mergeCell ref="B36:C36"/>
    <mergeCell ref="E36:F36"/>
    <mergeCell ref="G36:H36"/>
    <mergeCell ref="V59:W59"/>
    <mergeCell ref="E38:F38"/>
    <mergeCell ref="G38:H38"/>
    <mergeCell ref="T38:U38"/>
    <mergeCell ref="V38:W38"/>
    <mergeCell ref="T39:U39"/>
    <mergeCell ref="V39:W39"/>
    <mergeCell ref="V40:W40"/>
    <mergeCell ref="V41:W41"/>
    <mergeCell ref="V42:W42"/>
    <mergeCell ref="B59:C59"/>
    <mergeCell ref="E59:F59"/>
    <mergeCell ref="G59:H59"/>
    <mergeCell ref="T59:U59"/>
    <mergeCell ref="A62:T62"/>
    <mergeCell ref="U62:V62"/>
    <mergeCell ref="W62:X62"/>
    <mergeCell ref="S90:V90"/>
    <mergeCell ref="B78:C78"/>
    <mergeCell ref="E78:F78"/>
    <mergeCell ref="G78:H78"/>
    <mergeCell ref="T78:U78"/>
    <mergeCell ref="V78:W78"/>
    <mergeCell ref="J66:J68"/>
  </mergeCells>
  <printOptions/>
  <pageMargins left="0.23" right="0.19" top="0.6" bottom="0.4" header="0.35" footer="0.32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C34" sqref="C34:D34"/>
    </sheetView>
  </sheetViews>
  <sheetFormatPr defaultColWidth="9.140625" defaultRowHeight="12.75"/>
  <cols>
    <col min="1" max="1" width="7.00390625" style="23" customWidth="1"/>
    <col min="2" max="2" width="44.28125" style="23" customWidth="1"/>
    <col min="3" max="3" width="17.7109375" style="23" customWidth="1"/>
    <col min="4" max="4" width="18.57421875" style="23" customWidth="1"/>
    <col min="5" max="7" width="9.140625" style="23" customWidth="1"/>
    <col min="8" max="8" width="10.140625" style="23" bestFit="1" customWidth="1"/>
    <col min="9" max="16384" width="9.140625" style="23" customWidth="1"/>
  </cols>
  <sheetData>
    <row r="1" spans="2:4" ht="17.25" customHeight="1">
      <c r="B1" s="300" t="s">
        <v>65</v>
      </c>
      <c r="C1" s="300"/>
      <c r="D1" s="300"/>
    </row>
    <row r="2" spans="3:4" ht="17.25" customHeight="1">
      <c r="C2" s="300" t="s">
        <v>77</v>
      </c>
      <c r="D2" s="300"/>
    </row>
    <row r="3" ht="29.25" customHeight="1"/>
    <row r="4" spans="1:4" ht="27" customHeight="1">
      <c r="A4" s="303" t="s">
        <v>85</v>
      </c>
      <c r="B4" s="303"/>
      <c r="C4" s="303"/>
      <c r="D4" s="303"/>
    </row>
    <row r="5" ht="14.25">
      <c r="D5" s="24"/>
    </row>
    <row r="6" spans="1:4" s="26" customFormat="1" ht="15" customHeight="1">
      <c r="A6" s="301" t="s">
        <v>4</v>
      </c>
      <c r="B6" s="301" t="s">
        <v>5</v>
      </c>
      <c r="C6" s="302" t="s">
        <v>6</v>
      </c>
      <c r="D6" s="302" t="s">
        <v>86</v>
      </c>
    </row>
    <row r="7" spans="1:4" s="26" customFormat="1" ht="15" customHeight="1">
      <c r="A7" s="301"/>
      <c r="B7" s="301"/>
      <c r="C7" s="301"/>
      <c r="D7" s="302"/>
    </row>
    <row r="8" spans="1:4" s="26" customFormat="1" ht="15.75" customHeight="1">
      <c r="A8" s="301"/>
      <c r="B8" s="301"/>
      <c r="C8" s="301"/>
      <c r="D8" s="302"/>
    </row>
    <row r="9" spans="1:4" s="27" customFormat="1" ht="9.75" customHeight="1">
      <c r="A9" s="25">
        <v>1</v>
      </c>
      <c r="B9" s="25">
        <v>2</v>
      </c>
      <c r="C9" s="25">
        <v>3</v>
      </c>
      <c r="D9" s="22">
        <v>4</v>
      </c>
    </row>
    <row r="10" spans="1:4" s="30" customFormat="1" ht="17.25" customHeight="1">
      <c r="A10" s="28" t="s">
        <v>7</v>
      </c>
      <c r="B10" s="29" t="s">
        <v>8</v>
      </c>
      <c r="C10" s="28"/>
      <c r="D10" s="72">
        <v>37202673.92</v>
      </c>
    </row>
    <row r="11" spans="1:4" ht="17.25" customHeight="1">
      <c r="A11" s="28" t="s">
        <v>9</v>
      </c>
      <c r="B11" s="29" t="s">
        <v>10</v>
      </c>
      <c r="C11" s="28"/>
      <c r="D11" s="72">
        <v>40212795.74</v>
      </c>
    </row>
    <row r="12" spans="1:4" ht="17.25" customHeight="1">
      <c r="A12" s="28" t="s">
        <v>11</v>
      </c>
      <c r="B12" s="29" t="s">
        <v>12</v>
      </c>
      <c r="C12" s="31"/>
      <c r="D12" s="73">
        <f>D10-D11</f>
        <v>-3010121.8200000003</v>
      </c>
    </row>
    <row r="13" spans="1:4" ht="18.75" customHeight="1">
      <c r="A13" s="304" t="s">
        <v>13</v>
      </c>
      <c r="B13" s="305"/>
      <c r="C13" s="31"/>
      <c r="D13" s="71">
        <f>D14+D15+D16+D17+D18+D19+D20+D21</f>
        <v>4324121.82</v>
      </c>
    </row>
    <row r="14" spans="1:4" ht="21.75" customHeight="1">
      <c r="A14" s="28" t="s">
        <v>7</v>
      </c>
      <c r="B14" s="32" t="s">
        <v>14</v>
      </c>
      <c r="C14" s="28" t="s">
        <v>15</v>
      </c>
      <c r="D14" s="72">
        <v>0</v>
      </c>
    </row>
    <row r="15" spans="1:4" ht="18.75" customHeight="1">
      <c r="A15" s="33" t="s">
        <v>9</v>
      </c>
      <c r="B15" s="31" t="s">
        <v>16</v>
      </c>
      <c r="C15" s="28" t="s">
        <v>15</v>
      </c>
      <c r="D15" s="72">
        <v>0</v>
      </c>
    </row>
    <row r="16" spans="1:4" ht="44.25" customHeight="1">
      <c r="A16" s="28" t="s">
        <v>11</v>
      </c>
      <c r="B16" s="34" t="s">
        <v>64</v>
      </c>
      <c r="C16" s="28" t="s">
        <v>17</v>
      </c>
      <c r="D16" s="73"/>
    </row>
    <row r="17" spans="1:4" ht="18.75" customHeight="1">
      <c r="A17" s="33" t="s">
        <v>18</v>
      </c>
      <c r="B17" s="31" t="s">
        <v>19</v>
      </c>
      <c r="C17" s="28" t="s">
        <v>20</v>
      </c>
      <c r="D17" s="73"/>
    </row>
    <row r="18" spans="1:4" ht="18.75" customHeight="1">
      <c r="A18" s="28" t="s">
        <v>21</v>
      </c>
      <c r="B18" s="31" t="s">
        <v>22</v>
      </c>
      <c r="C18" s="28" t="s">
        <v>23</v>
      </c>
      <c r="D18" s="73"/>
    </row>
    <row r="19" spans="1:4" ht="18.75" customHeight="1">
      <c r="A19" s="33" t="s">
        <v>24</v>
      </c>
      <c r="B19" s="31" t="s">
        <v>25</v>
      </c>
      <c r="C19" s="28" t="s">
        <v>26</v>
      </c>
      <c r="D19" s="74"/>
    </row>
    <row r="20" spans="1:4" ht="18.75" customHeight="1">
      <c r="A20" s="28" t="s">
        <v>27</v>
      </c>
      <c r="B20" s="31" t="s">
        <v>28</v>
      </c>
      <c r="C20" s="28" t="s">
        <v>29</v>
      </c>
      <c r="D20" s="75">
        <v>3500000</v>
      </c>
    </row>
    <row r="21" spans="1:4" ht="17.25" customHeight="1">
      <c r="A21" s="28" t="s">
        <v>30</v>
      </c>
      <c r="B21" s="35" t="s">
        <v>31</v>
      </c>
      <c r="C21" s="28" t="s">
        <v>32</v>
      </c>
      <c r="D21" s="72">
        <v>824121.82</v>
      </c>
    </row>
    <row r="22" spans="1:4" ht="18.75" customHeight="1">
      <c r="A22" s="304" t="s">
        <v>33</v>
      </c>
      <c r="B22" s="305"/>
      <c r="C22" s="28"/>
      <c r="D22" s="71">
        <f>D23+D24+D28</f>
        <v>1314000</v>
      </c>
    </row>
    <row r="23" spans="1:4" ht="16.5" customHeight="1">
      <c r="A23" s="28" t="s">
        <v>7</v>
      </c>
      <c r="B23" s="31" t="s">
        <v>34</v>
      </c>
      <c r="C23" s="28" t="s">
        <v>35</v>
      </c>
      <c r="D23" s="72">
        <v>0</v>
      </c>
    </row>
    <row r="24" spans="1:4" ht="17.25" customHeight="1">
      <c r="A24" s="33" t="s">
        <v>9</v>
      </c>
      <c r="B24" s="36" t="s">
        <v>36</v>
      </c>
      <c r="C24" s="33" t="s">
        <v>35</v>
      </c>
      <c r="D24" s="72">
        <v>134000</v>
      </c>
    </row>
    <row r="25" spans="1:4" ht="38.25" customHeight="1">
      <c r="A25" s="28" t="s">
        <v>11</v>
      </c>
      <c r="B25" s="37" t="s">
        <v>37</v>
      </c>
      <c r="C25" s="28" t="s">
        <v>38</v>
      </c>
      <c r="D25" s="75"/>
    </row>
    <row r="26" spans="1:4" ht="14.25" customHeight="1">
      <c r="A26" s="33" t="s">
        <v>18</v>
      </c>
      <c r="B26" s="36" t="s">
        <v>39</v>
      </c>
      <c r="C26" s="33" t="s">
        <v>40</v>
      </c>
      <c r="D26" s="76"/>
    </row>
    <row r="27" spans="1:4" ht="15.75" customHeight="1">
      <c r="A27" s="28" t="s">
        <v>21</v>
      </c>
      <c r="B27" s="31" t="s">
        <v>41</v>
      </c>
      <c r="C27" s="28" t="s">
        <v>42</v>
      </c>
      <c r="D27" s="75"/>
    </row>
    <row r="28" spans="1:4" ht="15" customHeight="1">
      <c r="A28" s="38" t="s">
        <v>24</v>
      </c>
      <c r="B28" s="35" t="s">
        <v>43</v>
      </c>
      <c r="C28" s="38" t="s">
        <v>44</v>
      </c>
      <c r="D28" s="72">
        <v>1180000</v>
      </c>
    </row>
    <row r="29" spans="1:6" ht="18" customHeight="1">
      <c r="A29" s="38" t="s">
        <v>27</v>
      </c>
      <c r="B29" s="35" t="s">
        <v>45</v>
      </c>
      <c r="C29" s="39" t="s">
        <v>46</v>
      </c>
      <c r="D29" s="40"/>
      <c r="E29" s="41"/>
      <c r="F29" s="41"/>
    </row>
    <row r="30" spans="1:3" ht="14.25">
      <c r="A30" s="42"/>
      <c r="B30" s="43"/>
      <c r="C30" s="44"/>
    </row>
    <row r="32" spans="3:4" ht="14.25">
      <c r="C32" s="300" t="s">
        <v>441</v>
      </c>
      <c r="D32" s="300"/>
    </row>
    <row r="34" spans="3:4" ht="14.25">
      <c r="C34" s="300" t="s">
        <v>442</v>
      </c>
      <c r="D34" s="300"/>
    </row>
  </sheetData>
  <sheetProtection/>
  <mergeCells count="11">
    <mergeCell ref="C32:D32"/>
    <mergeCell ref="C34:D34"/>
    <mergeCell ref="A13:B13"/>
    <mergeCell ref="A22:B22"/>
    <mergeCell ref="B1:D1"/>
    <mergeCell ref="C2:D2"/>
    <mergeCell ref="A6:A8"/>
    <mergeCell ref="B6:B8"/>
    <mergeCell ref="C6:C8"/>
    <mergeCell ref="D6:D8"/>
    <mergeCell ref="A4:D4"/>
  </mergeCells>
  <printOptions/>
  <pageMargins left="0.75" right="0.49" top="0.6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4" sqref="D4"/>
    </sheetView>
  </sheetViews>
  <sheetFormatPr defaultColWidth="9.140625" defaultRowHeight="12.75"/>
  <cols>
    <col min="1" max="1" width="8.7109375" style="150" customWidth="1"/>
    <col min="2" max="3" width="10.8515625" style="150" customWidth="1"/>
    <col min="4" max="4" width="87.7109375" style="150" customWidth="1"/>
    <col min="5" max="5" width="17.57421875" style="150" customWidth="1"/>
    <col min="6" max="16384" width="9.140625" style="150" customWidth="1"/>
  </cols>
  <sheetData>
    <row r="1" ht="18.75" customHeight="1">
      <c r="D1" s="161" t="s">
        <v>392</v>
      </c>
    </row>
    <row r="2" spans="1:5" ht="29.25" customHeight="1">
      <c r="A2" s="311" t="s">
        <v>393</v>
      </c>
      <c r="B2" s="311"/>
      <c r="C2" s="311"/>
      <c r="D2" s="311"/>
      <c r="E2" s="311"/>
    </row>
    <row r="3" spans="1:5" ht="12.75" customHeight="1">
      <c r="A3" s="312"/>
      <c r="B3" s="312"/>
      <c r="C3" s="312"/>
      <c r="D3" s="312"/>
      <c r="E3" s="312"/>
    </row>
    <row r="4" spans="1:5" ht="16.5" customHeight="1">
      <c r="A4" s="162" t="s">
        <v>0</v>
      </c>
      <c r="B4" s="162" t="s">
        <v>3</v>
      </c>
      <c r="C4" s="163" t="s">
        <v>394</v>
      </c>
      <c r="D4" s="190" t="s">
        <v>5</v>
      </c>
      <c r="E4" s="164" t="s">
        <v>50</v>
      </c>
    </row>
    <row r="5" spans="1:5" ht="20.25" customHeight="1">
      <c r="A5" s="180" t="s">
        <v>231</v>
      </c>
      <c r="B5" s="165"/>
      <c r="C5" s="165"/>
      <c r="D5" s="166" t="s">
        <v>129</v>
      </c>
      <c r="E5" s="167" t="s">
        <v>235</v>
      </c>
    </row>
    <row r="6" spans="1:5" ht="16.5" customHeight="1">
      <c r="A6" s="188"/>
      <c r="B6" s="185" t="s">
        <v>233</v>
      </c>
      <c r="C6" s="169"/>
      <c r="D6" s="170" t="s">
        <v>234</v>
      </c>
      <c r="E6" s="171" t="s">
        <v>235</v>
      </c>
    </row>
    <row r="7" spans="1:5" ht="27" customHeight="1">
      <c r="A7" s="188"/>
      <c r="B7" s="186"/>
      <c r="C7" s="173" t="s">
        <v>395</v>
      </c>
      <c r="D7" s="174" t="s">
        <v>396</v>
      </c>
      <c r="E7" s="175" t="s">
        <v>235</v>
      </c>
    </row>
    <row r="8" spans="1:5" ht="30" customHeight="1">
      <c r="A8" s="187" t="s">
        <v>252</v>
      </c>
      <c r="B8" s="165"/>
      <c r="C8" s="165"/>
      <c r="D8" s="166" t="s">
        <v>132</v>
      </c>
      <c r="E8" s="167" t="s">
        <v>253</v>
      </c>
    </row>
    <row r="9" spans="1:5" ht="19.5" customHeight="1">
      <c r="A9" s="188"/>
      <c r="B9" s="169" t="s">
        <v>254</v>
      </c>
      <c r="C9" s="169"/>
      <c r="D9" s="170" t="s">
        <v>255</v>
      </c>
      <c r="E9" s="171" t="s">
        <v>253</v>
      </c>
    </row>
    <row r="10" spans="1:5" ht="24.75" customHeight="1">
      <c r="A10" s="188"/>
      <c r="B10" s="172"/>
      <c r="C10" s="173" t="s">
        <v>395</v>
      </c>
      <c r="D10" s="174" t="s">
        <v>396</v>
      </c>
      <c r="E10" s="175" t="s">
        <v>253</v>
      </c>
    </row>
    <row r="11" spans="1:5" ht="21" customHeight="1">
      <c r="A11" s="165" t="s">
        <v>256</v>
      </c>
      <c r="B11" s="165"/>
      <c r="C11" s="165"/>
      <c r="D11" s="166" t="s">
        <v>133</v>
      </c>
      <c r="E11" s="167" t="s">
        <v>267</v>
      </c>
    </row>
    <row r="12" spans="1:5" ht="16.5" customHeight="1">
      <c r="A12" s="188"/>
      <c r="B12" s="169" t="s">
        <v>265</v>
      </c>
      <c r="C12" s="169"/>
      <c r="D12" s="170" t="s">
        <v>266</v>
      </c>
      <c r="E12" s="171" t="s">
        <v>267</v>
      </c>
    </row>
    <row r="13" spans="1:5" ht="31.5" customHeight="1">
      <c r="A13" s="188"/>
      <c r="B13" s="172"/>
      <c r="C13" s="173" t="s">
        <v>395</v>
      </c>
      <c r="D13" s="174" t="s">
        <v>396</v>
      </c>
      <c r="E13" s="175" t="s">
        <v>267</v>
      </c>
    </row>
    <row r="14" spans="1:5" ht="21.75" customHeight="1">
      <c r="A14" s="165" t="s">
        <v>327</v>
      </c>
      <c r="B14" s="165"/>
      <c r="C14" s="165"/>
      <c r="D14" s="166" t="s">
        <v>151</v>
      </c>
      <c r="E14" s="167" t="s">
        <v>397</v>
      </c>
    </row>
    <row r="15" spans="1:5" ht="26.25" customHeight="1">
      <c r="A15" s="188"/>
      <c r="B15" s="177" t="s">
        <v>331</v>
      </c>
      <c r="C15" s="165"/>
      <c r="D15" s="189" t="s">
        <v>332</v>
      </c>
      <c r="E15" s="167" t="s">
        <v>398</v>
      </c>
    </row>
    <row r="16" spans="1:5" ht="41.25" customHeight="1">
      <c r="A16" s="188"/>
      <c r="B16" s="178"/>
      <c r="C16" s="173" t="s">
        <v>395</v>
      </c>
      <c r="D16" s="174" t="s">
        <v>396</v>
      </c>
      <c r="E16" s="175" t="s">
        <v>398</v>
      </c>
    </row>
    <row r="17" spans="1:5" ht="24" customHeight="1">
      <c r="A17" s="188"/>
      <c r="B17" s="177" t="s">
        <v>336</v>
      </c>
      <c r="C17" s="165"/>
      <c r="D17" s="189" t="s">
        <v>337</v>
      </c>
      <c r="E17" s="167" t="s">
        <v>399</v>
      </c>
    </row>
    <row r="18" spans="1:5" ht="35.25" customHeight="1">
      <c r="A18" s="188"/>
      <c r="B18" s="178"/>
      <c r="C18" s="173" t="s">
        <v>395</v>
      </c>
      <c r="D18" s="174" t="s">
        <v>396</v>
      </c>
      <c r="E18" s="175" t="s">
        <v>399</v>
      </c>
    </row>
    <row r="19" spans="1:5" ht="21" customHeight="1">
      <c r="A19" s="180"/>
      <c r="B19" s="181" t="s">
        <v>347</v>
      </c>
      <c r="C19" s="180"/>
      <c r="D19" s="189" t="s">
        <v>348</v>
      </c>
      <c r="E19" s="167" t="s">
        <v>400</v>
      </c>
    </row>
    <row r="20" spans="1:5" ht="26.25" customHeight="1">
      <c r="A20" s="182"/>
      <c r="B20" s="182"/>
      <c r="C20" s="182" t="s">
        <v>395</v>
      </c>
      <c r="D20" s="179" t="s">
        <v>396</v>
      </c>
      <c r="E20" s="175" t="s">
        <v>400</v>
      </c>
    </row>
    <row r="21" spans="1:5" ht="20.25" customHeight="1">
      <c r="A21" s="306" t="s">
        <v>401</v>
      </c>
      <c r="B21" s="307"/>
      <c r="C21" s="307"/>
      <c r="D21" s="308"/>
      <c r="E21" s="176">
        <f>E5+E8+E11+E14</f>
        <v>2864283</v>
      </c>
    </row>
    <row r="22" spans="4:5" ht="14.25">
      <c r="D22" s="309" t="s">
        <v>441</v>
      </c>
      <c r="E22" s="309"/>
    </row>
    <row r="23" spans="4:5" ht="26.25" customHeight="1">
      <c r="D23" s="310" t="s">
        <v>446</v>
      </c>
      <c r="E23" s="310"/>
    </row>
  </sheetData>
  <mergeCells count="5">
    <mergeCell ref="A21:D21"/>
    <mergeCell ref="D22:E22"/>
    <mergeCell ref="D23:E23"/>
    <mergeCell ref="A2:E2"/>
    <mergeCell ref="A3:E3"/>
  </mergeCells>
  <printOptions/>
  <pageMargins left="0.75" right="0.33" top="0.46" bottom="0.4" header="0.36" footer="0.3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3">
      <selection activeCell="D38" sqref="D38:E38"/>
    </sheetView>
  </sheetViews>
  <sheetFormatPr defaultColWidth="9.140625" defaultRowHeight="12.75"/>
  <cols>
    <col min="1" max="1" width="8.7109375" style="150" customWidth="1"/>
    <col min="2" max="2" width="9.8515625" style="150" customWidth="1"/>
    <col min="3" max="3" width="10.140625" style="150" customWidth="1"/>
    <col min="4" max="4" width="93.28125" style="150" customWidth="1"/>
    <col min="5" max="5" width="17.00390625" style="150" customWidth="1"/>
    <col min="6" max="16384" width="9.140625" style="150" customWidth="1"/>
  </cols>
  <sheetData>
    <row r="1" spans="1:5" ht="21" customHeight="1">
      <c r="A1" s="316" t="s">
        <v>434</v>
      </c>
      <c r="B1" s="316"/>
      <c r="C1" s="316"/>
      <c r="D1" s="316"/>
      <c r="E1" s="316"/>
    </row>
    <row r="2" spans="1:5" ht="16.5" customHeight="1">
      <c r="A2" s="317" t="s">
        <v>435</v>
      </c>
      <c r="B2" s="317"/>
      <c r="C2" s="317"/>
      <c r="D2" s="317"/>
      <c r="E2" s="317"/>
    </row>
    <row r="3" spans="1:5" ht="17.25" customHeight="1">
      <c r="A3" s="149"/>
      <c r="B3" s="149"/>
      <c r="C3" s="149"/>
      <c r="D3" s="149"/>
      <c r="E3" s="149"/>
    </row>
    <row r="4" spans="1:5" ht="21" customHeight="1">
      <c r="A4" s="162" t="s">
        <v>0</v>
      </c>
      <c r="B4" s="162" t="s">
        <v>3</v>
      </c>
      <c r="C4" s="163" t="s">
        <v>394</v>
      </c>
      <c r="D4" s="190" t="s">
        <v>5</v>
      </c>
      <c r="E4" s="164" t="s">
        <v>50</v>
      </c>
    </row>
    <row r="5" spans="1:5" ht="21.75" customHeight="1">
      <c r="A5" s="165" t="s">
        <v>231</v>
      </c>
      <c r="B5" s="165"/>
      <c r="C5" s="165"/>
      <c r="D5" s="166" t="s">
        <v>129</v>
      </c>
      <c r="E5" s="167" t="s">
        <v>235</v>
      </c>
    </row>
    <row r="6" spans="1:5" ht="16.5" customHeight="1">
      <c r="A6" s="183"/>
      <c r="B6" s="169" t="s">
        <v>233</v>
      </c>
      <c r="C6" s="169"/>
      <c r="D6" s="170" t="s">
        <v>234</v>
      </c>
      <c r="E6" s="171" t="s">
        <v>235</v>
      </c>
    </row>
    <row r="7" spans="1:5" ht="16.5" customHeight="1">
      <c r="A7" s="191"/>
      <c r="B7" s="192"/>
      <c r="C7" s="173" t="s">
        <v>402</v>
      </c>
      <c r="D7" s="174" t="s">
        <v>403</v>
      </c>
      <c r="E7" s="175" t="s">
        <v>404</v>
      </c>
    </row>
    <row r="8" spans="1:5" ht="16.5" customHeight="1">
      <c r="A8" s="191"/>
      <c r="B8" s="193"/>
      <c r="C8" s="173" t="s">
        <v>405</v>
      </c>
      <c r="D8" s="174" t="s">
        <v>406</v>
      </c>
      <c r="E8" s="175" t="s">
        <v>407</v>
      </c>
    </row>
    <row r="9" spans="1:5" ht="16.5" customHeight="1">
      <c r="A9" s="191"/>
      <c r="B9" s="193"/>
      <c r="C9" s="173" t="s">
        <v>408</v>
      </c>
      <c r="D9" s="174" t="s">
        <v>409</v>
      </c>
      <c r="E9" s="175" t="s">
        <v>410</v>
      </c>
    </row>
    <row r="10" spans="1:5" ht="16.5" customHeight="1">
      <c r="A10" s="191"/>
      <c r="B10" s="193"/>
      <c r="C10" s="173" t="s">
        <v>411</v>
      </c>
      <c r="D10" s="174" t="s">
        <v>412</v>
      </c>
      <c r="E10" s="175" t="s">
        <v>413</v>
      </c>
    </row>
    <row r="11" spans="1:5" ht="16.5" customHeight="1">
      <c r="A11" s="184"/>
      <c r="B11" s="194"/>
      <c r="C11" s="173" t="s">
        <v>414</v>
      </c>
      <c r="D11" s="174" t="s">
        <v>415</v>
      </c>
      <c r="E11" s="175" t="s">
        <v>237</v>
      </c>
    </row>
    <row r="12" spans="1:5" ht="18.75" customHeight="1">
      <c r="A12" s="165" t="s">
        <v>252</v>
      </c>
      <c r="B12" s="165"/>
      <c r="C12" s="165"/>
      <c r="D12" s="166" t="s">
        <v>132</v>
      </c>
      <c r="E12" s="167" t="s">
        <v>253</v>
      </c>
    </row>
    <row r="13" spans="1:5" ht="16.5" customHeight="1">
      <c r="A13" s="168"/>
      <c r="B13" s="169" t="s">
        <v>254</v>
      </c>
      <c r="C13" s="169"/>
      <c r="D13" s="170" t="s">
        <v>255</v>
      </c>
      <c r="E13" s="171" t="s">
        <v>253</v>
      </c>
    </row>
    <row r="14" spans="1:5" ht="16.5" customHeight="1">
      <c r="A14" s="172"/>
      <c r="B14" s="172"/>
      <c r="C14" s="173" t="s">
        <v>416</v>
      </c>
      <c r="D14" s="174" t="s">
        <v>417</v>
      </c>
      <c r="E14" s="175" t="s">
        <v>253</v>
      </c>
    </row>
    <row r="15" spans="1:5" ht="21.75" customHeight="1">
      <c r="A15" s="165" t="s">
        <v>256</v>
      </c>
      <c r="B15" s="165"/>
      <c r="C15" s="165"/>
      <c r="D15" s="166" t="s">
        <v>133</v>
      </c>
      <c r="E15" s="167" t="s">
        <v>267</v>
      </c>
    </row>
    <row r="16" spans="1:5" ht="16.5" customHeight="1">
      <c r="A16" s="168"/>
      <c r="B16" s="169" t="s">
        <v>265</v>
      </c>
      <c r="C16" s="169"/>
      <c r="D16" s="170" t="s">
        <v>266</v>
      </c>
      <c r="E16" s="171" t="s">
        <v>267</v>
      </c>
    </row>
    <row r="17" spans="1:5" ht="16.5" customHeight="1">
      <c r="A17" s="172"/>
      <c r="B17" s="172"/>
      <c r="C17" s="173" t="s">
        <v>414</v>
      </c>
      <c r="D17" s="174" t="s">
        <v>415</v>
      </c>
      <c r="E17" s="175" t="s">
        <v>267</v>
      </c>
    </row>
    <row r="18" spans="1:5" ht="21.75" customHeight="1">
      <c r="A18" s="165" t="s">
        <v>327</v>
      </c>
      <c r="B18" s="165"/>
      <c r="C18" s="165"/>
      <c r="D18" s="166" t="s">
        <v>151</v>
      </c>
      <c r="E18" s="167" t="s">
        <v>397</v>
      </c>
    </row>
    <row r="19" spans="1:5" ht="25.5" customHeight="1">
      <c r="A19" s="168"/>
      <c r="B19" s="169" t="s">
        <v>331</v>
      </c>
      <c r="C19" s="169"/>
      <c r="D19" s="170" t="s">
        <v>332</v>
      </c>
      <c r="E19" s="171" t="s">
        <v>398</v>
      </c>
    </row>
    <row r="20" spans="1:5" ht="16.5" customHeight="1">
      <c r="A20" s="172"/>
      <c r="B20" s="172"/>
      <c r="C20" s="173" t="s">
        <v>418</v>
      </c>
      <c r="D20" s="174" t="s">
        <v>419</v>
      </c>
      <c r="E20" s="175" t="s">
        <v>335</v>
      </c>
    </row>
    <row r="21" spans="1:5" ht="16.5" customHeight="1">
      <c r="A21" s="172"/>
      <c r="B21" s="172"/>
      <c r="C21" s="173" t="s">
        <v>402</v>
      </c>
      <c r="D21" s="174" t="s">
        <v>403</v>
      </c>
      <c r="E21" s="175" t="s">
        <v>420</v>
      </c>
    </row>
    <row r="22" spans="1:5" ht="16.5" customHeight="1">
      <c r="A22" s="172"/>
      <c r="B22" s="172"/>
      <c r="C22" s="173" t="s">
        <v>405</v>
      </c>
      <c r="D22" s="174" t="s">
        <v>406</v>
      </c>
      <c r="E22" s="175" t="s">
        <v>407</v>
      </c>
    </row>
    <row r="23" spans="1:5" ht="16.5" customHeight="1">
      <c r="A23" s="172"/>
      <c r="B23" s="172"/>
      <c r="C23" s="173" t="s">
        <v>408</v>
      </c>
      <c r="D23" s="174" t="s">
        <v>409</v>
      </c>
      <c r="E23" s="175" t="s">
        <v>421</v>
      </c>
    </row>
    <row r="24" spans="1:5" ht="16.5" customHeight="1">
      <c r="A24" s="172"/>
      <c r="B24" s="172"/>
      <c r="C24" s="173" t="s">
        <v>411</v>
      </c>
      <c r="D24" s="174" t="s">
        <v>412</v>
      </c>
      <c r="E24" s="175" t="s">
        <v>422</v>
      </c>
    </row>
    <row r="25" spans="1:5" ht="16.5" customHeight="1">
      <c r="A25" s="172"/>
      <c r="B25" s="172"/>
      <c r="C25" s="173" t="s">
        <v>414</v>
      </c>
      <c r="D25" s="174" t="s">
        <v>415</v>
      </c>
      <c r="E25" s="175" t="s">
        <v>423</v>
      </c>
    </row>
    <row r="26" spans="1:5" ht="16.5" customHeight="1">
      <c r="A26" s="172"/>
      <c r="B26" s="172"/>
      <c r="C26" s="173" t="s">
        <v>416</v>
      </c>
      <c r="D26" s="174" t="s">
        <v>417</v>
      </c>
      <c r="E26" s="175" t="s">
        <v>424</v>
      </c>
    </row>
    <row r="27" spans="1:5" ht="16.5" customHeight="1">
      <c r="A27" s="200"/>
      <c r="B27" s="200"/>
      <c r="C27" s="201" t="s">
        <v>425</v>
      </c>
      <c r="D27" s="174" t="s">
        <v>426</v>
      </c>
      <c r="E27" s="175" t="s">
        <v>427</v>
      </c>
    </row>
    <row r="28" spans="1:5" ht="27" customHeight="1">
      <c r="A28" s="205"/>
      <c r="B28" s="198" t="s">
        <v>336</v>
      </c>
      <c r="C28" s="205"/>
      <c r="D28" s="199" t="s">
        <v>337</v>
      </c>
      <c r="E28" s="167" t="s">
        <v>399</v>
      </c>
    </row>
    <row r="29" spans="1:5" ht="21" customHeight="1">
      <c r="A29" s="202"/>
      <c r="B29" s="203"/>
      <c r="C29" s="204" t="s">
        <v>428</v>
      </c>
      <c r="D29" s="170" t="s">
        <v>429</v>
      </c>
      <c r="E29" s="171" t="s">
        <v>399</v>
      </c>
    </row>
    <row r="30" spans="1:5" ht="21" customHeight="1">
      <c r="A30" s="187"/>
      <c r="B30" s="197" t="s">
        <v>347</v>
      </c>
      <c r="C30" s="165"/>
      <c r="D30" s="189" t="s">
        <v>348</v>
      </c>
      <c r="E30" s="167" t="s">
        <v>400</v>
      </c>
    </row>
    <row r="31" spans="1:5" ht="16.5" customHeight="1">
      <c r="A31" s="172"/>
      <c r="B31" s="172"/>
      <c r="C31" s="173" t="s">
        <v>402</v>
      </c>
      <c r="D31" s="174" t="s">
        <v>403</v>
      </c>
      <c r="E31" s="175" t="s">
        <v>430</v>
      </c>
    </row>
    <row r="32" spans="1:5" ht="16.5" customHeight="1">
      <c r="A32" s="172"/>
      <c r="B32" s="172"/>
      <c r="C32" s="173" t="s">
        <v>405</v>
      </c>
      <c r="D32" s="174" t="s">
        <v>406</v>
      </c>
      <c r="E32" s="175" t="s">
        <v>431</v>
      </c>
    </row>
    <row r="33" spans="1:5" ht="16.5" customHeight="1">
      <c r="A33" s="172"/>
      <c r="B33" s="172"/>
      <c r="C33" s="173" t="s">
        <v>408</v>
      </c>
      <c r="D33" s="174" t="s">
        <v>409</v>
      </c>
      <c r="E33" s="175" t="s">
        <v>432</v>
      </c>
    </row>
    <row r="34" spans="1:5" ht="16.5" customHeight="1">
      <c r="A34" s="172"/>
      <c r="B34" s="172"/>
      <c r="C34" s="173" t="s">
        <v>411</v>
      </c>
      <c r="D34" s="174" t="s">
        <v>412</v>
      </c>
      <c r="E34" s="175" t="s">
        <v>433</v>
      </c>
    </row>
    <row r="35" spans="1:5" ht="23.25" customHeight="1">
      <c r="A35" s="313" t="s">
        <v>401</v>
      </c>
      <c r="B35" s="314"/>
      <c r="C35" s="314"/>
      <c r="D35" s="315"/>
      <c r="E35" s="195">
        <f>E5+E12+E15+E18</f>
        <v>2864283</v>
      </c>
    </row>
    <row r="38" spans="4:5" ht="14.25">
      <c r="D38" s="310" t="s">
        <v>448</v>
      </c>
      <c r="E38" s="310"/>
    </row>
    <row r="39" spans="4:5" ht="14.25">
      <c r="D39" s="196"/>
      <c r="E39" s="196"/>
    </row>
    <row r="40" spans="4:5" ht="14.25">
      <c r="D40" s="310" t="s">
        <v>447</v>
      </c>
      <c r="E40" s="310"/>
    </row>
  </sheetData>
  <mergeCells count="5">
    <mergeCell ref="A35:D35"/>
    <mergeCell ref="D38:E38"/>
    <mergeCell ref="D40:E40"/>
    <mergeCell ref="A1:E1"/>
    <mergeCell ref="A2:E2"/>
  </mergeCells>
  <printOptions/>
  <pageMargins left="0.61" right="0.32" top="0.63" bottom="0.48" header="0.38" footer="0.27"/>
  <pageSetup horizontalDpi="600" verticalDpi="600" orientation="landscape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6">
      <selection activeCell="D25" sqref="D25:E25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ht="18.75" customHeight="1"/>
    <row r="2" spans="4:5" ht="20.25" customHeight="1">
      <c r="D2" s="322" t="s">
        <v>87</v>
      </c>
      <c r="E2" s="322"/>
    </row>
    <row r="3" spans="4:5" ht="15.75" customHeight="1">
      <c r="D3" s="322" t="s">
        <v>78</v>
      </c>
      <c r="E3" s="322"/>
    </row>
    <row r="4" ht="19.5" customHeight="1"/>
    <row r="5" spans="1:5" ht="78" customHeight="1">
      <c r="A5" s="323" t="s">
        <v>48</v>
      </c>
      <c r="B5" s="323"/>
      <c r="C5" s="323"/>
      <c r="D5" s="323"/>
      <c r="E5" s="323"/>
    </row>
    <row r="6" ht="19.5" customHeight="1">
      <c r="E6" s="4"/>
    </row>
    <row r="7" spans="1:5" s="85" customFormat="1" ht="23.25" customHeight="1">
      <c r="A7" s="82" t="s">
        <v>4</v>
      </c>
      <c r="B7" s="82" t="s">
        <v>0</v>
      </c>
      <c r="C7" s="82" t="s">
        <v>3</v>
      </c>
      <c r="D7" s="82" t="s">
        <v>49</v>
      </c>
      <c r="E7" s="82" t="s">
        <v>50</v>
      </c>
    </row>
    <row r="8" spans="1:5" ht="30" customHeight="1" thickBot="1">
      <c r="A8" s="5" t="s">
        <v>51</v>
      </c>
      <c r="B8" s="324" t="s">
        <v>2</v>
      </c>
      <c r="C8" s="325"/>
      <c r="D8" s="325"/>
      <c r="E8" s="326"/>
    </row>
    <row r="9" spans="1:5" ht="30" customHeight="1">
      <c r="A9" s="48">
        <v>1</v>
      </c>
      <c r="B9" s="49">
        <v>756</v>
      </c>
      <c r="C9" s="50"/>
      <c r="D9" s="15" t="s">
        <v>60</v>
      </c>
      <c r="E9" s="51">
        <f>E10</f>
        <v>55000</v>
      </c>
    </row>
    <row r="10" spans="1:5" ht="30" customHeight="1">
      <c r="A10" s="52"/>
      <c r="B10" s="45"/>
      <c r="C10" s="45">
        <v>75618</v>
      </c>
      <c r="D10" s="14" t="s">
        <v>67</v>
      </c>
      <c r="E10" s="19">
        <v>55000</v>
      </c>
    </row>
    <row r="11" spans="1:5" ht="30" customHeight="1">
      <c r="A11" s="52"/>
      <c r="B11" s="8"/>
      <c r="C11" s="8"/>
      <c r="D11" s="14"/>
      <c r="E11" s="19"/>
    </row>
    <row r="12" spans="1:5" ht="30" customHeight="1">
      <c r="A12" s="56"/>
      <c r="B12" s="57"/>
      <c r="C12" s="57"/>
      <c r="D12" s="57"/>
      <c r="E12" s="57"/>
    </row>
    <row r="13" spans="1:5" s="58" customFormat="1" ht="30" customHeight="1">
      <c r="A13" s="319" t="s">
        <v>68</v>
      </c>
      <c r="B13" s="320"/>
      <c r="C13" s="321"/>
      <c r="D13" s="53"/>
      <c r="E13" s="51">
        <f>E9</f>
        <v>55000</v>
      </c>
    </row>
    <row r="14" spans="1:5" ht="30" customHeight="1" thickBot="1">
      <c r="A14" s="6" t="s">
        <v>52</v>
      </c>
      <c r="B14" s="327" t="s">
        <v>53</v>
      </c>
      <c r="C14" s="328"/>
      <c r="D14" s="328"/>
      <c r="E14" s="329"/>
    </row>
    <row r="15" spans="1:5" ht="30" customHeight="1">
      <c r="A15" s="48">
        <v>1</v>
      </c>
      <c r="B15" s="20">
        <v>851</v>
      </c>
      <c r="C15" s="53"/>
      <c r="D15" s="54" t="s">
        <v>61</v>
      </c>
      <c r="E15" s="51">
        <f>E16</f>
        <v>45400</v>
      </c>
    </row>
    <row r="16" spans="1:5" ht="30" customHeight="1">
      <c r="A16" s="52"/>
      <c r="B16" s="8"/>
      <c r="C16" s="45">
        <v>85154</v>
      </c>
      <c r="D16" s="55" t="s">
        <v>63</v>
      </c>
      <c r="E16" s="19">
        <v>45400</v>
      </c>
    </row>
    <row r="17" spans="1:5" ht="30" customHeight="1">
      <c r="A17" s="52"/>
      <c r="B17" s="8"/>
      <c r="C17" s="8"/>
      <c r="D17" s="8"/>
      <c r="E17" s="8"/>
    </row>
    <row r="18" spans="1:5" ht="30" customHeight="1">
      <c r="A18" s="52"/>
      <c r="B18" s="8"/>
      <c r="C18" s="8"/>
      <c r="D18" s="8"/>
      <c r="E18" s="8"/>
    </row>
    <row r="19" spans="1:5" ht="30" customHeight="1">
      <c r="A19" s="52"/>
      <c r="B19" s="8"/>
      <c r="C19" s="8"/>
      <c r="D19" s="8"/>
      <c r="E19" s="8"/>
    </row>
    <row r="20" spans="1:5" s="58" customFormat="1" ht="30" customHeight="1">
      <c r="A20" s="319" t="s">
        <v>68</v>
      </c>
      <c r="B20" s="320"/>
      <c r="C20" s="321"/>
      <c r="D20" s="53"/>
      <c r="E20" s="51">
        <f>E15</f>
        <v>45400</v>
      </c>
    </row>
    <row r="22" ht="12.75">
      <c r="A22" s="7"/>
    </row>
    <row r="23" spans="1:5" ht="14.25">
      <c r="A23" s="2"/>
      <c r="D23" s="318" t="s">
        <v>441</v>
      </c>
      <c r="E23" s="318"/>
    </row>
    <row r="24" spans="4:5" ht="14.25">
      <c r="D24" s="23"/>
      <c r="E24" s="23"/>
    </row>
    <row r="25" spans="1:5" ht="14.25">
      <c r="A25" s="2"/>
      <c r="D25" s="300" t="s">
        <v>445</v>
      </c>
      <c r="E25" s="300"/>
    </row>
  </sheetData>
  <sheetProtection/>
  <mergeCells count="9">
    <mergeCell ref="D23:E23"/>
    <mergeCell ref="D25:E25"/>
    <mergeCell ref="A20:C20"/>
    <mergeCell ref="D2:E2"/>
    <mergeCell ref="D3:E3"/>
    <mergeCell ref="A5:E5"/>
    <mergeCell ref="B8:E8"/>
    <mergeCell ref="B14:E14"/>
    <mergeCell ref="A13:C13"/>
  </mergeCells>
  <printOptions/>
  <pageMargins left="0.75" right="0.75" top="0.58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21" sqref="D21:E21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7109375" style="1" customWidth="1"/>
    <col min="4" max="4" width="32.8515625" style="1" customWidth="1"/>
    <col min="5" max="5" width="22.421875" style="1" customWidth="1"/>
    <col min="6" max="16384" width="9.140625" style="1" customWidth="1"/>
  </cols>
  <sheetData>
    <row r="1" ht="26.25" customHeight="1"/>
    <row r="2" spans="4:5" ht="18" customHeight="1">
      <c r="D2" s="322" t="s">
        <v>88</v>
      </c>
      <c r="E2" s="322"/>
    </row>
    <row r="3" spans="4:5" ht="18.75" customHeight="1">
      <c r="D3" s="322" t="s">
        <v>79</v>
      </c>
      <c r="E3" s="322"/>
    </row>
    <row r="4" spans="1:5" ht="78" customHeight="1">
      <c r="A4" s="323" t="s">
        <v>54</v>
      </c>
      <c r="B4" s="323"/>
      <c r="C4" s="323"/>
      <c r="D4" s="323"/>
      <c r="E4" s="323"/>
    </row>
    <row r="5" spans="4:5" ht="19.5" customHeight="1">
      <c r="D5" s="3"/>
      <c r="E5" s="3"/>
    </row>
    <row r="6" ht="19.5" customHeight="1">
      <c r="E6" s="4"/>
    </row>
    <row r="7" spans="1:5" s="26" customFormat="1" ht="27.75" customHeight="1">
      <c r="A7" s="25" t="s">
        <v>4</v>
      </c>
      <c r="B7" s="25" t="s">
        <v>0</v>
      </c>
      <c r="C7" s="25" t="s">
        <v>3</v>
      </c>
      <c r="D7" s="25" t="s">
        <v>49</v>
      </c>
      <c r="E7" s="25" t="s">
        <v>50</v>
      </c>
    </row>
    <row r="8" spans="1:5" ht="30" customHeight="1">
      <c r="A8" s="52">
        <v>1</v>
      </c>
      <c r="B8" s="9">
        <v>851</v>
      </c>
      <c r="C8" s="9"/>
      <c r="D8" s="54" t="s">
        <v>61</v>
      </c>
      <c r="E8" s="18">
        <f>E9</f>
        <v>9600</v>
      </c>
    </row>
    <row r="9" spans="1:5" ht="30" customHeight="1">
      <c r="A9" s="52"/>
      <c r="B9" s="8"/>
      <c r="C9" s="21">
        <v>85153</v>
      </c>
      <c r="D9" s="16" t="s">
        <v>62</v>
      </c>
      <c r="E9" s="66">
        <v>9600</v>
      </c>
    </row>
    <row r="10" spans="1:5" ht="30" customHeight="1">
      <c r="A10" s="52"/>
      <c r="B10" s="8"/>
      <c r="C10" s="8"/>
      <c r="D10" s="8"/>
      <c r="E10" s="8"/>
    </row>
    <row r="11" spans="1:5" ht="30" customHeight="1">
      <c r="A11" s="52"/>
      <c r="B11" s="8"/>
      <c r="C11" s="8"/>
      <c r="D11" s="8"/>
      <c r="E11" s="8"/>
    </row>
    <row r="12" spans="1:5" ht="30" customHeight="1">
      <c r="A12" s="52"/>
      <c r="B12" s="8"/>
      <c r="C12" s="8"/>
      <c r="D12" s="8"/>
      <c r="E12" s="8"/>
    </row>
    <row r="13" spans="1:5" ht="30" customHeight="1">
      <c r="A13" s="52"/>
      <c r="B13" s="8"/>
      <c r="C13" s="8"/>
      <c r="D13" s="8"/>
      <c r="E13" s="8"/>
    </row>
    <row r="14" spans="1:5" ht="30" customHeight="1">
      <c r="A14" s="52"/>
      <c r="B14" s="8"/>
      <c r="C14" s="8"/>
      <c r="D14" s="8"/>
      <c r="E14" s="8"/>
    </row>
    <row r="15" spans="1:5" ht="30" customHeight="1">
      <c r="A15" s="52"/>
      <c r="B15" s="8"/>
      <c r="C15" s="8"/>
      <c r="D15" s="8"/>
      <c r="E15" s="8"/>
    </row>
    <row r="16" spans="1:5" s="58" customFormat="1" ht="30" customHeight="1">
      <c r="A16" s="319" t="s">
        <v>68</v>
      </c>
      <c r="B16" s="320"/>
      <c r="C16" s="321"/>
      <c r="D16" s="53"/>
      <c r="E16" s="18">
        <f>E8</f>
        <v>9600</v>
      </c>
    </row>
    <row r="18" ht="12.75">
      <c r="A18" s="7"/>
    </row>
    <row r="19" spans="1:5" ht="12.75">
      <c r="A19" s="2"/>
      <c r="D19" s="330" t="s">
        <v>443</v>
      </c>
      <c r="E19" s="330"/>
    </row>
    <row r="21" spans="1:5" ht="19.5" customHeight="1">
      <c r="A21" s="2"/>
      <c r="D21" s="322" t="s">
        <v>449</v>
      </c>
      <c r="E21" s="322"/>
    </row>
  </sheetData>
  <sheetProtection/>
  <mergeCells count="6">
    <mergeCell ref="D2:E2"/>
    <mergeCell ref="D3:E3"/>
    <mergeCell ref="D19:E19"/>
    <mergeCell ref="D21:E21"/>
    <mergeCell ref="A4:E4"/>
    <mergeCell ref="A16:C16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2" sqref="D22:E2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4:5" ht="12.75">
      <c r="D1" s="264" t="s">
        <v>89</v>
      </c>
      <c r="E1" s="264"/>
    </row>
    <row r="2" spans="4:5" ht="17.25" customHeight="1">
      <c r="D2" s="264" t="s">
        <v>80</v>
      </c>
      <c r="E2" s="264"/>
    </row>
    <row r="3" spans="1:5" ht="77.25" customHeight="1">
      <c r="A3" s="338" t="s">
        <v>81</v>
      </c>
      <c r="B3" s="338"/>
      <c r="C3" s="338"/>
      <c r="D3" s="338"/>
      <c r="E3" s="338"/>
    </row>
    <row r="4" spans="4:5" ht="19.5" customHeight="1">
      <c r="D4" s="1"/>
      <c r="E4" s="4"/>
    </row>
    <row r="5" spans="1:5" s="60" customFormat="1" ht="19.5" customHeight="1">
      <c r="A5" s="339" t="s">
        <v>4</v>
      </c>
      <c r="B5" s="339" t="s">
        <v>0</v>
      </c>
      <c r="C5" s="339" t="s">
        <v>3</v>
      </c>
      <c r="D5" s="340" t="s">
        <v>55</v>
      </c>
      <c r="E5" s="331" t="s">
        <v>56</v>
      </c>
    </row>
    <row r="6" spans="1:5" s="60" customFormat="1" ht="19.5" customHeight="1">
      <c r="A6" s="339"/>
      <c r="B6" s="339"/>
      <c r="C6" s="339"/>
      <c r="D6" s="340"/>
      <c r="E6" s="332"/>
    </row>
    <row r="7" spans="1:5" s="60" customFormat="1" ht="19.5" customHeight="1">
      <c r="A7" s="339"/>
      <c r="B7" s="339"/>
      <c r="C7" s="339"/>
      <c r="D7" s="340"/>
      <c r="E7" s="333"/>
    </row>
    <row r="8" spans="1:5" s="67" customFormat="1" ht="13.5" customHeight="1">
      <c r="A8" s="62">
        <v>1</v>
      </c>
      <c r="B8" s="62">
        <v>2</v>
      </c>
      <c r="C8" s="62">
        <v>3</v>
      </c>
      <c r="D8" s="62">
        <v>4</v>
      </c>
      <c r="E8" s="62">
        <v>5</v>
      </c>
    </row>
    <row r="9" spans="1:5" ht="30" customHeight="1">
      <c r="A9" s="46">
        <v>1</v>
      </c>
      <c r="B9" s="59">
        <v>801</v>
      </c>
      <c r="C9" s="70">
        <v>80104</v>
      </c>
      <c r="D9" s="12" t="s">
        <v>69</v>
      </c>
      <c r="E9" s="47">
        <v>225844</v>
      </c>
    </row>
    <row r="10" spans="1:5" ht="30" customHeight="1">
      <c r="A10" s="46">
        <v>2</v>
      </c>
      <c r="B10" s="59">
        <v>801</v>
      </c>
      <c r="C10" s="70">
        <v>80104</v>
      </c>
      <c r="D10" s="12" t="s">
        <v>436</v>
      </c>
      <c r="E10" s="47">
        <v>62736</v>
      </c>
    </row>
    <row r="11" spans="1:5" s="17" customFormat="1" ht="30" customHeight="1">
      <c r="A11" s="77"/>
      <c r="B11" s="78"/>
      <c r="C11" s="79"/>
      <c r="D11" s="80" t="s">
        <v>82</v>
      </c>
      <c r="E11" s="81">
        <f>SUM(E9:E10)</f>
        <v>288580</v>
      </c>
    </row>
    <row r="12" spans="1:5" ht="30" customHeight="1">
      <c r="A12" s="46">
        <v>3</v>
      </c>
      <c r="B12" s="59">
        <v>921</v>
      </c>
      <c r="C12" s="70">
        <v>92116</v>
      </c>
      <c r="D12" s="37" t="s">
        <v>70</v>
      </c>
      <c r="E12" s="47">
        <v>313610</v>
      </c>
    </row>
    <row r="13" spans="1:5" ht="30" customHeight="1">
      <c r="A13" s="10"/>
      <c r="B13" s="10"/>
      <c r="C13" s="10"/>
      <c r="D13" s="10"/>
      <c r="E13" s="10"/>
    </row>
    <row r="14" spans="1:5" ht="30" customHeight="1">
      <c r="A14" s="10"/>
      <c r="B14" s="10"/>
      <c r="C14" s="10"/>
      <c r="D14" s="10"/>
      <c r="E14" s="10"/>
    </row>
    <row r="15" spans="1:5" s="58" customFormat="1" ht="30" customHeight="1">
      <c r="A15" s="335" t="s">
        <v>1</v>
      </c>
      <c r="B15" s="336"/>
      <c r="C15" s="336"/>
      <c r="D15" s="337"/>
      <c r="E15" s="51">
        <f>E11+E12</f>
        <v>602190</v>
      </c>
    </row>
    <row r="17" ht="12.75">
      <c r="A17" s="2"/>
    </row>
    <row r="18" spans="4:5" ht="12.75">
      <c r="D18" s="334"/>
      <c r="E18" s="334"/>
    </row>
    <row r="19" spans="4:5" ht="12.75">
      <c r="D19" s="334" t="s">
        <v>441</v>
      </c>
      <c r="E19" s="334"/>
    </row>
    <row r="20" spans="4:5" ht="20.25" customHeight="1">
      <c r="D20" s="334"/>
      <c r="E20" s="334"/>
    </row>
    <row r="22" spans="4:5" ht="21.75" customHeight="1">
      <c r="D22" s="264" t="s">
        <v>444</v>
      </c>
      <c r="E22" s="264"/>
    </row>
  </sheetData>
  <sheetProtection/>
  <mergeCells count="12">
    <mergeCell ref="D22:E22"/>
    <mergeCell ref="D1:E1"/>
    <mergeCell ref="A15:D15"/>
    <mergeCell ref="A3:E3"/>
    <mergeCell ref="A5:A7"/>
    <mergeCell ref="B5:B7"/>
    <mergeCell ref="C5:C7"/>
    <mergeCell ref="D5:D7"/>
    <mergeCell ref="E5:E7"/>
    <mergeCell ref="D2:E2"/>
    <mergeCell ref="D18:E18"/>
    <mergeCell ref="D19:E20"/>
  </mergeCells>
  <printOptions/>
  <pageMargins left="0.75" right="0.53" top="0.72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2">
      <selection activeCell="E53" sqref="E53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5.7109375" style="0" customWidth="1"/>
    <col min="5" max="5" width="17.8515625" style="0" customWidth="1"/>
  </cols>
  <sheetData>
    <row r="1" ht="21.75" customHeight="1">
      <c r="D1" t="s">
        <v>90</v>
      </c>
    </row>
    <row r="2" spans="4:5" ht="22.5" customHeight="1">
      <c r="D2" s="264" t="s">
        <v>83</v>
      </c>
      <c r="E2" s="264"/>
    </row>
    <row r="3" ht="12.75" customHeight="1"/>
    <row r="4" spans="1:5" ht="43.5" customHeight="1">
      <c r="A4" s="357" t="s">
        <v>84</v>
      </c>
      <c r="B4" s="357"/>
      <c r="C4" s="357"/>
      <c r="D4" s="357"/>
      <c r="E4" s="357"/>
    </row>
    <row r="5" spans="4:5" ht="12.75">
      <c r="D5" s="1"/>
      <c r="E5" s="4"/>
    </row>
    <row r="6" spans="1:5" s="86" customFormat="1" ht="14.25">
      <c r="A6" s="301" t="s">
        <v>4</v>
      </c>
      <c r="B6" s="301" t="s">
        <v>0</v>
      </c>
      <c r="C6" s="301" t="s">
        <v>3</v>
      </c>
      <c r="D6" s="302" t="s">
        <v>5</v>
      </c>
      <c r="E6" s="341" t="s">
        <v>56</v>
      </c>
    </row>
    <row r="7" spans="1:5" s="86" customFormat="1" ht="14.25">
      <c r="A7" s="301"/>
      <c r="B7" s="301"/>
      <c r="C7" s="301"/>
      <c r="D7" s="302"/>
      <c r="E7" s="342"/>
    </row>
    <row r="8" spans="1:5" s="86" customFormat="1" ht="14.25">
      <c r="A8" s="301"/>
      <c r="B8" s="301"/>
      <c r="C8" s="301"/>
      <c r="D8" s="302"/>
      <c r="E8" s="343"/>
    </row>
    <row r="9" spans="1:5" s="67" customFormat="1" ht="16.5" customHeight="1">
      <c r="A9" s="62">
        <v>1</v>
      </c>
      <c r="B9" s="62">
        <v>2</v>
      </c>
      <c r="C9" s="62">
        <v>3</v>
      </c>
      <c r="D9" s="62">
        <v>4</v>
      </c>
      <c r="E9" s="62">
        <v>5</v>
      </c>
    </row>
    <row r="10" spans="1:5" ht="34.5" customHeight="1">
      <c r="A10" s="344" t="s">
        <v>57</v>
      </c>
      <c r="B10" s="345"/>
      <c r="C10" s="346"/>
      <c r="D10" s="9" t="s">
        <v>58</v>
      </c>
      <c r="E10" s="10"/>
    </row>
    <row r="11" spans="1:5" ht="26.25" customHeight="1">
      <c r="A11" s="112">
        <v>1</v>
      </c>
      <c r="B11" s="46">
        <v>150</v>
      </c>
      <c r="C11" s="46">
        <v>15011</v>
      </c>
      <c r="D11" s="13" t="s">
        <v>76</v>
      </c>
      <c r="E11" s="47">
        <v>14220</v>
      </c>
    </row>
    <row r="12" spans="1:5" ht="26.25" customHeight="1">
      <c r="A12" s="112">
        <v>2</v>
      </c>
      <c r="B12" s="46">
        <v>600</v>
      </c>
      <c r="C12" s="46">
        <v>60016</v>
      </c>
      <c r="D12" s="13" t="s">
        <v>110</v>
      </c>
      <c r="E12" s="47">
        <v>150000</v>
      </c>
    </row>
    <row r="13" spans="1:5" ht="26.25" customHeight="1">
      <c r="A13" s="112">
        <v>3</v>
      </c>
      <c r="B13" s="46">
        <v>750</v>
      </c>
      <c r="C13" s="46">
        <v>75095</v>
      </c>
      <c r="D13" s="13" t="s">
        <v>76</v>
      </c>
      <c r="E13" s="47">
        <v>13643</v>
      </c>
    </row>
    <row r="14" spans="1:5" ht="20.25" customHeight="1">
      <c r="A14" s="112"/>
      <c r="B14" s="46"/>
      <c r="C14" s="46"/>
      <c r="D14" s="13"/>
      <c r="E14" s="47"/>
    </row>
    <row r="15" spans="1:5" ht="24.75" customHeight="1">
      <c r="A15" s="112">
        <v>4</v>
      </c>
      <c r="B15" s="46">
        <v>801</v>
      </c>
      <c r="C15" s="46">
        <v>80104</v>
      </c>
      <c r="D15" s="13" t="s">
        <v>71</v>
      </c>
      <c r="E15" s="47">
        <v>11800</v>
      </c>
    </row>
    <row r="16" spans="1:5" ht="18" customHeight="1">
      <c r="A16" s="112"/>
      <c r="B16" s="46">
        <v>801</v>
      </c>
      <c r="C16" s="46">
        <v>80104</v>
      </c>
      <c r="D16" s="13" t="s">
        <v>72</v>
      </c>
      <c r="E16" s="47">
        <v>9600</v>
      </c>
    </row>
    <row r="17" spans="1:5" ht="18" customHeight="1">
      <c r="A17" s="10"/>
      <c r="B17" s="46">
        <v>801</v>
      </c>
      <c r="C17" s="46">
        <v>80104</v>
      </c>
      <c r="D17" s="13" t="s">
        <v>75</v>
      </c>
      <c r="E17" s="47">
        <v>8700</v>
      </c>
    </row>
    <row r="18" spans="1:5" ht="18" customHeight="1">
      <c r="A18" s="10"/>
      <c r="B18" s="46">
        <v>801</v>
      </c>
      <c r="C18" s="46">
        <v>80104</v>
      </c>
      <c r="D18" s="13" t="s">
        <v>73</v>
      </c>
      <c r="E18" s="47">
        <v>9900</v>
      </c>
    </row>
    <row r="19" spans="1:5" ht="27" customHeight="1">
      <c r="A19" s="354"/>
      <c r="B19" s="355"/>
      <c r="C19" s="356"/>
      <c r="D19" s="69" t="s">
        <v>74</v>
      </c>
      <c r="E19" s="47">
        <f>E15+E16+E17+E18</f>
        <v>40000</v>
      </c>
    </row>
    <row r="20" spans="1:5" ht="27" customHeight="1">
      <c r="A20" s="350" t="s">
        <v>111</v>
      </c>
      <c r="B20" s="351"/>
      <c r="C20" s="352"/>
      <c r="D20" s="13"/>
      <c r="E20" s="68">
        <f>E11+E12+E13+E19</f>
        <v>217863</v>
      </c>
    </row>
    <row r="21" spans="1:5" ht="44.25" customHeight="1">
      <c r="A21" s="344" t="s">
        <v>59</v>
      </c>
      <c r="B21" s="345"/>
      <c r="C21" s="346"/>
      <c r="D21" s="11" t="s">
        <v>47</v>
      </c>
      <c r="E21" s="10"/>
    </row>
    <row r="22" spans="1:5" ht="33.75" customHeight="1">
      <c r="A22" s="63">
        <v>1</v>
      </c>
      <c r="B22" s="64">
        <v>926</v>
      </c>
      <c r="C22" s="64">
        <v>92605</v>
      </c>
      <c r="D22" s="65" t="s">
        <v>66</v>
      </c>
      <c r="E22" s="61">
        <v>230000</v>
      </c>
    </row>
    <row r="23" spans="1:5" ht="26.25" customHeight="1">
      <c r="A23" s="10"/>
      <c r="B23" s="10"/>
      <c r="C23" s="10"/>
      <c r="D23" s="10"/>
      <c r="E23" s="10"/>
    </row>
    <row r="24" spans="1:5" ht="24.75" customHeight="1">
      <c r="A24" s="10"/>
      <c r="B24" s="10"/>
      <c r="C24" s="10"/>
      <c r="D24" s="10"/>
      <c r="E24" s="10"/>
    </row>
    <row r="25" spans="1:5" ht="23.25" customHeight="1">
      <c r="A25" s="353" t="s">
        <v>68</v>
      </c>
      <c r="B25" s="353"/>
      <c r="C25" s="353"/>
      <c r="D25" s="10"/>
      <c r="E25" s="61">
        <f>SUM(E22:E24)</f>
        <v>230000</v>
      </c>
    </row>
    <row r="26" spans="1:5" ht="32.25" customHeight="1">
      <c r="A26" s="347" t="s">
        <v>1</v>
      </c>
      <c r="B26" s="348"/>
      <c r="C26" s="348"/>
      <c r="D26" s="349"/>
      <c r="E26" s="206">
        <f>E20+E25</f>
        <v>447863</v>
      </c>
    </row>
    <row r="28" ht="12.75">
      <c r="A28" s="2"/>
    </row>
    <row r="29" spans="4:5" ht="12.75">
      <c r="D29" s="334" t="s">
        <v>441</v>
      </c>
      <c r="E29" s="334"/>
    </row>
    <row r="31" spans="4:5" ht="12.75">
      <c r="D31" s="264" t="s">
        <v>450</v>
      </c>
      <c r="E31" s="264"/>
    </row>
  </sheetData>
  <sheetProtection/>
  <mergeCells count="15">
    <mergeCell ref="D2:E2"/>
    <mergeCell ref="D29:E29"/>
    <mergeCell ref="D31:E31"/>
    <mergeCell ref="A21:C21"/>
    <mergeCell ref="A26:D26"/>
    <mergeCell ref="A20:C20"/>
    <mergeCell ref="A25:C25"/>
    <mergeCell ref="A19:C19"/>
    <mergeCell ref="A10:C10"/>
    <mergeCell ref="A4:E4"/>
    <mergeCell ref="E6:E8"/>
    <mergeCell ref="A6:A8"/>
    <mergeCell ref="B6:B8"/>
    <mergeCell ref="C6:C8"/>
    <mergeCell ref="D6:D8"/>
  </mergeCells>
  <printOptions/>
  <pageMargins left="0.75" right="0.54" top="0.6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2011-01-03T14:01:59Z</cp:lastPrinted>
  <dcterms:created xsi:type="dcterms:W3CDTF">2009-10-15T10:17:39Z</dcterms:created>
  <dcterms:modified xsi:type="dcterms:W3CDTF">2011-01-03T14:07:23Z</dcterms:modified>
  <cp:category/>
  <cp:version/>
  <cp:contentType/>
  <cp:contentStatus/>
</cp:coreProperties>
</file>