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tabRatio="884" activeTab="1"/>
  </bookViews>
  <sheets>
    <sheet name="zal nr 1" sheetId="1" r:id="rId1"/>
    <sheet name="zal nr 2" sheetId="2" r:id="rId2"/>
    <sheet name="zał nr 3" sheetId="3" r:id="rId3"/>
  </sheets>
  <definedNames>
    <definedName name="_xlnm.Print_Area" localSheetId="0">'zal nr 1'!$A$1:$L$36</definedName>
    <definedName name="_xlnm.Print_Area" localSheetId="1">'zal nr 2'!$A$1:$W$68</definedName>
    <definedName name="_xlnm.Print_Area" localSheetId="2">'zał nr 3'!$A$1:$L$43</definedName>
  </definedNames>
  <calcPr fullCalcOnLoad="1"/>
</workbook>
</file>

<file path=xl/sharedStrings.xml><?xml version="1.0" encoding="utf-8"?>
<sst xmlns="http://schemas.openxmlformats.org/spreadsheetml/2006/main" count="332" uniqueCount="169">
  <si>
    <t>80110</t>
  </si>
  <si>
    <t>Szkoły podstawowe</t>
  </si>
  <si>
    <t>Gimnazja</t>
  </si>
  <si>
    <r>
      <t xml:space="preserve">W planie dochodów budżetowych wprowadza się następujące zmiany:
   </t>
    </r>
    <r>
      <rPr>
        <b/>
        <sz val="10"/>
        <rFont val="Arial"/>
        <family val="2"/>
      </rPr>
      <t>Dochody bieżące</t>
    </r>
    <r>
      <rPr>
        <sz val="10"/>
        <rFont val="Arial"/>
        <family val="0"/>
      </rPr>
      <t xml:space="preserve"> - </t>
    </r>
    <r>
      <rPr>
        <u val="single"/>
        <sz val="10"/>
        <rFont val="Arial"/>
        <family val="2"/>
      </rPr>
      <t>zmniejsza się</t>
    </r>
    <r>
      <rPr>
        <sz val="10"/>
        <rFont val="Arial"/>
        <family val="0"/>
      </rPr>
      <t xml:space="preserve"> dochody bieżące  o kwotę 329.263 zł z uwagi na niskie wykonanie lub zagrożenie niewykonaniem takich dochodów, jak  wpływy  podatku od czynności cywilnoprawnych, podatku od spadków i darowizn, z opłaty skarbowej, opłat  za pobyt dzieci w przedszkolach w innych gminach  oraz z podatku dochodowego od osób fizycznych. W kwocie zmniejszenia ujęto także korektę planu w dziale 801 - Oświata i wychowanie w kwocie 9.473 zł z uwagi na błędną interpretację dokonanej wpłaty. Jednocześnie   zwiększa się dochody bieżące o 1.140.075 zł, z uwagi na pozyskanie ponadplanowych dochodów, tj.  z tytułu sprzedaży wody - 120.000 zł, podatku od nieruchomości - 424.000 zł, podatku od środków transportowych  339.000 zł, podatku dochodowego od osób prawnych - 129.659 zł, opłat za pobyt dzieci w  punktach przedszkolnych - 7.769 zł , prowizji z tyt. realizacji zadań zleconych - 14.600 zł. W kwocie zwiększenia mieści się także  kwota 105.047 zł z tyt. zwiększenia  części oświatowej subwencji ogólnej zgodnie z pismem Nr ST5/4822/14g/BKU/12 Ministra Finansów z dnia 23 listopada 2012r.
   </t>
    </r>
    <r>
      <rPr>
        <b/>
        <sz val="10"/>
        <rFont val="Arial"/>
        <family val="2"/>
      </rPr>
      <t>Dochody majątkowe</t>
    </r>
    <r>
      <rPr>
        <sz val="10"/>
        <rFont val="Arial"/>
        <family val="0"/>
      </rPr>
      <t xml:space="preserve"> - zmniejsza się   o  419.000 zł wpływy z tyt. sprzedaży  nieruchomości gruntowych z uwagi na  niewykonanie planu sprzedaży spowodowane słabym 
zainteresowaniem ze strony nabywców (sprzedano  4 działki)  oraz zwiększa się o kwotę 34.900 zł w związku ze sprzedażą dwóch samochodów osobowych (16.000 zł) oraz
 wpłatami mieszkańców na budowę przyłączy wodociągowych (18.900 zł).
Razem zmniejszenie dochodów wynosi  748.263 zł oraz zwiększenie - 1.174.975 zł.   </t>
    </r>
  </si>
  <si>
    <t>Zakup samochodu osobow-dostawczego dla Urzędu Gminy w Jaktorowie</t>
  </si>
  <si>
    <r>
      <t>wydatki  bieżące -</t>
    </r>
    <r>
      <rPr>
        <sz val="10"/>
        <rFont val="Arial"/>
        <family val="2"/>
      </rPr>
      <t xml:space="preserve">  zwiększenie  o 149.212 zł</t>
    </r>
    <r>
      <rPr>
        <b/>
        <sz val="10"/>
        <rFont val="Arial"/>
        <family val="2"/>
      </rPr>
      <t xml:space="preserve">, </t>
    </r>
    <r>
      <rPr>
        <sz val="10"/>
        <rFont val="Arial"/>
        <family val="2"/>
      </rPr>
      <t>z tego</t>
    </r>
    <r>
      <rPr>
        <b/>
        <sz val="10"/>
        <rFont val="Arial"/>
        <family val="2"/>
      </rPr>
      <t xml:space="preserve">:
</t>
    </r>
    <r>
      <rPr>
        <sz val="10"/>
        <rFont val="Arial"/>
        <family val="2"/>
      </rPr>
      <t xml:space="preserve">  </t>
    </r>
    <r>
      <rPr>
        <u val="single"/>
        <sz val="10"/>
        <rFont val="Arial"/>
        <family val="2"/>
      </rPr>
      <t>1) dział 600 - Transport i łączność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 xml:space="preserve">- </t>
    </r>
    <r>
      <rPr>
        <sz val="10"/>
        <rFont val="Arial"/>
        <family val="2"/>
      </rPr>
      <t xml:space="preserve">zwiększa się wydatki na utrzymanie dróg gminnych o 19.065 zł z przeznaczeniem na zakup  rur do odwodnienia rowów  oraz na  prace porządkowe na drogach i ulicach w Gminie,
   2) </t>
    </r>
    <r>
      <rPr>
        <u val="single"/>
        <sz val="10"/>
        <rFont val="Arial"/>
        <family val="2"/>
      </rPr>
      <t>dział 754 - Bezpieczeństwo publiczne i ochrona przeciwpożarowa</t>
    </r>
    <r>
      <rPr>
        <sz val="10"/>
        <rFont val="Arial"/>
        <family val="2"/>
      </rPr>
      <t xml:space="preserve">  -  zwiększa się  o 10.500 zł wydatki  statutowe straży gminnej (zakup wyposażenia, opłaty pocztowe, instalacja systemu alarmowego)
  3) </t>
    </r>
    <r>
      <rPr>
        <u val="single"/>
        <sz val="10"/>
        <rFont val="Arial"/>
        <family val="2"/>
      </rPr>
      <t xml:space="preserve">dział 801 - Oświata i wychowanie  - </t>
    </r>
    <r>
      <rPr>
        <sz val="10"/>
        <rFont val="Arial"/>
        <family val="2"/>
      </rPr>
      <t xml:space="preserve">zwiększa się  o kwotę 105.047 zł wydatki  na składki od wynagrodzeń - zgodnie z pismem Nr ST5/4822/14g/BKU/12 Ministra Finansów,
  4) </t>
    </r>
    <r>
      <rPr>
        <u val="single"/>
        <sz val="10"/>
        <rFont val="Arial"/>
        <family val="2"/>
      </rPr>
      <t xml:space="preserve">dział  852 - Pomoc społeczna - </t>
    </r>
    <r>
      <rPr>
        <sz val="10"/>
        <rFont val="Arial"/>
        <family val="2"/>
      </rPr>
      <t xml:space="preserve">zwiększa się wydatki osobowe wraz ze składkami   o kwotę 14.600 zł w związku z pozyskaniem dochodów z tytułu prowizji  za realizację  zadań zleconych (rozdział 85212)
  </t>
    </r>
    <r>
      <rPr>
        <b/>
        <sz val="10"/>
        <rFont val="Arial"/>
        <family val="2"/>
      </rPr>
      <t xml:space="preserve">
</t>
    </r>
    <r>
      <rPr>
        <sz val="10"/>
        <rFont val="Arial"/>
        <family val="0"/>
      </rPr>
      <t xml:space="preserve">    </t>
    </r>
  </si>
  <si>
    <r>
      <t>Zakup  nieruchomości w Bieganowie - działka nr 23/5 o pow. 905 m</t>
    </r>
    <r>
      <rPr>
        <vertAlign val="superscript"/>
        <sz val="10"/>
        <rFont val="Arial CE"/>
        <family val="0"/>
      </rPr>
      <t xml:space="preserve">2 </t>
    </r>
    <r>
      <rPr>
        <sz val="10"/>
        <rFont val="Arial CE"/>
        <family val="0"/>
      </rPr>
      <t>oraz</t>
    </r>
    <r>
      <rPr>
        <sz val="10"/>
        <color indexed="10"/>
        <rFont val="Arial CE"/>
        <family val="0"/>
      </rPr>
      <t xml:space="preserve"> </t>
    </r>
    <r>
      <rPr>
        <sz val="10"/>
        <rFont val="Arial CE"/>
        <family val="0"/>
      </rPr>
      <t xml:space="preserve"> zakup działek Nr 171/6, 172/4, 173/4 i 175/8 w Chylicach o pow.700 m</t>
    </r>
    <r>
      <rPr>
        <vertAlign val="superscript"/>
        <sz val="9"/>
        <rFont val="Arial CE"/>
        <family val="0"/>
      </rPr>
      <t>2</t>
    </r>
  </si>
  <si>
    <t>Razem dział 754 - Bezpieczeństwo publiczne i ochrona przeciwpożarowa</t>
  </si>
  <si>
    <t>Należność z tyt. rozliczenia nakładów inwestycyjnych  poniesionych przez dzierżawcę na przebudowę budynku w Budach Michałowskich</t>
  </si>
  <si>
    <t xml:space="preserve">W planie wydatków budżetowych wprowadza się zmiany:  
</t>
  </si>
  <si>
    <t>Dział</t>
  </si>
  <si>
    <t>Ogółem</t>
  </si>
  <si>
    <t>Rozdział</t>
  </si>
  <si>
    <t>Lp.</t>
  </si>
  <si>
    <t>Wydatki</t>
  </si>
  <si>
    <t>Rozdz.</t>
  </si>
  <si>
    <t>Łączne koszty finansowe
 (7 + 12)</t>
  </si>
  <si>
    <t>Planowane wydatki</t>
  </si>
  <si>
    <t>Jednostka organizacyjna realizująca program lub koordynująca wykonanie programu</t>
  </si>
  <si>
    <t>z tego źródła finansowania</t>
  </si>
  <si>
    <t>dochody własne jst</t>
  </si>
  <si>
    <t xml:space="preserve">kredyty, pożyczki, papiery wartościowe </t>
  </si>
  <si>
    <t>środki pochodzące
z innych  źródeł*</t>
  </si>
  <si>
    <t>środki wymienione
w art. 5 ust. 1 pkt 2 i 3 u.f.p.</t>
  </si>
  <si>
    <t>Urząd Gminy</t>
  </si>
  <si>
    <t>Razem dział 600 - Transport i łączność</t>
  </si>
  <si>
    <t>x</t>
  </si>
  <si>
    <t xml:space="preserve">Nazwa zadania inwestycyjnego </t>
  </si>
  <si>
    <t>w tym:</t>
  </si>
  <si>
    <t>dotacje</t>
  </si>
  <si>
    <t>Oświata i wychowanie</t>
  </si>
  <si>
    <t>Plan</t>
  </si>
  <si>
    <t>Z tego</t>
  </si>
  <si>
    <t>Wydatki 
bieżące</t>
  </si>
  <si>
    <t>z tego:</t>
  </si>
  <si>
    <t>Wydatki 
majątkowe</t>
  </si>
  <si>
    <t>inwestycje i zakupy inwestycyjne</t>
  </si>
  <si>
    <t>zakup i objęcie akcji i udziałów oraz wniesienie wkładów do spółek prawa handlowego.</t>
  </si>
  <si>
    <t>wydatki 
jednostek
budżetowych,</t>
  </si>
  <si>
    <t>dotacje na zadania bieżące</t>
  </si>
  <si>
    <t>świadczenia na rzecz osób fizycznych;</t>
  </si>
  <si>
    <t>wydatki na programy finansowane z udziałem środków, o których mowa w art. 5 ust. 1 pkt 2 i 3</t>
  </si>
  <si>
    <t xml:space="preserve">wypłaty z tytułu poręczeń i gwarancji </t>
  </si>
  <si>
    <t xml:space="preserve">obsługa długu </t>
  </si>
  <si>
    <t>na programy finansowane z udziałem środków, o których mowa w art. 5 ust. 1 pkt 2 i 3,</t>
  </si>
  <si>
    <t>wynagrodzenia i składki od nich naliczane</t>
  </si>
  <si>
    <t>wydatki związane z realizacją ich statutowych zadań;</t>
  </si>
  <si>
    <t>1</t>
  </si>
  <si>
    <t>2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</si>
  <si>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</si>
  <si>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</si>
  <si>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</si>
  <si>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</si>
  <si>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</si>
  <si>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</si>
  <si>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</si>
  <si>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</si>
  <si>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</si>
  <si>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</si>
  <si>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</si>
  <si>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</si>
  <si>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</si>
  <si>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</si>
  <si>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</si>
  <si>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0,00</t>
  </si>
  <si>
    <t>801</t>
  </si>
  <si>
    <t>Wydatki razem:</t>
  </si>
  <si>
    <t>Przewodniczący Rady Gminy</t>
  </si>
  <si>
    <t>Mirosław Byczak</t>
  </si>
  <si>
    <t>przed zmianą</t>
  </si>
  <si>
    <t>zmniejszenie</t>
  </si>
  <si>
    <t>zwiększenie</t>
  </si>
  <si>
    <t>po zmianach</t>
  </si>
  <si>
    <t>Uzasadnienie</t>
  </si>
  <si>
    <t>010</t>
  </si>
  <si>
    <t>01010</t>
  </si>
  <si>
    <t xml:space="preserve">Wydatki na zadania inwestycyjne na 2012 rok </t>
  </si>
  <si>
    <t>Srodki do pozyskania w 2012r</t>
  </si>
  <si>
    <t>Zakup dwóch samochodów osobowych dla Urzędu Gminy Jaktorów</t>
  </si>
  <si>
    <t>Zakup  oprogramowania  systemu informatycznego numeracji porządkowej nieruchomości  dla Urzędu Gminy Jaktorów</t>
  </si>
  <si>
    <t>Razem dział 750 - Administracja publiczna</t>
  </si>
  <si>
    <t>Razem dział 801 - Oświata i wychowanie</t>
  </si>
  <si>
    <t>Razem dział 010 - Rolnictwo i łowiectwo</t>
  </si>
  <si>
    <t>Budowa sieci wodociągowej wraz z przyłączami w Gminie Jaktorów</t>
  </si>
  <si>
    <t xml:space="preserve">Przebudowa dróg gminnych we wsiach Jaktorów, Chylice, Budy Grzybek, Bieganów, Międzyborów, Sade Budy: ułożenie warstwy destruktu na podbudowie  z gruzu betonowego  </t>
  </si>
  <si>
    <t>DOCHODY</t>
  </si>
  <si>
    <t>Źródło dochodów</t>
  </si>
  <si>
    <t>z tego :</t>
  </si>
  <si>
    <t>bieżące</t>
  </si>
  <si>
    <t>majątkowe</t>
  </si>
  <si>
    <t>środki europejskie i inne środki pochodzące ze źródeł zagranicznych niepodlegające zwrotowi</t>
  </si>
  <si>
    <t>środki europejskie i inne środki pochodzące ze źródeł zagranicznych, niepodlegające zwrotowi</t>
  </si>
  <si>
    <t>Przed zmianą</t>
  </si>
  <si>
    <t>Zmniejszenie</t>
  </si>
  <si>
    <t>Zwiększenie</t>
  </si>
  <si>
    <t>Po zmianie</t>
  </si>
  <si>
    <t>Dochody ogółem</t>
  </si>
  <si>
    <t>Uzasadnienie:</t>
  </si>
  <si>
    <t>zmieniającej Uchwałę Budżetową  na rok 2012</t>
  </si>
  <si>
    <t>Modernizacja drogi gminnej we wsi Budy Zosine od ul. Kaskiej  (droga powiatowa nr 1516W) do ul.Armii Krajowej (droga powiatowa nr 1514W)</t>
  </si>
  <si>
    <t>Razem dział 700 - Gospodarka mieszkaniowa</t>
  </si>
  <si>
    <t>Wykonanie robót geodezyjnych polegających na wznowieniu granic pasów dróg gminnych przewidzianych pod inwestycje oraz określenie spadków rowów wraz z wykonaniem inwentaryzacji powykonawczej</t>
  </si>
  <si>
    <t>Zakup  lekkiego samochodu wsparcia działań ratowniczo-gaśniczych  dla Ochotniczej Straży Pożarnej w Jaktorowie</t>
  </si>
  <si>
    <t>Pozostała działalność</t>
  </si>
  <si>
    <t>Zakup kopiarki biurowej dla Urzędu Gminy</t>
  </si>
  <si>
    <t>80195</t>
  </si>
  <si>
    <t xml:space="preserve">Wyposażenie  przedszkola wraz z kuchnią,  wyposażenie hali sportowej oraz biblioteki przy Zespole Szkół Publicznych w Międzyborowie, </t>
  </si>
  <si>
    <t>Wykonanie dokumentacji projektowo-kosztorysowej na budowę  kompleksu sportowego wraz z opłatami przyłączeniowymi przy Zespole Szkół Publicznych w Międzyborowie</t>
  </si>
  <si>
    <t xml:space="preserve">Budowa placu zabaw przy Zespole Szkół Publicznych  w Międzyborowie </t>
  </si>
  <si>
    <t>Przebudowa chodnika i jezdni o nawierzchni asfaltowej na odcinku 100 mb na ul. Okrężnej w Międzyborowie</t>
  </si>
  <si>
    <t>754</t>
  </si>
  <si>
    <t>Bezpieczeństwo publiczne i ochrona przeciwpożarowa</t>
  </si>
  <si>
    <t>Opracowanie dokumentacji projektowo-kosztorysowej na budowę stacji uzdatniania wody w Grądach wraz z zasilaniem energetycznym, stacją trafo i siecią wodociągową we wsi Grądy i Henryszew, Budy Zosine, Budy Stare, Jaktorów Kolonia, Budy Grzybek</t>
  </si>
  <si>
    <t>Opracowanie dokumentacji technicznej na budowę dróg gminnych: ul. Kukuczki do trasy 719, odcinek ul. Alpejskiej, ul. Cichej wraz z ciągiem pieszo-rowerowym i zatokami parkingowymi</t>
  </si>
  <si>
    <t>Zakup fotoradaru dla Straży Gminnej w Jaktorowie</t>
  </si>
  <si>
    <t>Zakup samochodu osobowego dla Straży Gminnej w Jaktorowie</t>
  </si>
  <si>
    <t>Wykonanie dokumentacji projektowo-kosztorysowej na przebudowę mostu położonego nad rz, Pisią w m. Budy Grzybek w ciągu drogi ul. Stryjeńskiej</t>
  </si>
  <si>
    <t>Zakup serwera i zestawu komputerowego dla straży gminnej</t>
  </si>
  <si>
    <t xml:space="preserve">„Budowa przedszkola, organizacja klas „O”, biblioteki, hali sportowej wraz z łącznikiem przy Zespole Szkół Publicznych w Międzyborowie” -  wydatki poza projektem </t>
  </si>
  <si>
    <t>Opracowanie dokumentacji projektowo-kosztorysowej na budowę parkingow przy Zespole Szkolno-Przedszkolnym w Jaktorowie</t>
  </si>
  <si>
    <t>Opracowanie dokumentacji projektowo-kosztorysowej nadbudowy budynku Przedszkola w Jaktorowie</t>
  </si>
  <si>
    <t>ZSP w Jaktorowie</t>
  </si>
  <si>
    <t>rok 2012
(8+9+10+11)</t>
  </si>
  <si>
    <t>75416</t>
  </si>
  <si>
    <t>Straż gminna</t>
  </si>
  <si>
    <t>Rolnictwo i łowiectwo</t>
  </si>
  <si>
    <t>Środki  na dofinansowanie własnych inwestycji gmin (związków gmin), powiatów (związków powiatów), samorządów województw pozyskane z innych źródeł</t>
  </si>
  <si>
    <t>400</t>
  </si>
  <si>
    <t>Wytwarzanie i zaopatrywanie w energię elektryczną, gaz i wodę</t>
  </si>
  <si>
    <t>Wpływy z usług</t>
  </si>
  <si>
    <t>Wpłaty z tytułu odpłatnego nabycia prawa własności oraz prawa użytkowania wieczystego nieruchomości</t>
  </si>
  <si>
    <t>700</t>
  </si>
  <si>
    <t>Gospodarka mieszkaniowa</t>
  </si>
  <si>
    <t>750</t>
  </si>
  <si>
    <t>Administracja publiczna</t>
  </si>
  <si>
    <t>Wpływy ze sprzedaży składników majątkowych</t>
  </si>
  <si>
    <t>756</t>
  </si>
  <si>
    <t>Dochody od osób prawnych, od osób fizycznych i od innych jednostek nie posiadających osobowości prawnej oraz wydatki związane z ich poborem</t>
  </si>
  <si>
    <t>Podatek od nieruchomości</t>
  </si>
  <si>
    <t>Podatek od środków transportowych</t>
  </si>
  <si>
    <t>Podatek od spadków i darowizn</t>
  </si>
  <si>
    <t>Podatek od czynności cywilnoprawnych</t>
  </si>
  <si>
    <t>7 769,00
-22 263,00</t>
  </si>
  <si>
    <t>852</t>
  </si>
  <si>
    <t>Pomoc społeczna</t>
  </si>
  <si>
    <t>Dochody jednostek samorządu terytorialnego związane z realizacją zadań z zakresu administracji rządowej oraz innych zadań zleconych ustawami</t>
  </si>
  <si>
    <t>z dnia  3 grudnia 2012r  Zmieniającej uchwałę budzetową na rok 2012</t>
  </si>
  <si>
    <t>85212</t>
  </si>
  <si>
    <t>Świadczenia rodzinne, świadczenia z funduszu alimentacyjneego oraz składki na ubezpieczenia emerytalne i rentowe z ubezpieczenia społecznego</t>
  </si>
  <si>
    <t>600</t>
  </si>
  <si>
    <t>Transport i łączność</t>
  </si>
  <si>
    <t>60016</t>
  </si>
  <si>
    <t>Drogi publiczne gminne</t>
  </si>
  <si>
    <t>Urzędy gmin</t>
  </si>
  <si>
    <t>75023</t>
  </si>
  <si>
    <t>Subwencje ogólne z budżetu państwa</t>
  </si>
  <si>
    <t>Podatek dochodowy od osób fizycznych</t>
  </si>
  <si>
    <t>Podatek dochodowy od osób prawnych</t>
  </si>
  <si>
    <t>Wpływy z opłaty skarbowej</t>
  </si>
  <si>
    <t>80101</t>
  </si>
  <si>
    <t xml:space="preserve">Zakup  działek  nr 72/13 , 72/19, 72/18  położonych  w Bieganowie  o łącznej pow. 2.000 m kw.   z przeznaczeniem na parking przy Zespole Szkół Publicznych w Międzyborowie </t>
  </si>
  <si>
    <t xml:space="preserve">                                                            z dnia 3 grudnia  2012r  zmieniającej uchwałę budżetową na rok 2012</t>
  </si>
  <si>
    <t>Zał  Nr 1 do uchwały Nr XXXVI/ 186 /2012  Rady Gminy Jaktorów z dnia  3 grudnia 2012r</t>
  </si>
  <si>
    <t>Zał nr 2 do uchwały Nr XXXVI/ 186 /2012 Rady Gminy Jaktorów</t>
  </si>
  <si>
    <t xml:space="preserve">                                                                             Zał nr 3 do uchwały Nr XXXVI/ 186 /2012 Rady Gminy Jaktorów</t>
  </si>
  <si>
    <r>
      <t xml:space="preserve"> </t>
    </r>
    <r>
      <rPr>
        <b/>
        <sz val="10"/>
        <rFont val="Arial"/>
        <family val="2"/>
      </rPr>
      <t xml:space="preserve">wydatki majątkowe: </t>
    </r>
    <r>
      <rPr>
        <sz val="10"/>
        <rFont val="Arial"/>
        <family val="2"/>
      </rPr>
      <t>zmniejszenie wydatków   wynosi 10.500 zł, a zwiększenie - 288.000 zł.</t>
    </r>
    <r>
      <rPr>
        <sz val="10"/>
        <rFont val="Arial"/>
        <family val="0"/>
      </rPr>
      <t xml:space="preserve">
    -  </t>
    </r>
    <r>
      <rPr>
        <u val="single"/>
        <sz val="10"/>
        <rFont val="Arial"/>
        <family val="2"/>
      </rPr>
      <t>dział 754 - Bezpieczeństwo publiczne i ochrona  przeciwpożarowa</t>
    </r>
    <r>
      <rPr>
        <sz val="10"/>
        <rFont val="Arial"/>
        <family val="0"/>
      </rPr>
      <t xml:space="preserve"> - zmniejsza się  o 10.500 zł  wydatki  na zakup  serwera i zestawu komputerowego z uwagi na dokonanie  zakupu komputera  w ramach wydatków bieżących( w związku z niższą ceną) oraz rezygnację z zakupu serwera,
    - dział 750 - Administracja publiczna - kwotę 25.000 zł zabezpiecza się na  zakup samochodu osobowo-dostawczego dla Urzędu Gminy w Jaktorowie,
    -  </t>
    </r>
    <r>
      <rPr>
        <u val="single"/>
        <sz val="10"/>
        <rFont val="Arial"/>
        <family val="2"/>
      </rPr>
      <t>dział 801 - Oświata i wychowanie</t>
    </r>
    <r>
      <rPr>
        <sz val="10"/>
        <rFont val="Arial"/>
        <family val="0"/>
      </rPr>
      <t xml:space="preserve">  -</t>
    </r>
    <r>
      <rPr>
        <sz val="10"/>
        <rFont val="Arial"/>
        <family val="2"/>
      </rPr>
      <t>zwiększa się</t>
    </r>
    <r>
      <rPr>
        <sz val="10"/>
        <rFont val="Arial"/>
        <family val="0"/>
      </rPr>
      <t xml:space="preserve">   wydatki o  263.000 zł , z tego:
      a)   kwotę  23.000 zł przeznacza się na  wykonanie zabudowy wnęki pod schodami w nowo budowanym Przedszkolu w Międzyborowie oraz  dostawę i montaż balustrady w obserwatorium astronomicznym  przy ZSP w Międzyborowie (dot.  wydatków    ponoszonych poza projektem w związku z realizacją zadania " Budowa przedszkola, organizacja klas "0", biblioteki, hali sportowej wraz z łącznikiem przy ZSP w Międzyborowie"), 
      b) na zakup działek pod budowę parkingu przy ZSP w Międzyborowie - 240.000 zł.  
      </t>
    </r>
  </si>
  <si>
    <t>758</t>
  </si>
  <si>
    <t>Różne rozliczenia</t>
  </si>
  <si>
    <t>Wpływy z różnych dochodów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</si>
</sst>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"/>
  </numFmts>
  <fonts count="54">
    <font>
      <sz val="10"/>
      <name val="Arial"/>
      <family val="0"/>
    </font>
    <font>
      <sz val="10"/>
      <name val="Arial CE"/>
      <family val="2"/>
    </font>
    <font>
      <b/>
      <sz val="10"/>
      <name val="Arial CE"/>
      <family val="0"/>
    </font>
    <font>
      <sz val="8"/>
      <name val="Arial"/>
      <family val="0"/>
    </font>
    <font>
      <sz val="9"/>
      <name val="Arial CE"/>
      <family val="2"/>
    </font>
    <font>
      <b/>
      <sz val="11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b/>
      <i/>
      <sz val="11"/>
      <name val="Arial CE"/>
      <family val="0"/>
    </font>
    <font>
      <sz val="11"/>
      <name val="Arial CE"/>
      <family val="0"/>
    </font>
    <font>
      <b/>
      <i/>
      <sz val="10"/>
      <name val="Arial"/>
      <family val="0"/>
    </font>
    <font>
      <b/>
      <i/>
      <sz val="10"/>
      <name val="Arial CE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 CE"/>
      <family val="2"/>
    </font>
    <font>
      <sz val="9"/>
      <name val="Arial"/>
      <family val="0"/>
    </font>
    <font>
      <b/>
      <i/>
      <sz val="8"/>
      <name val="Arial CE"/>
      <family val="2"/>
    </font>
    <font>
      <sz val="8"/>
      <name val="Arial CE"/>
      <family val="0"/>
    </font>
    <font>
      <b/>
      <sz val="11"/>
      <name val="Arial"/>
      <family val="2"/>
    </font>
    <font>
      <b/>
      <sz val="10"/>
      <name val="Arial"/>
      <family val="2"/>
    </font>
    <font>
      <b/>
      <sz val="7"/>
      <name val="Arial"/>
      <family val="2"/>
    </font>
    <font>
      <u val="single"/>
      <sz val="10"/>
      <name val="Arial"/>
      <family val="2"/>
    </font>
    <font>
      <sz val="7"/>
      <name val="Arial"/>
      <family val="0"/>
    </font>
    <font>
      <b/>
      <sz val="8"/>
      <name val="Arial"/>
      <family val="2"/>
    </font>
    <font>
      <b/>
      <sz val="14"/>
      <name val="Arial CE"/>
      <family val="2"/>
    </font>
    <font>
      <i/>
      <sz val="10"/>
      <name val="Arial CE"/>
      <family val="0"/>
    </font>
    <font>
      <i/>
      <sz val="11"/>
      <name val="Arial"/>
      <family val="0"/>
    </font>
    <font>
      <b/>
      <i/>
      <sz val="9"/>
      <name val="Arial CE"/>
      <family val="0"/>
    </font>
    <font>
      <b/>
      <sz val="9"/>
      <name val="Arial CE"/>
      <family val="2"/>
    </font>
    <font>
      <i/>
      <sz val="9"/>
      <name val="Arial CE"/>
      <family val="0"/>
    </font>
    <font>
      <sz val="10"/>
      <color indexed="10"/>
      <name val="Arial"/>
      <family val="0"/>
    </font>
    <font>
      <b/>
      <i/>
      <sz val="10"/>
      <color indexed="8"/>
      <name val="Arial CE"/>
      <family val="0"/>
    </font>
    <font>
      <b/>
      <sz val="7"/>
      <color indexed="8"/>
      <name val="Arial"/>
      <family val="2"/>
    </font>
    <font>
      <vertAlign val="superscript"/>
      <sz val="10"/>
      <name val="Arial CE"/>
      <family val="0"/>
    </font>
    <font>
      <sz val="10"/>
      <color indexed="10"/>
      <name val="Arial CE"/>
      <family val="0"/>
    </font>
    <font>
      <vertAlign val="superscript"/>
      <sz val="9"/>
      <name val="Arial CE"/>
      <family val="0"/>
    </font>
    <font>
      <b/>
      <i/>
      <sz val="10"/>
      <color indexed="10"/>
      <name val="Arial CE"/>
      <family val="0"/>
    </font>
    <font>
      <i/>
      <sz val="10"/>
      <color indexed="10"/>
      <name val="Arial"/>
      <family val="0"/>
    </font>
    <font>
      <sz val="7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0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7" fillId="21" borderId="4" applyNumberFormat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15" fillId="20" borderId="1" applyNumberFormat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3" borderId="0" applyNumberFormat="0" applyBorder="0" applyAlignment="0" applyProtection="0"/>
  </cellStyleXfs>
  <cellXfs count="211">
    <xf numFmtId="0" fontId="0" fillId="0" borderId="0" xfId="0" applyAlignment="1">
      <alignment/>
    </xf>
    <xf numFmtId="0" fontId="0" fillId="0" borderId="0" xfId="0" applyAlignment="1">
      <alignment vertical="center"/>
    </xf>
    <xf numFmtId="0" fontId="26" fillId="0" borderId="10" xfId="0" applyFont="1" applyBorder="1" applyAlignment="1">
      <alignment horizontal="center" vertical="center"/>
    </xf>
    <xf numFmtId="0" fontId="25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Fill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3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0" borderId="10" xfId="0" applyFont="1" applyBorder="1" applyAlignment="1">
      <alignment horizontal="left" vertical="top" wrapText="1"/>
    </xf>
    <xf numFmtId="0" fontId="31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25" fillId="0" borderId="10" xfId="0" applyFont="1" applyBorder="1" applyAlignment="1">
      <alignment vertical="center"/>
    </xf>
    <xf numFmtId="0" fontId="0" fillId="0" borderId="10" xfId="0" applyBorder="1" applyAlignment="1">
      <alignment horizontal="center" vertical="center" wrapText="1"/>
    </xf>
    <xf numFmtId="4" fontId="1" fillId="0" borderId="10" xfId="0" applyNumberFormat="1" applyFont="1" applyBorder="1" applyAlignment="1">
      <alignment vertical="center" wrapText="1"/>
    </xf>
    <xf numFmtId="3" fontId="1" fillId="0" borderId="10" xfId="0" applyNumberFormat="1" applyFont="1" applyBorder="1" applyAlignment="1">
      <alignment vertical="center" wrapText="1"/>
    </xf>
    <xf numFmtId="3" fontId="32" fillId="0" borderId="10" xfId="0" applyNumberFormat="1" applyFont="1" applyBorder="1" applyAlignment="1">
      <alignment vertical="center" wrapText="1"/>
    </xf>
    <xf numFmtId="4" fontId="2" fillId="0" borderId="10" xfId="0" applyNumberFormat="1" applyFont="1" applyBorder="1" applyAlignment="1">
      <alignment vertical="center" wrapText="1"/>
    </xf>
    <xf numFmtId="4" fontId="26" fillId="0" borderId="10" xfId="0" applyNumberFormat="1" applyFont="1" applyBorder="1" applyAlignment="1">
      <alignment/>
    </xf>
    <xf numFmtId="0" fontId="0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4" fontId="1" fillId="0" borderId="10" xfId="0" applyNumberFormat="1" applyFont="1" applyBorder="1" applyAlignment="1">
      <alignment/>
    </xf>
    <xf numFmtId="3" fontId="26" fillId="0" borderId="10" xfId="0" applyNumberFormat="1" applyFont="1" applyBorder="1" applyAlignment="1">
      <alignment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/>
    </xf>
    <xf numFmtId="4" fontId="25" fillId="0" borderId="10" xfId="0" applyNumberFormat="1" applyFont="1" applyBorder="1" applyAlignment="1">
      <alignment vertical="center"/>
    </xf>
    <xf numFmtId="4" fontId="0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30" fillId="0" borderId="0" xfId="0" applyNumberFormat="1" applyFont="1" applyFill="1" applyBorder="1" applyAlignment="1" applyProtection="1">
      <alignment horizontal="left"/>
      <protection locked="0"/>
    </xf>
    <xf numFmtId="0" fontId="30" fillId="0" borderId="0" xfId="0" applyNumberFormat="1" applyFont="1" applyFill="1" applyBorder="1" applyAlignment="1" applyProtection="1">
      <alignment horizontal="left"/>
      <protection locked="0"/>
    </xf>
    <xf numFmtId="0" fontId="0" fillId="0" borderId="0" xfId="0" applyNumberFormat="1" applyFont="1" applyFill="1" applyBorder="1" applyAlignment="1" applyProtection="1">
      <alignment horizontal="left"/>
      <protection locked="0"/>
    </xf>
    <xf numFmtId="0" fontId="37" fillId="0" borderId="0" xfId="0" applyNumberFormat="1" applyFont="1" applyFill="1" applyBorder="1" applyAlignment="1" applyProtection="1">
      <alignment horizontal="left"/>
      <protection locked="0"/>
    </xf>
    <xf numFmtId="49" fontId="37" fillId="0" borderId="10" xfId="0" applyFont="1" applyFill="1" applyBorder="1" applyAlignment="1">
      <alignment horizontal="center" vertical="center" wrapText="1"/>
    </xf>
    <xf numFmtId="49" fontId="37" fillId="0" borderId="10" xfId="0" applyFont="1" applyFill="1" applyBorder="1" applyAlignment="1">
      <alignment horizontal="center" vertical="center" wrapText="1"/>
    </xf>
    <xf numFmtId="0" fontId="37" fillId="0" borderId="10" xfId="0" applyNumberFormat="1" applyFont="1" applyFill="1" applyBorder="1" applyAlignment="1" applyProtection="1">
      <alignment horizontal="center"/>
      <protection locked="0"/>
    </xf>
    <xf numFmtId="49" fontId="37" fillId="0" borderId="10" xfId="0" applyFont="1" applyFill="1" applyBorder="1" applyAlignment="1">
      <alignment horizontal="left" vertical="center" wrapText="1"/>
    </xf>
    <xf numFmtId="4" fontId="37" fillId="0" borderId="10" xfId="0" applyNumberFormat="1" applyFont="1" applyFill="1" applyBorder="1" applyAlignment="1">
      <alignment horizontal="right" vertical="center" wrapText="1"/>
    </xf>
    <xf numFmtId="4" fontId="37" fillId="0" borderId="10" xfId="0" applyNumberFormat="1" applyFont="1" applyFill="1" applyBorder="1" applyAlignment="1">
      <alignment vertical="center" wrapText="1"/>
    </xf>
    <xf numFmtId="49" fontId="37" fillId="0" borderId="10" xfId="0" applyFont="1" applyFill="1" applyBorder="1" applyAlignment="1">
      <alignment horizontal="left" vertical="center" wrapText="1"/>
    </xf>
    <xf numFmtId="4" fontId="35" fillId="0" borderId="10" xfId="0" applyNumberFormat="1" applyFont="1" applyFill="1" applyBorder="1" applyAlignment="1">
      <alignment horizontal="right" vertical="center" wrapText="1"/>
    </xf>
    <xf numFmtId="4" fontId="35" fillId="0" borderId="10" xfId="0" applyNumberFormat="1" applyFont="1" applyFill="1" applyBorder="1" applyAlignment="1">
      <alignment horizontal="right" vertical="center" wrapText="1"/>
    </xf>
    <xf numFmtId="0" fontId="35" fillId="0" borderId="0" xfId="0" applyNumberFormat="1" applyFont="1" applyFill="1" applyBorder="1" applyAlignment="1" applyProtection="1">
      <alignment horizontal="left"/>
      <protection locked="0"/>
    </xf>
    <xf numFmtId="49" fontId="35" fillId="0" borderId="10" xfId="0" applyFont="1" applyFill="1" applyBorder="1" applyAlignment="1">
      <alignment horizontal="left" vertical="center" wrapText="1"/>
    </xf>
    <xf numFmtId="0" fontId="34" fillId="0" borderId="0" xfId="0" applyNumberFormat="1" applyFont="1" applyFill="1" applyBorder="1" applyAlignment="1" applyProtection="1">
      <alignment horizontal="left"/>
      <protection locked="0"/>
    </xf>
    <xf numFmtId="4" fontId="35" fillId="0" borderId="0" xfId="0" applyNumberFormat="1" applyFont="1" applyFill="1" applyBorder="1" applyAlignment="1">
      <alignment horizontal="right" vertical="center" wrapText="1"/>
    </xf>
    <xf numFmtId="0" fontId="39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24" fillId="0" borderId="10" xfId="0" applyFont="1" applyBorder="1" applyAlignment="1">
      <alignment vertical="top" wrapText="1"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left" vertical="center" wrapText="1"/>
    </xf>
    <xf numFmtId="0" fontId="0" fillId="0" borderId="0" xfId="0" applyFont="1" applyAlignment="1">
      <alignment vertical="center"/>
    </xf>
    <xf numFmtId="4" fontId="26" fillId="0" borderId="10" xfId="0" applyNumberFormat="1" applyFont="1" applyBorder="1" applyAlignment="1">
      <alignment vertical="center" wrapText="1"/>
    </xf>
    <xf numFmtId="4" fontId="40" fillId="0" borderId="10" xfId="0" applyNumberFormat="1" applyFont="1" applyBorder="1" applyAlignment="1">
      <alignment vertical="center" wrapText="1"/>
    </xf>
    <xf numFmtId="0" fontId="23" fillId="0" borderId="10" xfId="0" applyFont="1" applyBorder="1" applyAlignment="1">
      <alignment horizontal="center" vertical="center"/>
    </xf>
    <xf numFmtId="0" fontId="41" fillId="0" borderId="0" xfId="0" applyFont="1" applyAlignment="1">
      <alignment vertical="center"/>
    </xf>
    <xf numFmtId="0" fontId="30" fillId="0" borderId="0" xfId="0" applyNumberFormat="1" applyFont="1" applyFill="1" applyBorder="1" applyAlignment="1" applyProtection="1">
      <alignment/>
      <protection locked="0"/>
    </xf>
    <xf numFmtId="49" fontId="30" fillId="0" borderId="0" xfId="0" applyFont="1" applyFill="1" applyBorder="1" applyAlignment="1">
      <alignment vertical="center" wrapText="1"/>
    </xf>
    <xf numFmtId="0" fontId="24" fillId="0" borderId="12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left" vertical="center" wrapText="1"/>
    </xf>
    <xf numFmtId="0" fontId="42" fillId="0" borderId="10" xfId="0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39" fillId="0" borderId="0" xfId="0" applyFont="1" applyAlignment="1">
      <alignment horizontal="center"/>
    </xf>
    <xf numFmtId="0" fontId="0" fillId="0" borderId="0" xfId="0" applyBorder="1" applyAlignment="1">
      <alignment/>
    </xf>
    <xf numFmtId="0" fontId="34" fillId="0" borderId="0" xfId="0" applyFont="1" applyBorder="1" applyAlignment="1">
      <alignment/>
    </xf>
    <xf numFmtId="0" fontId="39" fillId="0" borderId="0" xfId="0" applyFont="1" applyBorder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0" fontId="29" fillId="0" borderId="10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/>
    </xf>
    <xf numFmtId="0" fontId="29" fillId="0" borderId="14" xfId="0" applyFont="1" applyFill="1" applyBorder="1" applyAlignment="1">
      <alignment horizontal="center" vertical="center" wrapText="1"/>
    </xf>
    <xf numFmtId="0" fontId="29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44" fillId="0" borderId="0" xfId="0" applyFont="1" applyAlignment="1">
      <alignment horizontal="center" vertical="center"/>
    </xf>
    <xf numFmtId="4" fontId="25" fillId="0" borderId="10" xfId="0" applyNumberFormat="1" applyFont="1" applyBorder="1" applyAlignment="1">
      <alignment vertical="center"/>
    </xf>
    <xf numFmtId="4" fontId="26" fillId="0" borderId="10" xfId="0" applyNumberFormat="1" applyFont="1" applyBorder="1" applyAlignment="1">
      <alignment vertical="center"/>
    </xf>
    <xf numFmtId="4" fontId="0" fillId="0" borderId="16" xfId="0" applyNumberFormat="1" applyFont="1" applyBorder="1" applyAlignment="1">
      <alignment vertical="center"/>
    </xf>
    <xf numFmtId="4" fontId="0" fillId="0" borderId="10" xfId="0" applyNumberFormat="1" applyFont="1" applyBorder="1" applyAlignment="1">
      <alignment vertical="center"/>
    </xf>
    <xf numFmtId="4" fontId="26" fillId="0" borderId="10" xfId="0" applyNumberFormat="1" applyFont="1" applyBorder="1" applyAlignment="1">
      <alignment horizontal="center" vertical="center"/>
    </xf>
    <xf numFmtId="4" fontId="25" fillId="0" borderId="16" xfId="0" applyNumberFormat="1" applyFont="1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left" vertical="top" wrapText="1"/>
    </xf>
    <xf numFmtId="4" fontId="0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1" fillId="0" borderId="17" xfId="0" applyFont="1" applyBorder="1" applyAlignment="1">
      <alignment vertical="top" wrapText="1"/>
    </xf>
    <xf numFmtId="49" fontId="23" fillId="0" borderId="10" xfId="0" applyNumberFormat="1" applyFont="1" applyBorder="1" applyAlignment="1">
      <alignment horizontal="center" vertical="center"/>
    </xf>
    <xf numFmtId="4" fontId="1" fillId="0" borderId="16" xfId="0" applyNumberFormat="1" applyFont="1" applyBorder="1" applyAlignment="1">
      <alignment horizontal="right" vertical="center"/>
    </xf>
    <xf numFmtId="4" fontId="1" fillId="0" borderId="10" xfId="0" applyNumberFormat="1" applyFont="1" applyBorder="1" applyAlignment="1">
      <alignment horizontal="right" vertical="center"/>
    </xf>
    <xf numFmtId="0" fontId="42" fillId="0" borderId="18" xfId="0" applyFont="1" applyBorder="1" applyAlignment="1">
      <alignment horizontal="center" vertical="center"/>
    </xf>
    <xf numFmtId="0" fontId="26" fillId="0" borderId="18" xfId="0" applyFont="1" applyBorder="1" applyAlignment="1">
      <alignment horizontal="center" vertical="center"/>
    </xf>
    <xf numFmtId="0" fontId="24" fillId="0" borderId="13" xfId="0" applyFont="1" applyBorder="1" applyAlignment="1">
      <alignment vertical="top" wrapText="1"/>
    </xf>
    <xf numFmtId="0" fontId="45" fillId="0" borderId="0" xfId="0" applyNumberFormat="1" applyFont="1" applyFill="1" applyBorder="1" applyAlignment="1" applyProtection="1">
      <alignment horizontal="left"/>
      <protection locked="0"/>
    </xf>
    <xf numFmtId="0" fontId="0" fillId="0" borderId="0" xfId="0" applyFill="1" applyAlignment="1">
      <alignment vertical="center"/>
    </xf>
    <xf numFmtId="4" fontId="46" fillId="0" borderId="10" xfId="0" applyNumberFormat="1" applyFont="1" applyFill="1" applyBorder="1" applyAlignment="1">
      <alignment vertical="center" wrapText="1"/>
    </xf>
    <xf numFmtId="0" fontId="1" fillId="0" borderId="10" xfId="0" applyFont="1" applyBorder="1" applyAlignment="1">
      <alignment vertical="top" wrapText="1"/>
    </xf>
    <xf numFmtId="0" fontId="1" fillId="0" borderId="13" xfId="0" applyFont="1" applyBorder="1" applyAlignment="1">
      <alignment horizontal="left" vertical="center" wrapText="1"/>
    </xf>
    <xf numFmtId="0" fontId="23" fillId="0" borderId="10" xfId="0" applyFont="1" applyBorder="1" applyAlignment="1">
      <alignment vertical="center" wrapText="1"/>
    </xf>
    <xf numFmtId="3" fontId="25" fillId="0" borderId="10" xfId="0" applyNumberFormat="1" applyFont="1" applyBorder="1" applyAlignment="1">
      <alignment vertical="center"/>
    </xf>
    <xf numFmtId="0" fontId="42" fillId="0" borderId="16" xfId="0" applyFont="1" applyBorder="1" applyAlignment="1">
      <alignment horizontal="center" vertical="center"/>
    </xf>
    <xf numFmtId="0" fontId="51" fillId="0" borderId="10" xfId="0" applyFont="1" applyBorder="1" applyAlignment="1">
      <alignment horizontal="right" vertical="center"/>
    </xf>
    <xf numFmtId="0" fontId="52" fillId="0" borderId="0" xfId="0" applyFont="1" applyAlignment="1">
      <alignment/>
    </xf>
    <xf numFmtId="0" fontId="24" fillId="0" borderId="10" xfId="0" applyFont="1" applyBorder="1" applyAlignment="1">
      <alignment vertical="top" wrapText="1"/>
    </xf>
    <xf numFmtId="0" fontId="1" fillId="0" borderId="0" xfId="0" applyFont="1" applyBorder="1" applyAlignment="1">
      <alignment horizontal="left" vertical="center" wrapText="1"/>
    </xf>
    <xf numFmtId="0" fontId="0" fillId="0" borderId="0" xfId="0" applyFont="1" applyAlignment="1">
      <alignment/>
    </xf>
    <xf numFmtId="4" fontId="37" fillId="0" borderId="10" xfId="0" applyNumberFormat="1" applyFont="1" applyFill="1" applyBorder="1" applyAlignment="1" applyProtection="1">
      <alignment horizontal="right" vertical="center" wrapText="1"/>
      <protection/>
    </xf>
    <xf numFmtId="0" fontId="23" fillId="0" borderId="10" xfId="0" applyFont="1" applyFill="1" applyBorder="1" applyAlignment="1">
      <alignment vertical="top" wrapText="1"/>
    </xf>
    <xf numFmtId="4" fontId="26" fillId="0" borderId="10" xfId="0" applyNumberFormat="1" applyFont="1" applyBorder="1" applyAlignment="1">
      <alignment horizontal="right" vertical="center"/>
    </xf>
    <xf numFmtId="0" fontId="1" fillId="0" borderId="10" xfId="0" applyFont="1" applyFill="1" applyBorder="1" applyAlignment="1">
      <alignment vertical="top" wrapText="1"/>
    </xf>
    <xf numFmtId="0" fontId="4" fillId="0" borderId="1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26" fillId="0" borderId="10" xfId="0" applyFont="1" applyFill="1" applyBorder="1" applyAlignment="1">
      <alignment vertical="top" wrapText="1"/>
    </xf>
    <xf numFmtId="0" fontId="24" fillId="0" borderId="17" xfId="0" applyFont="1" applyBorder="1" applyAlignment="1">
      <alignment vertical="center"/>
    </xf>
    <xf numFmtId="4" fontId="1" fillId="0" borderId="19" xfId="0" applyNumberFormat="1" applyFont="1" applyBorder="1" applyAlignment="1">
      <alignment horizontal="right" vertical="center"/>
    </xf>
    <xf numFmtId="0" fontId="24" fillId="0" borderId="10" xfId="0" applyFont="1" applyFill="1" applyBorder="1" applyAlignment="1">
      <alignment/>
    </xf>
    <xf numFmtId="4" fontId="0" fillId="0" borderId="10" xfId="0" applyNumberFormat="1" applyFont="1" applyBorder="1" applyAlignment="1">
      <alignment horizontal="right" vertical="center" wrapText="1"/>
    </xf>
    <xf numFmtId="0" fontId="23" fillId="0" borderId="10" xfId="0" applyFont="1" applyBorder="1" applyAlignment="1">
      <alignment vertical="center"/>
    </xf>
    <xf numFmtId="4" fontId="1" fillId="0" borderId="18" xfId="0" applyNumberFormat="1" applyFont="1" applyBorder="1" applyAlignment="1">
      <alignment horizontal="right" vertical="center"/>
    </xf>
    <xf numFmtId="0" fontId="1" fillId="0" borderId="10" xfId="0" applyFont="1" applyBorder="1" applyAlignment="1">
      <alignment horizontal="left" vertical="center" wrapText="1"/>
    </xf>
    <xf numFmtId="4" fontId="26" fillId="0" borderId="16" xfId="0" applyNumberFormat="1" applyFont="1" applyBorder="1" applyAlignment="1">
      <alignment horizontal="right" vertical="center"/>
    </xf>
    <xf numFmtId="4" fontId="25" fillId="0" borderId="18" xfId="0" applyNumberFormat="1" applyFont="1" applyBorder="1" applyAlignment="1">
      <alignment vertical="center"/>
    </xf>
    <xf numFmtId="49" fontId="37" fillId="0" borderId="16" xfId="0" applyFont="1" applyFill="1" applyBorder="1" applyAlignment="1">
      <alignment horizontal="left" vertical="center" wrapText="1"/>
    </xf>
    <xf numFmtId="49" fontId="37" fillId="0" borderId="18" xfId="0" applyFont="1" applyFill="1" applyBorder="1" applyAlignment="1">
      <alignment horizontal="left" vertical="center" wrapText="1"/>
    </xf>
    <xf numFmtId="49" fontId="37" fillId="0" borderId="17" xfId="0" applyFont="1" applyFill="1" applyBorder="1" applyAlignment="1">
      <alignment horizontal="left" vertical="center" wrapText="1"/>
    </xf>
    <xf numFmtId="49" fontId="37" fillId="0" borderId="20" xfId="0" applyFont="1" applyFill="1" applyBorder="1" applyAlignment="1">
      <alignment horizontal="center" vertical="center" wrapText="1"/>
    </xf>
    <xf numFmtId="49" fontId="37" fillId="0" borderId="19" xfId="0" applyFont="1" applyFill="1" applyBorder="1" applyAlignment="1">
      <alignment horizontal="center" vertical="center" wrapText="1"/>
    </xf>
    <xf numFmtId="49" fontId="37" fillId="0" borderId="21" xfId="0" applyFont="1" applyFill="1" applyBorder="1" applyAlignment="1">
      <alignment horizontal="center" vertical="center" wrapText="1"/>
    </xf>
    <xf numFmtId="49" fontId="37" fillId="0" borderId="14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0" fillId="0" borderId="0" xfId="0" applyFont="1" applyAlignment="1">
      <alignment horizontal="left" vertical="top" wrapText="1"/>
    </xf>
    <xf numFmtId="0" fontId="0" fillId="0" borderId="0" xfId="0" applyAlignment="1">
      <alignment horizontal="center"/>
    </xf>
    <xf numFmtId="0" fontId="44" fillId="0" borderId="12" xfId="0" applyFont="1" applyBorder="1" applyAlignment="1">
      <alignment horizontal="center" vertical="center"/>
    </xf>
    <xf numFmtId="0" fontId="44" fillId="0" borderId="11" xfId="0" applyFont="1" applyBorder="1" applyAlignment="1">
      <alignment horizontal="center" vertical="center"/>
    </xf>
    <xf numFmtId="0" fontId="44" fillId="0" borderId="13" xfId="0" applyFont="1" applyBorder="1" applyAlignment="1">
      <alignment horizontal="center" vertical="center"/>
    </xf>
    <xf numFmtId="0" fontId="0" fillId="0" borderId="0" xfId="0" applyBorder="1" applyAlignment="1">
      <alignment horizontal="left" vertical="top" wrapText="1"/>
    </xf>
    <xf numFmtId="0" fontId="0" fillId="0" borderId="0" xfId="52" applyFont="1" applyFill="1" applyAlignment="1">
      <alignment horizontal="center"/>
      <protection/>
    </xf>
    <xf numFmtId="0" fontId="34" fillId="0" borderId="0" xfId="0" applyFont="1" applyBorder="1" applyAlignment="1">
      <alignment/>
    </xf>
    <xf numFmtId="49" fontId="37" fillId="0" borderId="16" xfId="0" applyFont="1" applyFill="1" applyBorder="1" applyAlignment="1">
      <alignment horizontal="center" vertical="center" wrapText="1"/>
    </xf>
    <xf numFmtId="49" fontId="37" fillId="0" borderId="18" xfId="0" applyFont="1" applyFill="1" applyBorder="1" applyAlignment="1">
      <alignment horizontal="center" vertical="center" wrapText="1"/>
    </xf>
    <xf numFmtId="49" fontId="37" fillId="0" borderId="17" xfId="0" applyFont="1" applyFill="1" applyBorder="1" applyAlignment="1">
      <alignment horizontal="center" vertical="center" wrapText="1"/>
    </xf>
    <xf numFmtId="49" fontId="37" fillId="0" borderId="22" xfId="0" applyFont="1" applyFill="1" applyBorder="1" applyAlignment="1">
      <alignment horizontal="center" vertical="center" wrapText="1"/>
    </xf>
    <xf numFmtId="49" fontId="37" fillId="0" borderId="15" xfId="0" applyFont="1" applyFill="1" applyBorder="1" applyAlignment="1">
      <alignment horizontal="center" vertical="center" wrapText="1"/>
    </xf>
    <xf numFmtId="49" fontId="37" fillId="0" borderId="22" xfId="0" applyFont="1" applyFill="1" applyBorder="1" applyAlignment="1">
      <alignment horizontal="left" vertical="center" wrapText="1"/>
    </xf>
    <xf numFmtId="49" fontId="37" fillId="0" borderId="15" xfId="0" applyFont="1" applyFill="1" applyBorder="1" applyAlignment="1">
      <alignment horizontal="left" vertical="center" wrapText="1"/>
    </xf>
    <xf numFmtId="49" fontId="37" fillId="0" borderId="20" xfId="0" applyFont="1" applyFill="1" applyBorder="1" applyAlignment="1">
      <alignment horizontal="left" vertical="center" wrapText="1"/>
    </xf>
    <xf numFmtId="4" fontId="37" fillId="0" borderId="12" xfId="0" applyNumberFormat="1" applyFont="1" applyFill="1" applyBorder="1" applyAlignment="1">
      <alignment horizontal="right" vertical="center" wrapText="1"/>
    </xf>
    <xf numFmtId="4" fontId="37" fillId="0" borderId="13" xfId="0" applyNumberFormat="1" applyFont="1" applyFill="1" applyBorder="1" applyAlignment="1">
      <alignment horizontal="right" vertical="center" wrapText="1"/>
    </xf>
    <xf numFmtId="49" fontId="37" fillId="0" borderId="10" xfId="0" applyFont="1" applyFill="1" applyBorder="1" applyAlignment="1">
      <alignment horizontal="center" vertical="center" wrapText="1"/>
    </xf>
    <xf numFmtId="49" fontId="37" fillId="0" borderId="10" xfId="0" applyFont="1" applyFill="1" applyBorder="1" applyAlignment="1">
      <alignment horizontal="left" vertical="center" wrapText="1"/>
    </xf>
    <xf numFmtId="4" fontId="37" fillId="0" borderId="10" xfId="0" applyNumberFormat="1" applyFont="1" applyFill="1" applyBorder="1" applyAlignment="1">
      <alignment horizontal="right" vertical="center" wrapText="1"/>
    </xf>
    <xf numFmtId="49" fontId="38" fillId="0" borderId="10" xfId="0" applyFont="1" applyFill="1" applyBorder="1" applyAlignment="1">
      <alignment horizontal="center" vertical="center" wrapText="1"/>
    </xf>
    <xf numFmtId="49" fontId="35" fillId="0" borderId="10" xfId="0" applyFont="1" applyFill="1" applyBorder="1" applyAlignment="1">
      <alignment horizontal="center" vertical="center" wrapText="1"/>
    </xf>
    <xf numFmtId="49" fontId="38" fillId="0" borderId="10" xfId="0" applyFont="1" applyFill="1" applyBorder="1" applyAlignment="1">
      <alignment horizontal="left" vertical="center" wrapText="1"/>
    </xf>
    <xf numFmtId="49" fontId="37" fillId="0" borderId="16" xfId="0" applyFont="1" applyFill="1" applyBorder="1" applyAlignment="1">
      <alignment horizontal="center" vertical="center" wrapText="1"/>
    </xf>
    <xf numFmtId="49" fontId="37" fillId="0" borderId="18" xfId="0" applyFont="1" applyFill="1" applyBorder="1" applyAlignment="1">
      <alignment horizontal="center" vertical="center" wrapText="1"/>
    </xf>
    <xf numFmtId="49" fontId="37" fillId="0" borderId="17" xfId="0" applyFont="1" applyFill="1" applyBorder="1" applyAlignment="1">
      <alignment horizontal="center" vertical="center" wrapText="1"/>
    </xf>
    <xf numFmtId="49" fontId="37" fillId="0" borderId="22" xfId="0" applyFont="1" applyFill="1" applyBorder="1" applyAlignment="1">
      <alignment horizontal="center" vertical="center" wrapText="1"/>
    </xf>
    <xf numFmtId="49" fontId="37" fillId="0" borderId="15" xfId="0" applyFont="1" applyFill="1" applyBorder="1" applyAlignment="1">
      <alignment horizontal="center" vertical="center" wrapText="1"/>
    </xf>
    <xf numFmtId="49" fontId="37" fillId="0" borderId="20" xfId="0" applyFont="1" applyFill="1" applyBorder="1" applyAlignment="1">
      <alignment horizontal="center" vertical="center" wrapText="1"/>
    </xf>
    <xf numFmtId="49" fontId="53" fillId="0" borderId="16" xfId="0" applyNumberFormat="1" applyFont="1" applyFill="1" applyBorder="1" applyAlignment="1" applyProtection="1">
      <alignment horizontal="left" vertical="center" wrapText="1"/>
      <protection locked="0"/>
    </xf>
    <xf numFmtId="49" fontId="53" fillId="0" borderId="18" xfId="0" applyNumberFormat="1" applyFont="1" applyFill="1" applyBorder="1" applyAlignment="1" applyProtection="1">
      <alignment horizontal="left" vertical="center" wrapText="1"/>
      <protection locked="0"/>
    </xf>
    <xf numFmtId="49" fontId="53" fillId="0" borderId="17" xfId="0" applyNumberFormat="1" applyFont="1" applyFill="1" applyBorder="1" applyAlignment="1" applyProtection="1">
      <alignment horizontal="left" vertical="center" wrapText="1"/>
      <protection locked="0"/>
    </xf>
    <xf numFmtId="49" fontId="53" fillId="0" borderId="22" xfId="0" applyNumberFormat="1" applyFont="1" applyFill="1" applyBorder="1" applyAlignment="1" applyProtection="1">
      <alignment horizontal="left" vertical="center" wrapText="1"/>
      <protection locked="0"/>
    </xf>
    <xf numFmtId="49" fontId="53" fillId="0" borderId="15" xfId="0" applyNumberFormat="1" applyFont="1" applyFill="1" applyBorder="1" applyAlignment="1" applyProtection="1">
      <alignment horizontal="left" vertical="center" wrapText="1"/>
      <protection locked="0"/>
    </xf>
    <xf numFmtId="49" fontId="53" fillId="0" borderId="20" xfId="0" applyNumberFormat="1" applyFont="1" applyFill="1" applyBorder="1" applyAlignment="1" applyProtection="1">
      <alignment horizontal="left" vertical="center" wrapText="1"/>
      <protection locked="0"/>
    </xf>
    <xf numFmtId="49" fontId="38" fillId="0" borderId="10" xfId="0" applyFont="1" applyFill="1" applyBorder="1" applyAlignment="1">
      <alignment horizontal="center" vertical="center" wrapText="1"/>
    </xf>
    <xf numFmtId="49" fontId="35" fillId="0" borderId="10" xfId="0" applyFont="1" applyFill="1" applyBorder="1" applyAlignment="1">
      <alignment horizontal="center" vertical="center" wrapText="1"/>
    </xf>
    <xf numFmtId="49" fontId="38" fillId="0" borderId="10" xfId="0" applyFont="1" applyFill="1" applyBorder="1" applyAlignment="1">
      <alignment horizontal="left" vertical="center" wrapText="1"/>
    </xf>
    <xf numFmtId="0" fontId="30" fillId="0" borderId="0" xfId="0" applyNumberFormat="1" applyFont="1" applyFill="1" applyBorder="1" applyAlignment="1" applyProtection="1">
      <alignment horizontal="right"/>
      <protection locked="0"/>
    </xf>
    <xf numFmtId="49" fontId="30" fillId="0" borderId="0" xfId="0" applyFont="1" applyFill="1" applyBorder="1" applyAlignment="1">
      <alignment horizontal="right" vertical="center" wrapText="1"/>
    </xf>
    <xf numFmtId="0" fontId="33" fillId="0" borderId="0" xfId="0" applyNumberFormat="1" applyFont="1" applyFill="1" applyBorder="1" applyAlignment="1" applyProtection="1">
      <alignment horizontal="left"/>
      <protection locked="0"/>
    </xf>
    <xf numFmtId="0" fontId="33" fillId="0" borderId="0" xfId="0" applyNumberFormat="1" applyFont="1" applyFill="1" applyBorder="1" applyAlignment="1" applyProtection="1">
      <alignment horizontal="left"/>
      <protection locked="0"/>
    </xf>
    <xf numFmtId="49" fontId="33" fillId="0" borderId="0" xfId="0" applyFont="1" applyFill="1" applyBorder="1" applyAlignment="1">
      <alignment horizontal="left" vertical="center" wrapText="1"/>
    </xf>
    <xf numFmtId="49" fontId="33" fillId="0" borderId="0" xfId="0" applyFont="1" applyFill="1" applyBorder="1" applyAlignment="1">
      <alignment horizontal="left" vertical="center" wrapText="1"/>
    </xf>
    <xf numFmtId="49" fontId="33" fillId="0" borderId="0" xfId="0" applyFont="1" applyFill="1" applyBorder="1" applyAlignment="1">
      <alignment horizontal="left" vertical="center" wrapText="1"/>
    </xf>
    <xf numFmtId="0" fontId="33" fillId="0" borderId="0" xfId="0" applyNumberFormat="1" applyFont="1" applyFill="1" applyBorder="1" applyAlignment="1" applyProtection="1">
      <alignment horizontal="left"/>
      <protection locked="0"/>
    </xf>
    <xf numFmtId="49" fontId="37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0" xfId="0" applyNumberFormat="1" applyFont="1" applyFill="1" applyBorder="1" applyAlignment="1" applyProtection="1">
      <alignment horizontal="center" vertical="top" wrapText="1"/>
      <protection locked="0"/>
    </xf>
    <xf numFmtId="0" fontId="0" fillId="0" borderId="0" xfId="0" applyNumberFormat="1" applyFont="1" applyFill="1" applyBorder="1" applyAlignment="1" applyProtection="1">
      <alignment horizontal="center"/>
      <protection locked="0"/>
    </xf>
    <xf numFmtId="49" fontId="0" fillId="0" borderId="11" xfId="0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 applyProtection="1">
      <alignment horizontal="left" vertical="top" wrapText="1"/>
      <protection locked="0"/>
    </xf>
    <xf numFmtId="0" fontId="36" fillId="0" borderId="0" xfId="0" applyNumberFormat="1" applyFont="1" applyFill="1" applyBorder="1" applyAlignment="1" applyProtection="1">
      <alignment horizontal="left" vertical="top" wrapText="1"/>
      <protection locked="0"/>
    </xf>
    <xf numFmtId="0" fontId="34" fillId="0" borderId="0" xfId="0" applyNumberFormat="1" applyFont="1" applyFill="1" applyBorder="1" applyAlignment="1" applyProtection="1">
      <alignment horizontal="left" vertical="top" wrapText="1"/>
      <protection locked="0"/>
    </xf>
    <xf numFmtId="49" fontId="0" fillId="0" borderId="0" xfId="0" applyFont="1" applyFill="1" applyBorder="1" applyAlignment="1">
      <alignment horizontal="left" vertical="top" wrapText="1"/>
    </xf>
    <xf numFmtId="4" fontId="47" fillId="0" borderId="10" xfId="0" applyNumberFormat="1" applyFont="1" applyFill="1" applyBorder="1" applyAlignment="1">
      <alignment horizontal="right" vertical="center" wrapText="1"/>
    </xf>
    <xf numFmtId="4" fontId="35" fillId="0" borderId="10" xfId="0" applyNumberFormat="1" applyFont="1" applyFill="1" applyBorder="1" applyAlignment="1">
      <alignment horizontal="right" vertical="center" wrapText="1"/>
    </xf>
    <xf numFmtId="0" fontId="23" fillId="0" borderId="12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0" fillId="0" borderId="0" xfId="0" applyNumberFormat="1" applyFont="1" applyFill="1" applyBorder="1" applyAlignment="1" applyProtection="1">
      <alignment horizontal="center"/>
      <protection locked="0"/>
    </xf>
    <xf numFmtId="49" fontId="30" fillId="0" borderId="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9" fillId="0" borderId="19" xfId="0" applyFont="1" applyFill="1" applyBorder="1" applyAlignment="1">
      <alignment horizontal="center" vertical="center" textRotation="90" wrapText="1"/>
    </xf>
    <xf numFmtId="0" fontId="29" fillId="0" borderId="21" xfId="0" applyFont="1" applyFill="1" applyBorder="1" applyAlignment="1">
      <alignment horizontal="center" vertical="center" textRotation="90" wrapText="1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43" fillId="0" borderId="10" xfId="0" applyFont="1" applyFill="1" applyBorder="1" applyAlignment="1">
      <alignment horizontal="center" vertical="center" wrapText="1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Arkusz1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12727"/>
      <rgbColor rgb="00D3D3D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0"/>
  <sheetViews>
    <sheetView workbookViewId="0" topLeftCell="A13">
      <selection activeCell="D30" sqref="D30"/>
    </sheetView>
  </sheetViews>
  <sheetFormatPr defaultColWidth="9.140625" defaultRowHeight="12.75"/>
  <cols>
    <col min="1" max="1" width="5.421875" style="0" customWidth="1"/>
    <col min="2" max="2" width="30.28125" style="0" customWidth="1"/>
    <col min="3" max="3" width="13.140625" style="0" customWidth="1"/>
    <col min="4" max="4" width="11.421875" style="0" customWidth="1"/>
    <col min="5" max="5" width="11.7109375" style="0" customWidth="1"/>
    <col min="6" max="6" width="13.28125" style="0" customWidth="1"/>
    <col min="7" max="7" width="12.7109375" style="0" customWidth="1"/>
    <col min="8" max="8" width="12.00390625" style="0" customWidth="1"/>
    <col min="9" max="9" width="10.7109375" style="0" customWidth="1"/>
    <col min="10" max="10" width="12.00390625" style="0" customWidth="1"/>
    <col min="11" max="11" width="11.7109375" style="0" customWidth="1"/>
    <col min="12" max="12" width="12.140625" style="0" customWidth="1"/>
  </cols>
  <sheetData>
    <row r="1" spans="2:12" ht="16.5" customHeight="1">
      <c r="B1" s="63"/>
      <c r="C1" s="63"/>
      <c r="D1" s="63"/>
      <c r="E1" s="63"/>
      <c r="F1" s="138" t="s">
        <v>162</v>
      </c>
      <c r="G1" s="138"/>
      <c r="H1" s="138"/>
      <c r="I1" s="138"/>
      <c r="J1" s="138"/>
      <c r="K1" s="138"/>
      <c r="L1" s="138"/>
    </row>
    <row r="2" spans="2:12" ht="18" customHeight="1">
      <c r="B2" s="63"/>
      <c r="C2" s="63"/>
      <c r="D2" s="63"/>
      <c r="E2" s="63"/>
      <c r="F2" s="63"/>
      <c r="G2" s="138" t="s">
        <v>98</v>
      </c>
      <c r="H2" s="138"/>
      <c r="I2" s="138"/>
      <c r="J2" s="138"/>
      <c r="K2" s="138"/>
      <c r="L2" s="138"/>
    </row>
    <row r="3" spans="2:6" s="64" customFormat="1" ht="17.25" customHeight="1">
      <c r="B3" s="139" t="s">
        <v>85</v>
      </c>
      <c r="C3" s="139"/>
      <c r="D3" s="139"/>
      <c r="E3" s="65"/>
      <c r="F3" s="66"/>
    </row>
    <row r="4" spans="1:12" s="68" customFormat="1" ht="13.5" customHeight="1">
      <c r="A4" s="131" t="s">
        <v>10</v>
      </c>
      <c r="B4" s="131" t="s">
        <v>86</v>
      </c>
      <c r="C4" s="131" t="s">
        <v>11</v>
      </c>
      <c r="D4" s="131"/>
      <c r="E4" s="131"/>
      <c r="F4" s="131"/>
      <c r="G4" s="131" t="s">
        <v>87</v>
      </c>
      <c r="H4" s="131"/>
      <c r="I4" s="131"/>
      <c r="J4" s="131"/>
      <c r="K4" s="131"/>
      <c r="L4" s="131"/>
    </row>
    <row r="5" spans="1:12" s="68" customFormat="1" ht="13.5" customHeight="1">
      <c r="A5" s="131"/>
      <c r="B5" s="131"/>
      <c r="C5" s="131"/>
      <c r="D5" s="131"/>
      <c r="E5" s="131"/>
      <c r="F5" s="131"/>
      <c r="G5" s="131" t="s">
        <v>88</v>
      </c>
      <c r="H5" s="131" t="s">
        <v>28</v>
      </c>
      <c r="I5" s="131"/>
      <c r="J5" s="131" t="s">
        <v>89</v>
      </c>
      <c r="K5" s="131" t="s">
        <v>28</v>
      </c>
      <c r="L5" s="131"/>
    </row>
    <row r="6" spans="1:12" s="68" customFormat="1" ht="95.25" customHeight="1">
      <c r="A6" s="131"/>
      <c r="B6" s="131"/>
      <c r="C6" s="131"/>
      <c r="D6" s="131"/>
      <c r="E6" s="131"/>
      <c r="F6" s="131"/>
      <c r="G6" s="131"/>
      <c r="H6" s="67" t="s">
        <v>29</v>
      </c>
      <c r="I6" s="69" t="s">
        <v>90</v>
      </c>
      <c r="J6" s="131"/>
      <c r="K6" s="67" t="s">
        <v>29</v>
      </c>
      <c r="L6" s="69" t="s">
        <v>91</v>
      </c>
    </row>
    <row r="7" spans="1:12" s="68" customFormat="1" ht="18.75" customHeight="1">
      <c r="A7" s="67"/>
      <c r="B7" s="70"/>
      <c r="C7" s="71" t="s">
        <v>92</v>
      </c>
      <c r="D7" s="72" t="s">
        <v>93</v>
      </c>
      <c r="E7" s="72" t="s">
        <v>94</v>
      </c>
      <c r="F7" s="71" t="s">
        <v>95</v>
      </c>
      <c r="G7" s="73"/>
      <c r="H7" s="67"/>
      <c r="I7" s="69"/>
      <c r="J7" s="70"/>
      <c r="K7" s="74"/>
      <c r="L7" s="69"/>
    </row>
    <row r="8" spans="1:12" s="76" customFormat="1" ht="14.25" customHeight="1">
      <c r="A8" s="75">
        <v>1</v>
      </c>
      <c r="B8" s="75">
        <v>2</v>
      </c>
      <c r="C8" s="134">
        <v>3</v>
      </c>
      <c r="D8" s="135"/>
      <c r="E8" s="135"/>
      <c r="F8" s="136"/>
      <c r="G8" s="75">
        <v>4</v>
      </c>
      <c r="H8" s="75">
        <v>5</v>
      </c>
      <c r="I8" s="75">
        <v>6</v>
      </c>
      <c r="J8" s="75">
        <v>7</v>
      </c>
      <c r="K8" s="75">
        <v>8</v>
      </c>
      <c r="L8" s="75">
        <v>9</v>
      </c>
    </row>
    <row r="9" spans="1:12" s="76" customFormat="1" ht="21" customHeight="1">
      <c r="A9" s="89" t="s">
        <v>74</v>
      </c>
      <c r="B9" s="109" t="s">
        <v>125</v>
      </c>
      <c r="C9" s="77">
        <v>131551.94</v>
      </c>
      <c r="D9" s="110"/>
      <c r="E9" s="110">
        <f>E10</f>
        <v>18900</v>
      </c>
      <c r="F9" s="110">
        <f>C9-D9+E9</f>
        <v>150451.94</v>
      </c>
      <c r="G9" s="77">
        <f>F9-J9</f>
        <v>86551.94</v>
      </c>
      <c r="H9" s="77">
        <v>63321.94</v>
      </c>
      <c r="I9" s="60"/>
      <c r="J9" s="77">
        <v>63900</v>
      </c>
      <c r="K9" s="82">
        <v>45000</v>
      </c>
      <c r="L9" s="60"/>
    </row>
    <row r="10" spans="1:12" s="76" customFormat="1" ht="75" customHeight="1">
      <c r="A10" s="75"/>
      <c r="B10" s="111" t="s">
        <v>126</v>
      </c>
      <c r="C10" s="112"/>
      <c r="D10" s="112"/>
      <c r="E10" s="90">
        <v>18900</v>
      </c>
      <c r="F10" s="91">
        <f>C10-D10+E10</f>
        <v>18900</v>
      </c>
      <c r="G10" s="112"/>
      <c r="H10" s="112"/>
      <c r="I10" s="112"/>
      <c r="J10" s="79">
        <v>18900</v>
      </c>
      <c r="K10" s="113"/>
      <c r="L10" s="112"/>
    </row>
    <row r="11" spans="1:12" s="76" customFormat="1" ht="42.75" customHeight="1">
      <c r="A11" s="89" t="s">
        <v>127</v>
      </c>
      <c r="B11" s="109" t="s">
        <v>128</v>
      </c>
      <c r="C11" s="77">
        <v>501500</v>
      </c>
      <c r="D11" s="110">
        <v>0</v>
      </c>
      <c r="E11" s="110">
        <f>E12</f>
        <v>120000</v>
      </c>
      <c r="F11" s="110">
        <f>C11-D11+E11</f>
        <v>621500</v>
      </c>
      <c r="G11" s="77">
        <f>F11-J11</f>
        <v>621500</v>
      </c>
      <c r="H11" s="77">
        <v>0</v>
      </c>
      <c r="I11" s="60"/>
      <c r="J11" s="77">
        <v>0</v>
      </c>
      <c r="K11" s="82">
        <v>0</v>
      </c>
      <c r="L11" s="60"/>
    </row>
    <row r="12" spans="1:12" s="76" customFormat="1" ht="21" customHeight="1">
      <c r="A12" s="89"/>
      <c r="B12" s="105" t="s">
        <v>129</v>
      </c>
      <c r="C12" s="79">
        <v>500000</v>
      </c>
      <c r="D12" s="90">
        <v>0</v>
      </c>
      <c r="E12" s="90">
        <v>120000</v>
      </c>
      <c r="F12" s="91">
        <f>C12-D12+E12</f>
        <v>620000</v>
      </c>
      <c r="G12" s="80">
        <v>120000</v>
      </c>
      <c r="H12" s="93"/>
      <c r="I12" s="92"/>
      <c r="J12" s="79">
        <v>0</v>
      </c>
      <c r="K12" s="79">
        <v>0</v>
      </c>
      <c r="L12" s="60"/>
    </row>
    <row r="13" spans="1:12" s="76" customFormat="1" ht="23.25" customHeight="1">
      <c r="A13" s="89" t="s">
        <v>131</v>
      </c>
      <c r="B13" s="109" t="s">
        <v>132</v>
      </c>
      <c r="C13" s="77">
        <v>965860</v>
      </c>
      <c r="D13" s="110">
        <f>D14</f>
        <v>419000</v>
      </c>
      <c r="E13" s="110"/>
      <c r="F13" s="110">
        <f aca="true" t="shared" si="0" ref="F13:F25">C13-D13+E13</f>
        <v>546860</v>
      </c>
      <c r="G13" s="77">
        <f>F13-J13</f>
        <v>165860</v>
      </c>
      <c r="H13" s="77"/>
      <c r="I13" s="60"/>
      <c r="J13" s="77">
        <v>381000</v>
      </c>
      <c r="K13" s="82"/>
      <c r="L13" s="60"/>
    </row>
    <row r="14" spans="1:12" s="76" customFormat="1" ht="50.25" customHeight="1">
      <c r="A14" s="89"/>
      <c r="B14" s="111" t="s">
        <v>130</v>
      </c>
      <c r="C14" s="79">
        <v>800000</v>
      </c>
      <c r="D14" s="90">
        <v>419000</v>
      </c>
      <c r="E14" s="90"/>
      <c r="F14" s="91">
        <f t="shared" si="0"/>
        <v>381000</v>
      </c>
      <c r="G14" s="80"/>
      <c r="H14" s="93"/>
      <c r="I14" s="92"/>
      <c r="J14" s="79">
        <v>-419000</v>
      </c>
      <c r="K14" s="79"/>
      <c r="L14" s="60"/>
    </row>
    <row r="15" spans="1:12" s="76" customFormat="1" ht="21" customHeight="1">
      <c r="A15" s="89" t="s">
        <v>133</v>
      </c>
      <c r="B15" s="109" t="s">
        <v>134</v>
      </c>
      <c r="C15" s="77">
        <v>128374</v>
      </c>
      <c r="D15" s="110"/>
      <c r="E15" s="110">
        <f>E16</f>
        <v>16000</v>
      </c>
      <c r="F15" s="110">
        <f t="shared" si="0"/>
        <v>144374</v>
      </c>
      <c r="G15" s="77">
        <f>F15-J15</f>
        <v>128374</v>
      </c>
      <c r="H15" s="77">
        <v>80127</v>
      </c>
      <c r="I15" s="60"/>
      <c r="J15" s="77">
        <f>J16</f>
        <v>16000</v>
      </c>
      <c r="K15" s="82"/>
      <c r="L15" s="60"/>
    </row>
    <row r="16" spans="1:12" s="76" customFormat="1" ht="27.75" customHeight="1">
      <c r="A16" s="89"/>
      <c r="B16" s="105" t="s">
        <v>135</v>
      </c>
      <c r="C16" s="79">
        <v>0</v>
      </c>
      <c r="D16" s="90"/>
      <c r="E16" s="90">
        <v>16000</v>
      </c>
      <c r="F16" s="91">
        <f t="shared" si="0"/>
        <v>16000</v>
      </c>
      <c r="G16" s="80"/>
      <c r="H16" s="93"/>
      <c r="I16" s="92"/>
      <c r="J16" s="79">
        <v>16000</v>
      </c>
      <c r="K16" s="79"/>
      <c r="L16" s="60"/>
    </row>
    <row r="17" spans="1:12" s="76" customFormat="1" ht="64.5" customHeight="1">
      <c r="A17" s="89" t="s">
        <v>136</v>
      </c>
      <c r="B17" s="114" t="s">
        <v>137</v>
      </c>
      <c r="C17" s="77">
        <v>20877237</v>
      </c>
      <c r="D17" s="110">
        <f>D18+D22+D23+D24</f>
        <v>307000</v>
      </c>
      <c r="E17" s="110">
        <f>E19+E20+E21</f>
        <v>892659</v>
      </c>
      <c r="F17" s="110">
        <f t="shared" si="0"/>
        <v>21462896</v>
      </c>
      <c r="G17" s="77">
        <f>F17</f>
        <v>21462896</v>
      </c>
      <c r="H17" s="77"/>
      <c r="I17" s="60"/>
      <c r="J17" s="77"/>
      <c r="K17" s="82"/>
      <c r="L17" s="60"/>
    </row>
    <row r="18" spans="1:12" s="76" customFormat="1" ht="28.5" customHeight="1">
      <c r="A18" s="89"/>
      <c r="B18" s="105" t="s">
        <v>156</v>
      </c>
      <c r="C18" s="80">
        <v>7701751</v>
      </c>
      <c r="D18" s="91">
        <v>250000</v>
      </c>
      <c r="E18" s="110"/>
      <c r="F18" s="91">
        <f t="shared" si="0"/>
        <v>7451751</v>
      </c>
      <c r="G18" s="80">
        <v>-250000</v>
      </c>
      <c r="H18" s="77"/>
      <c r="I18" s="60"/>
      <c r="J18" s="77"/>
      <c r="K18" s="77"/>
      <c r="L18" s="60"/>
    </row>
    <row r="19" spans="1:12" s="76" customFormat="1" ht="27.75" customHeight="1">
      <c r="A19" s="89"/>
      <c r="B19" s="105" t="s">
        <v>157</v>
      </c>
      <c r="C19" s="79">
        <v>97341</v>
      </c>
      <c r="D19" s="122"/>
      <c r="E19" s="90">
        <v>129659</v>
      </c>
      <c r="F19" s="91">
        <f t="shared" si="0"/>
        <v>227000</v>
      </c>
      <c r="G19" s="80">
        <v>129659</v>
      </c>
      <c r="H19" s="123"/>
      <c r="I19" s="92"/>
      <c r="J19" s="82"/>
      <c r="K19" s="82"/>
      <c r="L19" s="60"/>
    </row>
    <row r="20" spans="1:12" s="76" customFormat="1" ht="21" customHeight="1">
      <c r="A20" s="89"/>
      <c r="B20" s="115" t="s">
        <v>138</v>
      </c>
      <c r="C20" s="79">
        <v>2853000</v>
      </c>
      <c r="D20" s="90"/>
      <c r="E20" s="90">
        <v>424000</v>
      </c>
      <c r="F20" s="116">
        <f>C20-D21+E20</f>
        <v>3277000</v>
      </c>
      <c r="G20" s="80">
        <v>424000</v>
      </c>
      <c r="H20" s="93"/>
      <c r="I20" s="92"/>
      <c r="J20" s="79"/>
      <c r="K20" s="79"/>
      <c r="L20" s="60"/>
    </row>
    <row r="21" spans="1:12" s="76" customFormat="1" ht="27.75" customHeight="1">
      <c r="A21" s="89"/>
      <c r="B21" s="105" t="s">
        <v>139</v>
      </c>
      <c r="C21" s="79">
        <v>9116842</v>
      </c>
      <c r="D21" s="91"/>
      <c r="E21" s="90">
        <v>339000</v>
      </c>
      <c r="F21" s="116">
        <f>C21-D22+E21</f>
        <v>9440842</v>
      </c>
      <c r="G21" s="80">
        <v>339000</v>
      </c>
      <c r="H21" s="93"/>
      <c r="I21" s="92"/>
      <c r="J21" s="79"/>
      <c r="K21" s="79"/>
      <c r="L21" s="60"/>
    </row>
    <row r="22" spans="1:12" s="76" customFormat="1" ht="21" customHeight="1">
      <c r="A22" s="89"/>
      <c r="B22" s="117" t="s">
        <v>140</v>
      </c>
      <c r="C22" s="79">
        <v>146000</v>
      </c>
      <c r="D22" s="90">
        <v>15000</v>
      </c>
      <c r="E22" s="90"/>
      <c r="F22" s="91">
        <f t="shared" si="0"/>
        <v>131000</v>
      </c>
      <c r="G22" s="80">
        <v>-15000</v>
      </c>
      <c r="H22" s="93"/>
      <c r="I22" s="92"/>
      <c r="J22" s="79"/>
      <c r="K22" s="79"/>
      <c r="L22" s="60"/>
    </row>
    <row r="23" spans="1:12" s="76" customFormat="1" ht="21" customHeight="1">
      <c r="A23" s="89"/>
      <c r="B23" s="117" t="s">
        <v>158</v>
      </c>
      <c r="C23" s="79">
        <v>33000</v>
      </c>
      <c r="D23" s="90">
        <v>4000</v>
      </c>
      <c r="E23" s="90"/>
      <c r="F23" s="91">
        <f t="shared" si="0"/>
        <v>29000</v>
      </c>
      <c r="G23" s="80">
        <v>-4000</v>
      </c>
      <c r="H23" s="93"/>
      <c r="I23" s="92"/>
      <c r="J23" s="79"/>
      <c r="K23" s="79"/>
      <c r="L23" s="60"/>
    </row>
    <row r="24" spans="1:12" s="76" customFormat="1" ht="28.5" customHeight="1">
      <c r="A24" s="89"/>
      <c r="B24" s="105" t="s">
        <v>141</v>
      </c>
      <c r="C24" s="79">
        <v>540000</v>
      </c>
      <c r="D24" s="90">
        <v>38000</v>
      </c>
      <c r="E24" s="90"/>
      <c r="F24" s="91">
        <f t="shared" si="0"/>
        <v>502000</v>
      </c>
      <c r="G24" s="80">
        <v>-38000</v>
      </c>
      <c r="H24" s="93"/>
      <c r="I24" s="92"/>
      <c r="J24" s="79"/>
      <c r="K24" s="79"/>
      <c r="L24" s="60"/>
    </row>
    <row r="25" spans="1:12" s="76" customFormat="1" ht="22.5" customHeight="1">
      <c r="A25" s="89" t="s">
        <v>166</v>
      </c>
      <c r="B25" s="100" t="s">
        <v>167</v>
      </c>
      <c r="C25" s="82">
        <v>9555756</v>
      </c>
      <c r="D25" s="122"/>
      <c r="E25" s="122">
        <f>E26</f>
        <v>105047</v>
      </c>
      <c r="F25" s="110">
        <f t="shared" si="0"/>
        <v>9660803</v>
      </c>
      <c r="G25" s="77">
        <f>F25</f>
        <v>9660803</v>
      </c>
      <c r="H25" s="93"/>
      <c r="I25" s="92"/>
      <c r="J25" s="82"/>
      <c r="K25" s="82"/>
      <c r="L25" s="60"/>
    </row>
    <row r="26" spans="1:12" s="76" customFormat="1" ht="29.25" customHeight="1">
      <c r="A26" s="89"/>
      <c r="B26" s="105" t="s">
        <v>155</v>
      </c>
      <c r="C26" s="79">
        <v>9460756</v>
      </c>
      <c r="D26" s="90"/>
      <c r="E26" s="90">
        <v>105047</v>
      </c>
      <c r="F26" s="91">
        <f aca="true" t="shared" si="1" ref="F26:F31">C26-D26+E26</f>
        <v>9565803</v>
      </c>
      <c r="G26" s="118">
        <v>105047</v>
      </c>
      <c r="H26" s="93"/>
      <c r="I26" s="92"/>
      <c r="J26" s="82"/>
      <c r="K26" s="102"/>
      <c r="L26" s="60"/>
    </row>
    <row r="27" spans="1:12" s="107" customFormat="1" ht="27" customHeight="1">
      <c r="A27" s="89" t="s">
        <v>65</v>
      </c>
      <c r="B27" s="100" t="s">
        <v>30</v>
      </c>
      <c r="C27" s="77">
        <v>4020754.32</v>
      </c>
      <c r="D27" s="77">
        <f>D28</f>
        <v>22263</v>
      </c>
      <c r="E27" s="77">
        <f>E28</f>
        <v>7769</v>
      </c>
      <c r="F27" s="77">
        <f t="shared" si="1"/>
        <v>4006260.32</v>
      </c>
      <c r="G27" s="77">
        <f>F27-L27</f>
        <v>506466.0999999996</v>
      </c>
      <c r="H27" s="101">
        <v>0</v>
      </c>
      <c r="I27" s="77">
        <v>2029.89</v>
      </c>
      <c r="J27" s="77">
        <v>3499794.22</v>
      </c>
      <c r="K27" s="77">
        <v>0</v>
      </c>
      <c r="L27" s="77">
        <v>3499794.22</v>
      </c>
    </row>
    <row r="28" spans="1:12" s="76" customFormat="1" ht="24.75" customHeight="1">
      <c r="A28" s="89"/>
      <c r="B28" s="105" t="s">
        <v>168</v>
      </c>
      <c r="C28" s="79">
        <v>111663</v>
      </c>
      <c r="D28" s="90">
        <v>22263</v>
      </c>
      <c r="E28" s="90">
        <v>7769</v>
      </c>
      <c r="F28" s="91">
        <f t="shared" si="1"/>
        <v>97169</v>
      </c>
      <c r="G28" s="118" t="s">
        <v>142</v>
      </c>
      <c r="H28" s="93"/>
      <c r="I28" s="92"/>
      <c r="J28" s="82"/>
      <c r="K28" s="102"/>
      <c r="L28" s="60"/>
    </row>
    <row r="29" spans="1:12" s="76" customFormat="1" ht="18.75" customHeight="1">
      <c r="A29" s="89" t="s">
        <v>143</v>
      </c>
      <c r="B29" s="119" t="s">
        <v>144</v>
      </c>
      <c r="C29" s="77">
        <v>3430656</v>
      </c>
      <c r="D29" s="110"/>
      <c r="E29" s="110">
        <f>E30</f>
        <v>14600</v>
      </c>
      <c r="F29" s="110">
        <f t="shared" si="1"/>
        <v>3445256</v>
      </c>
      <c r="G29" s="77">
        <f>F29</f>
        <v>3445256</v>
      </c>
      <c r="H29" s="77">
        <v>3405156</v>
      </c>
      <c r="I29" s="110"/>
      <c r="J29" s="110"/>
      <c r="K29" s="110"/>
      <c r="L29" s="60"/>
    </row>
    <row r="30" spans="1:12" s="76" customFormat="1" ht="63" customHeight="1">
      <c r="A30" s="89"/>
      <c r="B30" s="111" t="s">
        <v>145</v>
      </c>
      <c r="C30" s="79">
        <v>7400</v>
      </c>
      <c r="D30" s="90"/>
      <c r="E30" s="90">
        <v>14600</v>
      </c>
      <c r="F30" s="91">
        <f t="shared" si="1"/>
        <v>22000</v>
      </c>
      <c r="G30" s="80">
        <v>14600</v>
      </c>
      <c r="H30" s="120">
        <v>0</v>
      </c>
      <c r="I30" s="92"/>
      <c r="J30" s="82"/>
      <c r="K30" s="102"/>
      <c r="L30" s="60"/>
    </row>
    <row r="31" spans="1:12" s="104" customFormat="1" ht="25.5" customHeight="1">
      <c r="A31" s="103"/>
      <c r="B31" s="62" t="s">
        <v>96</v>
      </c>
      <c r="C31" s="81">
        <v>41300708.16</v>
      </c>
      <c r="D31" s="77">
        <f>D9+D11+D13+D17+D27+D29</f>
        <v>748263</v>
      </c>
      <c r="E31" s="77">
        <f>E9+E11+E15+E17+E25+E27+E29</f>
        <v>1174975</v>
      </c>
      <c r="F31" s="77">
        <f t="shared" si="1"/>
        <v>41727420.16</v>
      </c>
      <c r="G31" s="78">
        <f>F31-J31</f>
        <v>36357171.94</v>
      </c>
      <c r="H31" s="78">
        <v>3604827.68</v>
      </c>
      <c r="I31" s="78">
        <v>201070.05</v>
      </c>
      <c r="J31" s="77">
        <v>5370248.22</v>
      </c>
      <c r="K31" s="77">
        <v>946176</v>
      </c>
      <c r="L31" s="77">
        <v>3622619.22</v>
      </c>
    </row>
    <row r="32" spans="2:6" ht="17.25" customHeight="1">
      <c r="B32" s="1" t="s">
        <v>97</v>
      </c>
      <c r="C32" s="1"/>
      <c r="D32" s="1"/>
      <c r="E32" s="1"/>
      <c r="F32" s="1"/>
    </row>
    <row r="33" spans="1:12" ht="171" customHeight="1">
      <c r="A33" s="132" t="s">
        <v>3</v>
      </c>
      <c r="B33" s="132"/>
      <c r="C33" s="132"/>
      <c r="D33" s="132"/>
      <c r="E33" s="132"/>
      <c r="F33" s="132"/>
      <c r="G33" s="132"/>
      <c r="H33" s="132"/>
      <c r="I33" s="132"/>
      <c r="J33" s="132"/>
      <c r="K33" s="132"/>
      <c r="L33" s="132"/>
    </row>
    <row r="34" spans="2:12" ht="19.5" customHeight="1">
      <c r="B34" s="137"/>
      <c r="C34" s="137"/>
      <c r="D34" s="137"/>
      <c r="E34" s="137"/>
      <c r="F34" s="137"/>
      <c r="G34" s="137"/>
      <c r="I34" s="133" t="s">
        <v>67</v>
      </c>
      <c r="J34" s="133"/>
      <c r="K34" s="133"/>
      <c r="L34" s="133"/>
    </row>
    <row r="35" spans="2:6" ht="12.75">
      <c r="B35" s="1"/>
      <c r="C35" s="1"/>
      <c r="D35" s="1"/>
      <c r="E35" s="1"/>
      <c r="F35" s="1"/>
    </row>
    <row r="36" spans="2:12" ht="20.25" customHeight="1">
      <c r="B36" s="1"/>
      <c r="C36" s="1"/>
      <c r="D36" s="1"/>
      <c r="E36" s="1"/>
      <c r="F36" s="1"/>
      <c r="I36" s="133" t="s">
        <v>68</v>
      </c>
      <c r="J36" s="133"/>
      <c r="K36" s="133"/>
      <c r="L36" s="133"/>
    </row>
    <row r="37" spans="2:6" ht="12.75">
      <c r="B37" s="1"/>
      <c r="C37" s="1"/>
      <c r="D37" s="1"/>
      <c r="E37" s="1"/>
      <c r="F37" s="1"/>
    </row>
    <row r="38" spans="2:6" ht="12.75">
      <c r="B38" s="1"/>
      <c r="C38" s="1"/>
      <c r="D38" s="1"/>
      <c r="E38" s="1"/>
      <c r="F38" s="1"/>
    </row>
    <row r="39" spans="2:6" ht="12.75">
      <c r="B39" s="1"/>
      <c r="C39" s="1"/>
      <c r="D39" s="1"/>
      <c r="E39" s="1"/>
      <c r="F39" s="1"/>
    </row>
    <row r="40" spans="2:6" ht="12.75">
      <c r="B40" s="1"/>
      <c r="C40" s="1"/>
      <c r="D40" s="1"/>
      <c r="E40" s="1"/>
      <c r="F40" s="1"/>
    </row>
    <row r="41" spans="2:6" ht="12.75">
      <c r="B41" s="1"/>
      <c r="C41" s="1"/>
      <c r="D41" s="1"/>
      <c r="E41" s="1"/>
      <c r="F41" s="1"/>
    </row>
    <row r="42" spans="2:6" ht="12.75">
      <c r="B42" s="1"/>
      <c r="C42" s="1"/>
      <c r="D42" s="1"/>
      <c r="E42" s="1"/>
      <c r="F42" s="1"/>
    </row>
    <row r="43" spans="2:6" ht="12.75">
      <c r="B43" s="1"/>
      <c r="C43" s="1"/>
      <c r="D43" s="1"/>
      <c r="E43" s="1"/>
      <c r="F43" s="1"/>
    </row>
    <row r="44" spans="2:6" ht="12.75">
      <c r="B44" s="1"/>
      <c r="C44" s="1"/>
      <c r="D44" s="1"/>
      <c r="E44" s="1"/>
      <c r="F44" s="1"/>
    </row>
    <row r="45" spans="2:6" ht="12.75">
      <c r="B45" s="1"/>
      <c r="C45" s="1"/>
      <c r="D45" s="1"/>
      <c r="E45" s="1"/>
      <c r="F45" s="1"/>
    </row>
    <row r="46" spans="2:6" ht="12.75">
      <c r="B46" s="1"/>
      <c r="C46" s="1"/>
      <c r="D46" s="1"/>
      <c r="E46" s="1"/>
      <c r="F46" s="1"/>
    </row>
    <row r="47" spans="2:6" ht="12.75">
      <c r="B47" s="1"/>
      <c r="C47" s="1"/>
      <c r="D47" s="1"/>
      <c r="E47" s="1"/>
      <c r="F47" s="1"/>
    </row>
    <row r="48" spans="2:6" ht="12.75">
      <c r="B48" s="1"/>
      <c r="C48" s="1"/>
      <c r="D48" s="1"/>
      <c r="E48" s="1"/>
      <c r="F48" s="1"/>
    </row>
    <row r="49" spans="2:6" ht="12.75">
      <c r="B49" s="1"/>
      <c r="C49" s="1"/>
      <c r="D49" s="1"/>
      <c r="E49" s="1"/>
      <c r="F49" s="1"/>
    </row>
    <row r="50" spans="2:6" ht="12.75">
      <c r="B50" s="1"/>
      <c r="C50" s="1"/>
      <c r="D50" s="1"/>
      <c r="E50" s="1"/>
      <c r="F50" s="1"/>
    </row>
    <row r="51" spans="2:6" ht="12.75">
      <c r="B51" s="1"/>
      <c r="C51" s="1"/>
      <c r="D51" s="1"/>
      <c r="E51" s="1"/>
      <c r="F51" s="1"/>
    </row>
    <row r="52" spans="2:6" ht="12.75">
      <c r="B52" s="1"/>
      <c r="C52" s="1"/>
      <c r="D52" s="1"/>
      <c r="E52" s="1"/>
      <c r="F52" s="1"/>
    </row>
    <row r="53" spans="2:6" ht="12.75">
      <c r="B53" s="1"/>
      <c r="C53" s="1"/>
      <c r="D53" s="1"/>
      <c r="E53" s="1"/>
      <c r="F53" s="1"/>
    </row>
    <row r="54" spans="2:6" ht="12.75">
      <c r="B54" s="1"/>
      <c r="C54" s="1"/>
      <c r="D54" s="1"/>
      <c r="E54" s="1"/>
      <c r="F54" s="1"/>
    </row>
    <row r="55" spans="2:6" ht="12.75">
      <c r="B55" s="1"/>
      <c r="C55" s="1"/>
      <c r="D55" s="1"/>
      <c r="E55" s="1"/>
      <c r="F55" s="1"/>
    </row>
    <row r="56" spans="2:6" ht="12.75">
      <c r="B56" s="1"/>
      <c r="C56" s="1"/>
      <c r="D56" s="1"/>
      <c r="E56" s="1"/>
      <c r="F56" s="1"/>
    </row>
    <row r="57" spans="2:6" ht="12.75">
      <c r="B57" s="1"/>
      <c r="C57" s="1"/>
      <c r="D57" s="1"/>
      <c r="E57" s="1"/>
      <c r="F57" s="1"/>
    </row>
    <row r="58" spans="2:6" ht="12.75">
      <c r="B58" s="1"/>
      <c r="C58" s="1"/>
      <c r="D58" s="1"/>
      <c r="E58" s="1"/>
      <c r="F58" s="1"/>
    </row>
    <row r="59" spans="2:6" ht="12.75">
      <c r="B59" s="1"/>
      <c r="C59" s="1"/>
      <c r="D59" s="1"/>
      <c r="E59" s="1"/>
      <c r="F59" s="1"/>
    </row>
    <row r="60" spans="2:6" ht="12.75">
      <c r="B60" s="1"/>
      <c r="C60" s="1"/>
      <c r="D60" s="1"/>
      <c r="E60" s="1"/>
      <c r="F60" s="1"/>
    </row>
  </sheetData>
  <mergeCells count="16">
    <mergeCell ref="F1:L1"/>
    <mergeCell ref="G2:L2"/>
    <mergeCell ref="B3:D3"/>
    <mergeCell ref="A4:A6"/>
    <mergeCell ref="B4:B6"/>
    <mergeCell ref="C4:F6"/>
    <mergeCell ref="G4:L4"/>
    <mergeCell ref="K5:L5"/>
    <mergeCell ref="G5:G6"/>
    <mergeCell ref="H5:I5"/>
    <mergeCell ref="J5:J6"/>
    <mergeCell ref="A33:L33"/>
    <mergeCell ref="I34:L34"/>
    <mergeCell ref="I36:L36"/>
    <mergeCell ref="C8:F8"/>
    <mergeCell ref="B34:G34"/>
  </mergeCells>
  <printOptions/>
  <pageMargins left="0.49" right="0.17" top="0.58" bottom="0.33" header="0.33" footer="0.28"/>
  <pageSetup horizontalDpi="600" verticalDpi="600" orientation="landscape" paperSize="9" scale="90" r:id="rId1"/>
  <headerFooter alignWithMargins="0">
    <oddHeader>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W70"/>
  <sheetViews>
    <sheetView tabSelected="1" workbookViewId="0" topLeftCell="B31">
      <selection activeCell="L37" sqref="L37"/>
    </sheetView>
  </sheetViews>
  <sheetFormatPr defaultColWidth="9.140625" defaultRowHeight="12.75"/>
  <cols>
    <col min="1" max="1" width="0.13671875" style="31" hidden="1" customWidth="1"/>
    <col min="2" max="2" width="2.140625" style="31" customWidth="1"/>
    <col min="3" max="3" width="1.421875" style="31" customWidth="1"/>
    <col min="4" max="4" width="4.28125" style="31" customWidth="1"/>
    <col min="5" max="5" width="5.28125" style="31" customWidth="1"/>
    <col min="6" max="6" width="5.57421875" style="31" customWidth="1"/>
    <col min="7" max="7" width="11.421875" style="31" customWidth="1"/>
    <col min="8" max="8" width="7.140625" style="31" customWidth="1"/>
    <col min="9" max="9" width="2.421875" style="31" customWidth="1"/>
    <col min="10" max="10" width="9.57421875" style="31" customWidth="1"/>
    <col min="11" max="11" width="9.7109375" style="31" customWidth="1"/>
    <col min="12" max="12" width="9.421875" style="31" bestFit="1" customWidth="1"/>
    <col min="13" max="13" width="9.57421875" style="31" customWidth="1"/>
    <col min="14" max="14" width="8.57421875" style="31" customWidth="1"/>
    <col min="15" max="15" width="8.8515625" style="31" customWidth="1"/>
    <col min="16" max="16" width="7.7109375" style="31" customWidth="1"/>
    <col min="17" max="17" width="4.421875" style="31" customWidth="1"/>
    <col min="18" max="18" width="8.57421875" style="31" customWidth="1"/>
    <col min="19" max="19" width="9.140625" style="31" customWidth="1"/>
    <col min="20" max="20" width="9.57421875" style="31" customWidth="1"/>
    <col min="21" max="21" width="8.7109375" style="31" customWidth="1"/>
    <col min="22" max="22" width="7.8515625" style="31" customWidth="1"/>
    <col min="23" max="23" width="9.57421875" style="31" customWidth="1"/>
    <col min="24" max="16384" width="9.140625" style="31" customWidth="1"/>
  </cols>
  <sheetData>
    <row r="1" spans="1:23" s="29" customFormat="1" ht="19.5" customHeight="1">
      <c r="A1" s="171" t="s">
        <v>163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  <c r="Q1" s="171"/>
      <c r="R1" s="171"/>
      <c r="S1" s="171"/>
      <c r="T1" s="171"/>
      <c r="U1" s="171"/>
      <c r="V1" s="171"/>
      <c r="W1" s="171"/>
    </row>
    <row r="2" spans="2:23" s="30" customFormat="1" ht="24" customHeight="1">
      <c r="B2" s="172" t="s">
        <v>146</v>
      </c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172"/>
      <c r="T2" s="172"/>
      <c r="U2" s="172"/>
      <c r="V2" s="172"/>
      <c r="W2" s="172"/>
    </row>
    <row r="3" spans="1:23" ht="16.5" customHeight="1">
      <c r="A3" s="173"/>
      <c r="B3" s="174"/>
      <c r="C3" s="175"/>
      <c r="D3" s="176"/>
      <c r="E3" s="177"/>
      <c r="F3" s="175"/>
      <c r="G3" s="176"/>
      <c r="H3" s="177"/>
      <c r="I3" s="178" t="s">
        <v>14</v>
      </c>
      <c r="J3" s="173"/>
      <c r="K3" s="173"/>
      <c r="L3" s="173"/>
      <c r="M3" s="173"/>
      <c r="N3" s="173"/>
      <c r="O3" s="173"/>
      <c r="P3" s="173"/>
      <c r="Q3" s="173"/>
      <c r="R3" s="173"/>
      <c r="S3" s="173"/>
      <c r="T3" s="173"/>
      <c r="U3" s="173"/>
      <c r="V3" s="173"/>
      <c r="W3" s="173"/>
    </row>
    <row r="4" spans="1:23" ht="12.75" customHeight="1">
      <c r="A4" s="32"/>
      <c r="B4" s="150" t="s">
        <v>10</v>
      </c>
      <c r="C4" s="150"/>
      <c r="D4" s="179" t="s">
        <v>12</v>
      </c>
      <c r="E4" s="179"/>
      <c r="F4" s="179"/>
      <c r="G4" s="179"/>
      <c r="H4" s="150" t="s">
        <v>31</v>
      </c>
      <c r="I4" s="180"/>
      <c r="J4" s="179" t="s">
        <v>32</v>
      </c>
      <c r="K4" s="179"/>
      <c r="L4" s="179"/>
      <c r="M4" s="179"/>
      <c r="N4" s="179"/>
      <c r="O4" s="179"/>
      <c r="P4" s="179"/>
      <c r="Q4" s="179"/>
      <c r="R4" s="179"/>
      <c r="S4" s="179"/>
      <c r="T4" s="179"/>
      <c r="U4" s="179"/>
      <c r="V4" s="179"/>
      <c r="W4" s="179"/>
    </row>
    <row r="5" spans="1:23" ht="8.25" customHeight="1">
      <c r="A5" s="32"/>
      <c r="B5" s="150"/>
      <c r="C5" s="150"/>
      <c r="D5" s="179"/>
      <c r="E5" s="179"/>
      <c r="F5" s="179"/>
      <c r="G5" s="179"/>
      <c r="H5" s="180"/>
      <c r="I5" s="180"/>
      <c r="J5" s="150" t="s">
        <v>33</v>
      </c>
      <c r="K5" s="150" t="s">
        <v>34</v>
      </c>
      <c r="L5" s="150"/>
      <c r="M5" s="150"/>
      <c r="N5" s="150"/>
      <c r="O5" s="150"/>
      <c r="P5" s="150"/>
      <c r="Q5" s="150"/>
      <c r="R5" s="150"/>
      <c r="S5" s="150" t="s">
        <v>35</v>
      </c>
      <c r="T5" s="179" t="s">
        <v>34</v>
      </c>
      <c r="U5" s="179"/>
      <c r="V5" s="179"/>
      <c r="W5" s="179"/>
    </row>
    <row r="6" spans="1:23" ht="3" customHeight="1">
      <c r="A6" s="32"/>
      <c r="B6" s="150"/>
      <c r="C6" s="150"/>
      <c r="D6" s="179"/>
      <c r="E6" s="179"/>
      <c r="F6" s="179"/>
      <c r="G6" s="179"/>
      <c r="H6" s="180"/>
      <c r="I6" s="180"/>
      <c r="J6" s="150"/>
      <c r="K6" s="150"/>
      <c r="L6" s="150"/>
      <c r="M6" s="150"/>
      <c r="N6" s="150"/>
      <c r="O6" s="150"/>
      <c r="P6" s="150"/>
      <c r="Q6" s="150"/>
      <c r="R6" s="150"/>
      <c r="S6" s="150"/>
      <c r="T6" s="150" t="s">
        <v>36</v>
      </c>
      <c r="U6" s="150" t="s">
        <v>28</v>
      </c>
      <c r="V6" s="150" t="s">
        <v>37</v>
      </c>
      <c r="W6" s="179" t="s">
        <v>29</v>
      </c>
    </row>
    <row r="7" spans="1:23" ht="5.25" customHeight="1">
      <c r="A7" s="32"/>
      <c r="B7" s="150"/>
      <c r="C7" s="150"/>
      <c r="D7" s="179"/>
      <c r="E7" s="179"/>
      <c r="F7" s="179"/>
      <c r="G7" s="179"/>
      <c r="H7" s="180"/>
      <c r="I7" s="180"/>
      <c r="J7" s="150"/>
      <c r="K7" s="150" t="s">
        <v>38</v>
      </c>
      <c r="L7" s="150" t="s">
        <v>34</v>
      </c>
      <c r="M7" s="150"/>
      <c r="N7" s="150" t="s">
        <v>39</v>
      </c>
      <c r="O7" s="150" t="s">
        <v>40</v>
      </c>
      <c r="P7" s="150" t="s">
        <v>41</v>
      </c>
      <c r="Q7" s="150" t="s">
        <v>42</v>
      </c>
      <c r="R7" s="150" t="s">
        <v>43</v>
      </c>
      <c r="S7" s="150"/>
      <c r="T7" s="150"/>
      <c r="U7" s="150"/>
      <c r="V7" s="150"/>
      <c r="W7" s="179"/>
    </row>
    <row r="8" spans="1:23" ht="11.25" customHeight="1">
      <c r="A8" s="32"/>
      <c r="B8" s="150"/>
      <c r="C8" s="150"/>
      <c r="D8" s="179"/>
      <c r="E8" s="179"/>
      <c r="F8" s="179"/>
      <c r="G8" s="179"/>
      <c r="H8" s="180"/>
      <c r="I8" s="180"/>
      <c r="J8" s="150"/>
      <c r="K8" s="150"/>
      <c r="L8" s="150"/>
      <c r="M8" s="150"/>
      <c r="N8" s="150"/>
      <c r="O8" s="150"/>
      <c r="P8" s="150"/>
      <c r="Q8" s="150"/>
      <c r="R8" s="150"/>
      <c r="S8" s="150"/>
      <c r="T8" s="150"/>
      <c r="U8" s="150" t="s">
        <v>44</v>
      </c>
      <c r="V8" s="150"/>
      <c r="W8" s="179"/>
    </row>
    <row r="9" spans="1:23" ht="81.75" customHeight="1">
      <c r="A9" s="32"/>
      <c r="B9" s="150"/>
      <c r="C9" s="150"/>
      <c r="D9" s="179"/>
      <c r="E9" s="179"/>
      <c r="F9" s="179"/>
      <c r="G9" s="179"/>
      <c r="H9" s="180"/>
      <c r="I9" s="180"/>
      <c r="J9" s="150"/>
      <c r="K9" s="150"/>
      <c r="L9" s="33" t="s">
        <v>45</v>
      </c>
      <c r="M9" s="33" t="s">
        <v>46</v>
      </c>
      <c r="N9" s="150"/>
      <c r="O9" s="150"/>
      <c r="P9" s="150"/>
      <c r="Q9" s="150"/>
      <c r="R9" s="150"/>
      <c r="S9" s="150"/>
      <c r="T9" s="150"/>
      <c r="U9" s="150"/>
      <c r="V9" s="150"/>
      <c r="W9" s="179"/>
    </row>
    <row r="10" spans="1:23" ht="15.75" customHeight="1">
      <c r="A10" s="32"/>
      <c r="B10" s="150" t="s">
        <v>47</v>
      </c>
      <c r="C10" s="150"/>
      <c r="D10" s="34" t="s">
        <v>48</v>
      </c>
      <c r="E10" s="179" t="s">
        <v>49</v>
      </c>
      <c r="F10" s="179"/>
      <c r="G10" s="179"/>
      <c r="H10" s="150" t="s">
        <v>50</v>
      </c>
      <c r="I10" s="180"/>
      <c r="J10" s="33" t="s">
        <v>51</v>
      </c>
      <c r="K10" s="33" t="s">
        <v>52</v>
      </c>
      <c r="L10" s="33" t="s">
        <v>53</v>
      </c>
      <c r="M10" s="33" t="s">
        <v>54</v>
      </c>
      <c r="N10" s="33" t="s">
        <v>55</v>
      </c>
      <c r="O10" s="33" t="s">
        <v>56</v>
      </c>
      <c r="P10" s="33" t="s">
        <v>57</v>
      </c>
      <c r="Q10" s="33" t="s">
        <v>58</v>
      </c>
      <c r="R10" s="33" t="s">
        <v>59</v>
      </c>
      <c r="S10" s="33" t="s">
        <v>60</v>
      </c>
      <c r="T10" s="33" t="s">
        <v>61</v>
      </c>
      <c r="U10" s="33" t="s">
        <v>62</v>
      </c>
      <c r="V10" s="33" t="s">
        <v>63</v>
      </c>
      <c r="W10" s="35">
        <v>19</v>
      </c>
    </row>
    <row r="11" spans="1:23" ht="18.75" customHeight="1">
      <c r="A11" s="32"/>
      <c r="B11" s="153" t="s">
        <v>149</v>
      </c>
      <c r="C11" s="153"/>
      <c r="D11" s="154"/>
      <c r="E11" s="155" t="s">
        <v>150</v>
      </c>
      <c r="F11" s="155"/>
      <c r="G11" s="36" t="s">
        <v>69</v>
      </c>
      <c r="H11" s="152">
        <f>J11+S11</f>
        <v>6387663</v>
      </c>
      <c r="I11" s="152"/>
      <c r="J11" s="37">
        <f>K11+N11</f>
        <v>3540000</v>
      </c>
      <c r="K11" s="37">
        <f>L11+M11</f>
        <v>3540000</v>
      </c>
      <c r="L11" s="37">
        <v>0</v>
      </c>
      <c r="M11" s="37">
        <v>3540000</v>
      </c>
      <c r="N11" s="37">
        <v>0</v>
      </c>
      <c r="O11" s="37">
        <v>0</v>
      </c>
      <c r="P11" s="37">
        <v>0</v>
      </c>
      <c r="Q11" s="37">
        <v>0</v>
      </c>
      <c r="R11" s="37">
        <v>0</v>
      </c>
      <c r="S11" s="37">
        <f>T11+W11</f>
        <v>2847663</v>
      </c>
      <c r="T11" s="37">
        <v>1747663</v>
      </c>
      <c r="U11" s="37">
        <v>0</v>
      </c>
      <c r="V11" s="37">
        <v>0</v>
      </c>
      <c r="W11" s="37">
        <v>1100000</v>
      </c>
    </row>
    <row r="12" spans="1:23" ht="17.25" customHeight="1">
      <c r="A12" s="32"/>
      <c r="B12" s="153"/>
      <c r="C12" s="153"/>
      <c r="D12" s="154"/>
      <c r="E12" s="155"/>
      <c r="F12" s="155"/>
      <c r="G12" s="36" t="s">
        <v>70</v>
      </c>
      <c r="H12" s="152">
        <f>J12+S12</f>
        <v>0</v>
      </c>
      <c r="I12" s="152"/>
      <c r="J12" s="37">
        <f>K12+N12+O12</f>
        <v>0</v>
      </c>
      <c r="K12" s="37">
        <f>L12+M12</f>
        <v>0</v>
      </c>
      <c r="L12" s="37">
        <v>0</v>
      </c>
      <c r="M12" s="37">
        <v>0</v>
      </c>
      <c r="N12" s="37">
        <v>0</v>
      </c>
      <c r="O12" s="37">
        <v>0</v>
      </c>
      <c r="P12" s="37">
        <v>0</v>
      </c>
      <c r="Q12" s="37">
        <v>0</v>
      </c>
      <c r="R12" s="37">
        <v>0</v>
      </c>
      <c r="S12" s="37">
        <f>S16</f>
        <v>0</v>
      </c>
      <c r="T12" s="37">
        <f>T16</f>
        <v>0</v>
      </c>
      <c r="U12" s="37">
        <v>0</v>
      </c>
      <c r="V12" s="37">
        <v>0</v>
      </c>
      <c r="W12" s="37">
        <v>0</v>
      </c>
    </row>
    <row r="13" spans="1:23" ht="16.5" customHeight="1">
      <c r="A13" s="32"/>
      <c r="B13" s="153"/>
      <c r="C13" s="153"/>
      <c r="D13" s="154"/>
      <c r="E13" s="155"/>
      <c r="F13" s="155"/>
      <c r="G13" s="36" t="s">
        <v>71</v>
      </c>
      <c r="H13" s="152">
        <f>J13+S13</f>
        <v>19065</v>
      </c>
      <c r="I13" s="152"/>
      <c r="J13" s="37">
        <f>K13</f>
        <v>19065</v>
      </c>
      <c r="K13" s="37">
        <f>L13+M13</f>
        <v>19065</v>
      </c>
      <c r="L13" s="37">
        <v>0</v>
      </c>
      <c r="M13" s="37">
        <f>M17</f>
        <v>19065</v>
      </c>
      <c r="N13" s="37">
        <f>N17</f>
        <v>0</v>
      </c>
      <c r="O13" s="37">
        <v>0</v>
      </c>
      <c r="P13" s="37">
        <v>0</v>
      </c>
      <c r="Q13" s="37">
        <v>0</v>
      </c>
      <c r="R13" s="37">
        <v>0</v>
      </c>
      <c r="S13" s="37">
        <f>S17</f>
        <v>0</v>
      </c>
      <c r="T13" s="37">
        <f>T17</f>
        <v>0</v>
      </c>
      <c r="U13" s="37">
        <v>0</v>
      </c>
      <c r="V13" s="37">
        <v>0</v>
      </c>
      <c r="W13" s="37">
        <v>0</v>
      </c>
    </row>
    <row r="14" spans="1:23" ht="20.25" customHeight="1">
      <c r="A14" s="32"/>
      <c r="B14" s="153"/>
      <c r="C14" s="153"/>
      <c r="D14" s="154"/>
      <c r="E14" s="155"/>
      <c r="F14" s="155"/>
      <c r="G14" s="36" t="s">
        <v>72</v>
      </c>
      <c r="H14" s="152">
        <f>H11-H12+H13</f>
        <v>6406728</v>
      </c>
      <c r="I14" s="152"/>
      <c r="J14" s="37">
        <f aca="true" t="shared" si="0" ref="J14:O14">J11-J12+J13</f>
        <v>3559065</v>
      </c>
      <c r="K14" s="37">
        <f t="shared" si="0"/>
        <v>3559065</v>
      </c>
      <c r="L14" s="37">
        <f t="shared" si="0"/>
        <v>0</v>
      </c>
      <c r="M14" s="37">
        <f t="shared" si="0"/>
        <v>3559065</v>
      </c>
      <c r="N14" s="37">
        <f t="shared" si="0"/>
        <v>0</v>
      </c>
      <c r="O14" s="37">
        <f t="shared" si="0"/>
        <v>0</v>
      </c>
      <c r="P14" s="37">
        <v>0</v>
      </c>
      <c r="Q14" s="37">
        <v>0</v>
      </c>
      <c r="R14" s="37">
        <v>0</v>
      </c>
      <c r="S14" s="37">
        <f>S11-S12+S13</f>
        <v>2847663</v>
      </c>
      <c r="T14" s="37">
        <f>T11-T12+T13</f>
        <v>1747663</v>
      </c>
      <c r="U14" s="37">
        <f>U11-U12+U13</f>
        <v>0</v>
      </c>
      <c r="V14" s="37">
        <v>0</v>
      </c>
      <c r="W14" s="37">
        <f>W11-W12+W13</f>
        <v>1100000</v>
      </c>
    </row>
    <row r="15" spans="1:23" ht="15" customHeight="1">
      <c r="A15" s="32"/>
      <c r="B15" s="150"/>
      <c r="C15" s="150"/>
      <c r="D15" s="128" t="s">
        <v>151</v>
      </c>
      <c r="E15" s="151" t="s">
        <v>152</v>
      </c>
      <c r="F15" s="151"/>
      <c r="G15" s="36" t="s">
        <v>69</v>
      </c>
      <c r="H15" s="152">
        <f>J15+S15</f>
        <v>5268761</v>
      </c>
      <c r="I15" s="152"/>
      <c r="J15" s="37">
        <f>K15+N15+O15+P15+Q15+R15</f>
        <v>3521098</v>
      </c>
      <c r="K15" s="37">
        <f>L15+M15</f>
        <v>3521098</v>
      </c>
      <c r="L15" s="37">
        <v>0</v>
      </c>
      <c r="M15" s="37">
        <v>3521098</v>
      </c>
      <c r="N15" s="37">
        <v>0</v>
      </c>
      <c r="O15" s="37">
        <v>0</v>
      </c>
      <c r="P15" s="37" t="s">
        <v>64</v>
      </c>
      <c r="Q15" s="37" t="s">
        <v>64</v>
      </c>
      <c r="R15" s="37" t="s">
        <v>64</v>
      </c>
      <c r="S15" s="37">
        <f>T15+V15+W15</f>
        <v>1747663</v>
      </c>
      <c r="T15" s="37">
        <v>1747663</v>
      </c>
      <c r="U15" s="37">
        <v>0</v>
      </c>
      <c r="V15" s="37" t="s">
        <v>64</v>
      </c>
      <c r="W15" s="37">
        <v>0</v>
      </c>
    </row>
    <row r="16" spans="1:23" ht="15" customHeight="1">
      <c r="A16" s="32"/>
      <c r="B16" s="150"/>
      <c r="C16" s="150"/>
      <c r="D16" s="129"/>
      <c r="E16" s="151"/>
      <c r="F16" s="151"/>
      <c r="G16" s="36" t="s">
        <v>70</v>
      </c>
      <c r="H16" s="152">
        <f>J16+S16</f>
        <v>0</v>
      </c>
      <c r="I16" s="152"/>
      <c r="J16" s="37">
        <f>K16+N16+O16+P16+Q16+R16</f>
        <v>0</v>
      </c>
      <c r="K16" s="37">
        <f>L16+M16</f>
        <v>0</v>
      </c>
      <c r="L16" s="37" t="s">
        <v>64</v>
      </c>
      <c r="M16" s="37" t="s">
        <v>64</v>
      </c>
      <c r="N16" s="37" t="s">
        <v>64</v>
      </c>
      <c r="O16" s="37" t="s">
        <v>64</v>
      </c>
      <c r="P16" s="37" t="s">
        <v>64</v>
      </c>
      <c r="Q16" s="37" t="s">
        <v>64</v>
      </c>
      <c r="R16" s="37" t="s">
        <v>64</v>
      </c>
      <c r="S16" s="37">
        <f>T16+V16+W16</f>
        <v>0</v>
      </c>
      <c r="T16" s="37">
        <v>0</v>
      </c>
      <c r="U16" s="37">
        <v>0</v>
      </c>
      <c r="V16" s="37" t="s">
        <v>64</v>
      </c>
      <c r="W16" s="37">
        <v>0</v>
      </c>
    </row>
    <row r="17" spans="1:23" ht="15.75" customHeight="1">
      <c r="A17" s="32"/>
      <c r="B17" s="150"/>
      <c r="C17" s="150"/>
      <c r="D17" s="129"/>
      <c r="E17" s="151"/>
      <c r="F17" s="151"/>
      <c r="G17" s="36" t="s">
        <v>71</v>
      </c>
      <c r="H17" s="152">
        <f>J17+S17</f>
        <v>19065</v>
      </c>
      <c r="I17" s="152"/>
      <c r="J17" s="37">
        <f>K17+N17+O17+P17+Q17+R17</f>
        <v>19065</v>
      </c>
      <c r="K17" s="37">
        <f>L17+M17</f>
        <v>19065</v>
      </c>
      <c r="L17" s="37">
        <v>0</v>
      </c>
      <c r="M17" s="37">
        <v>19065</v>
      </c>
      <c r="N17" s="37">
        <v>0</v>
      </c>
      <c r="O17" s="37" t="s">
        <v>64</v>
      </c>
      <c r="P17" s="37" t="s">
        <v>64</v>
      </c>
      <c r="Q17" s="37" t="s">
        <v>64</v>
      </c>
      <c r="R17" s="37" t="s">
        <v>64</v>
      </c>
      <c r="S17" s="37">
        <f>T17</f>
        <v>0</v>
      </c>
      <c r="T17" s="37">
        <v>0</v>
      </c>
      <c r="U17" s="37">
        <v>0</v>
      </c>
      <c r="V17" s="37" t="s">
        <v>64</v>
      </c>
      <c r="W17" s="37">
        <v>0</v>
      </c>
    </row>
    <row r="18" spans="1:23" ht="17.25" customHeight="1">
      <c r="A18" s="32"/>
      <c r="B18" s="150"/>
      <c r="C18" s="150"/>
      <c r="D18" s="130"/>
      <c r="E18" s="151"/>
      <c r="F18" s="151"/>
      <c r="G18" s="36" t="s">
        <v>72</v>
      </c>
      <c r="H18" s="152">
        <f>H15-H16+H17</f>
        <v>5287826</v>
      </c>
      <c r="I18" s="152"/>
      <c r="J18" s="38">
        <f aca="true" t="shared" si="1" ref="J18:W18">J15-J16+J17</f>
        <v>3540163</v>
      </c>
      <c r="K18" s="38">
        <f t="shared" si="1"/>
        <v>3540163</v>
      </c>
      <c r="L18" s="37">
        <f t="shared" si="1"/>
        <v>0</v>
      </c>
      <c r="M18" s="37">
        <f t="shared" si="1"/>
        <v>3540163</v>
      </c>
      <c r="N18" s="37">
        <f t="shared" si="1"/>
        <v>0</v>
      </c>
      <c r="O18" s="37">
        <f t="shared" si="1"/>
        <v>0</v>
      </c>
      <c r="P18" s="37">
        <f t="shared" si="1"/>
        <v>0</v>
      </c>
      <c r="Q18" s="37">
        <f t="shared" si="1"/>
        <v>0</v>
      </c>
      <c r="R18" s="37">
        <f t="shared" si="1"/>
        <v>0</v>
      </c>
      <c r="S18" s="38">
        <f t="shared" si="1"/>
        <v>1747663</v>
      </c>
      <c r="T18" s="37">
        <f t="shared" si="1"/>
        <v>1747663</v>
      </c>
      <c r="U18" s="37">
        <f t="shared" si="1"/>
        <v>0</v>
      </c>
      <c r="V18" s="37">
        <f t="shared" si="1"/>
        <v>0</v>
      </c>
      <c r="W18" s="37">
        <f t="shared" si="1"/>
        <v>0</v>
      </c>
    </row>
    <row r="19" spans="1:23" ht="18.75" customHeight="1">
      <c r="A19" s="32"/>
      <c r="B19" s="153" t="s">
        <v>133</v>
      </c>
      <c r="C19" s="153"/>
      <c r="D19" s="154"/>
      <c r="E19" s="155" t="s">
        <v>134</v>
      </c>
      <c r="F19" s="155"/>
      <c r="G19" s="36" t="s">
        <v>69</v>
      </c>
      <c r="H19" s="152">
        <f aca="true" t="shared" si="2" ref="H19:H25">J19+S19</f>
        <v>5417272</v>
      </c>
      <c r="I19" s="152"/>
      <c r="J19" s="37">
        <f>K19+O19</f>
        <v>5320792</v>
      </c>
      <c r="K19" s="37">
        <f>L19+M19</f>
        <v>5190792</v>
      </c>
      <c r="L19" s="37">
        <v>4299859</v>
      </c>
      <c r="M19" s="37">
        <v>890933</v>
      </c>
      <c r="N19" s="37">
        <v>0</v>
      </c>
      <c r="O19" s="37">
        <v>130000</v>
      </c>
      <c r="P19" s="37">
        <v>0</v>
      </c>
      <c r="Q19" s="37">
        <v>0</v>
      </c>
      <c r="R19" s="37">
        <v>0</v>
      </c>
      <c r="S19" s="37">
        <f>T19+W19</f>
        <v>96480</v>
      </c>
      <c r="T19" s="37">
        <v>82710</v>
      </c>
      <c r="U19" s="37">
        <v>0</v>
      </c>
      <c r="V19" s="37">
        <v>0</v>
      </c>
      <c r="W19" s="37">
        <v>13770</v>
      </c>
    </row>
    <row r="20" spans="1:23" ht="17.25" customHeight="1">
      <c r="A20" s="32"/>
      <c r="B20" s="153"/>
      <c r="C20" s="153"/>
      <c r="D20" s="154"/>
      <c r="E20" s="155"/>
      <c r="F20" s="155"/>
      <c r="G20" s="36" t="s">
        <v>70</v>
      </c>
      <c r="H20" s="152">
        <f t="shared" si="2"/>
        <v>0</v>
      </c>
      <c r="I20" s="152"/>
      <c r="J20" s="37">
        <f>K20+N20+O20</f>
        <v>0</v>
      </c>
      <c r="K20" s="37">
        <f>L20+M20</f>
        <v>0</v>
      </c>
      <c r="L20" s="37">
        <v>0</v>
      </c>
      <c r="M20" s="37">
        <v>0</v>
      </c>
      <c r="N20" s="37">
        <v>0</v>
      </c>
      <c r="O20" s="37">
        <v>0</v>
      </c>
      <c r="P20" s="37">
        <v>0</v>
      </c>
      <c r="Q20" s="37">
        <v>0</v>
      </c>
      <c r="R20" s="37">
        <v>0</v>
      </c>
      <c r="S20" s="37">
        <f>S24</f>
        <v>0</v>
      </c>
      <c r="T20" s="37">
        <v>0</v>
      </c>
      <c r="U20" s="37">
        <v>0</v>
      </c>
      <c r="V20" s="37">
        <v>0</v>
      </c>
      <c r="W20" s="37">
        <v>0</v>
      </c>
    </row>
    <row r="21" spans="1:23" ht="16.5" customHeight="1">
      <c r="A21" s="32"/>
      <c r="B21" s="153"/>
      <c r="C21" s="153"/>
      <c r="D21" s="154"/>
      <c r="E21" s="155"/>
      <c r="F21" s="155"/>
      <c r="G21" s="36" t="s">
        <v>71</v>
      </c>
      <c r="H21" s="152">
        <f t="shared" si="2"/>
        <v>25000</v>
      </c>
      <c r="I21" s="152"/>
      <c r="J21" s="37">
        <f>K21</f>
        <v>0</v>
      </c>
      <c r="K21" s="37">
        <f>L21+M21</f>
        <v>0</v>
      </c>
      <c r="L21" s="37">
        <v>0</v>
      </c>
      <c r="M21" s="37">
        <v>0</v>
      </c>
      <c r="N21" s="37">
        <f>N25</f>
        <v>0</v>
      </c>
      <c r="O21" s="37">
        <v>0</v>
      </c>
      <c r="P21" s="37">
        <v>0</v>
      </c>
      <c r="Q21" s="37">
        <v>0</v>
      </c>
      <c r="R21" s="37">
        <v>0</v>
      </c>
      <c r="S21" s="37">
        <f>S25</f>
        <v>25000</v>
      </c>
      <c r="T21" s="37">
        <f>T25</f>
        <v>25000</v>
      </c>
      <c r="U21" s="37">
        <v>0</v>
      </c>
      <c r="V21" s="37">
        <v>0</v>
      </c>
      <c r="W21" s="37">
        <v>0</v>
      </c>
    </row>
    <row r="22" spans="1:23" ht="20.25" customHeight="1">
      <c r="A22" s="32"/>
      <c r="B22" s="153"/>
      <c r="C22" s="153"/>
      <c r="D22" s="154"/>
      <c r="E22" s="155"/>
      <c r="F22" s="155"/>
      <c r="G22" s="36" t="s">
        <v>72</v>
      </c>
      <c r="H22" s="152">
        <f t="shared" si="2"/>
        <v>5442272</v>
      </c>
      <c r="I22" s="152"/>
      <c r="J22" s="37">
        <f>K22+O22</f>
        <v>5320792</v>
      </c>
      <c r="K22" s="37">
        <f>K19-K20+K21</f>
        <v>5190792</v>
      </c>
      <c r="L22" s="37">
        <f>L19-L20+L21</f>
        <v>4299859</v>
      </c>
      <c r="M22" s="37">
        <f>M19-M20+M21</f>
        <v>890933</v>
      </c>
      <c r="N22" s="37">
        <f>N19-N20+N21</f>
        <v>0</v>
      </c>
      <c r="O22" s="37">
        <f>O19-O20+O21</f>
        <v>130000</v>
      </c>
      <c r="P22" s="37">
        <v>0</v>
      </c>
      <c r="Q22" s="37">
        <v>0</v>
      </c>
      <c r="R22" s="37">
        <v>0</v>
      </c>
      <c r="S22" s="37">
        <f>S19-S20+S21</f>
        <v>121480</v>
      </c>
      <c r="T22" s="37">
        <f>T19-T20+T21</f>
        <v>107710</v>
      </c>
      <c r="U22" s="37">
        <f>U19-U20+U21</f>
        <v>0</v>
      </c>
      <c r="V22" s="37">
        <v>0</v>
      </c>
      <c r="W22" s="37">
        <f>W19-W20+W21</f>
        <v>13770</v>
      </c>
    </row>
    <row r="23" spans="1:23" ht="16.5" customHeight="1">
      <c r="A23" s="32"/>
      <c r="B23" s="150"/>
      <c r="C23" s="150"/>
      <c r="D23" s="128" t="s">
        <v>154</v>
      </c>
      <c r="E23" s="151" t="s">
        <v>153</v>
      </c>
      <c r="F23" s="151"/>
      <c r="G23" s="36" t="s">
        <v>69</v>
      </c>
      <c r="H23" s="152">
        <f t="shared" si="2"/>
        <v>5150798</v>
      </c>
      <c r="I23" s="152"/>
      <c r="J23" s="37">
        <f>K23+N23+O23+P23+Q23+R23</f>
        <v>5068088</v>
      </c>
      <c r="K23" s="37">
        <f>L23+M23</f>
        <v>5068088</v>
      </c>
      <c r="L23" s="37">
        <v>4220266</v>
      </c>
      <c r="M23" s="37">
        <v>847822</v>
      </c>
      <c r="N23" s="37">
        <v>0</v>
      </c>
      <c r="O23" s="37">
        <v>0</v>
      </c>
      <c r="P23" s="37" t="s">
        <v>64</v>
      </c>
      <c r="Q23" s="37" t="s">
        <v>64</v>
      </c>
      <c r="R23" s="37" t="s">
        <v>64</v>
      </c>
      <c r="S23" s="37">
        <f>T23+V23+W23</f>
        <v>82710</v>
      </c>
      <c r="T23" s="37">
        <v>82710</v>
      </c>
      <c r="U23" s="37">
        <v>0</v>
      </c>
      <c r="V23" s="37" t="s">
        <v>64</v>
      </c>
      <c r="W23" s="37">
        <v>0</v>
      </c>
    </row>
    <row r="24" spans="1:23" ht="15" customHeight="1">
      <c r="A24" s="32"/>
      <c r="B24" s="150"/>
      <c r="C24" s="150"/>
      <c r="D24" s="129"/>
      <c r="E24" s="151"/>
      <c r="F24" s="151"/>
      <c r="G24" s="36" t="s">
        <v>70</v>
      </c>
      <c r="H24" s="152">
        <f t="shared" si="2"/>
        <v>0</v>
      </c>
      <c r="I24" s="152"/>
      <c r="J24" s="37">
        <f>K24+N24+O24+P24+Q24+R24</f>
        <v>0</v>
      </c>
      <c r="K24" s="37">
        <f>L24+M24</f>
        <v>0</v>
      </c>
      <c r="L24" s="37" t="s">
        <v>64</v>
      </c>
      <c r="M24" s="37" t="s">
        <v>64</v>
      </c>
      <c r="N24" s="37" t="s">
        <v>64</v>
      </c>
      <c r="O24" s="37" t="s">
        <v>64</v>
      </c>
      <c r="P24" s="37" t="s">
        <v>64</v>
      </c>
      <c r="Q24" s="37" t="s">
        <v>64</v>
      </c>
      <c r="R24" s="37" t="s">
        <v>64</v>
      </c>
      <c r="S24" s="37">
        <f>T24+V24+W24</f>
        <v>0</v>
      </c>
      <c r="T24" s="37">
        <v>0</v>
      </c>
      <c r="U24" s="37">
        <v>0</v>
      </c>
      <c r="V24" s="37" t="s">
        <v>64</v>
      </c>
      <c r="W24" s="37">
        <v>0</v>
      </c>
    </row>
    <row r="25" spans="1:23" ht="15.75" customHeight="1">
      <c r="A25" s="32"/>
      <c r="B25" s="150"/>
      <c r="C25" s="150"/>
      <c r="D25" s="129"/>
      <c r="E25" s="151"/>
      <c r="F25" s="151"/>
      <c r="G25" s="36" t="s">
        <v>71</v>
      </c>
      <c r="H25" s="152">
        <f t="shared" si="2"/>
        <v>25000</v>
      </c>
      <c r="I25" s="152"/>
      <c r="J25" s="37">
        <f>K25+N25+O25+P25+Q25+R25</f>
        <v>0</v>
      </c>
      <c r="K25" s="37">
        <f>L25+M25</f>
        <v>0</v>
      </c>
      <c r="L25" s="37">
        <v>0</v>
      </c>
      <c r="M25" s="37">
        <v>0</v>
      </c>
      <c r="N25" s="37">
        <v>0</v>
      </c>
      <c r="O25" s="37" t="s">
        <v>64</v>
      </c>
      <c r="P25" s="37" t="s">
        <v>64</v>
      </c>
      <c r="Q25" s="37" t="s">
        <v>64</v>
      </c>
      <c r="R25" s="37" t="s">
        <v>64</v>
      </c>
      <c r="S25" s="37">
        <f>T25</f>
        <v>25000</v>
      </c>
      <c r="T25" s="37">
        <v>25000</v>
      </c>
      <c r="U25" s="37">
        <v>0</v>
      </c>
      <c r="V25" s="37" t="s">
        <v>64</v>
      </c>
      <c r="W25" s="37">
        <v>0</v>
      </c>
    </row>
    <row r="26" spans="1:23" ht="17.25" customHeight="1">
      <c r="A26" s="32"/>
      <c r="B26" s="150"/>
      <c r="C26" s="150"/>
      <c r="D26" s="130"/>
      <c r="E26" s="151"/>
      <c r="F26" s="151"/>
      <c r="G26" s="36" t="s">
        <v>72</v>
      </c>
      <c r="H26" s="152">
        <f>H23-H24+H25</f>
        <v>5175798</v>
      </c>
      <c r="I26" s="152"/>
      <c r="J26" s="38">
        <f aca="true" t="shared" si="3" ref="J26:W26">J23-J24+J25</f>
        <v>5068088</v>
      </c>
      <c r="K26" s="38">
        <f t="shared" si="3"/>
        <v>5068088</v>
      </c>
      <c r="L26" s="37">
        <f t="shared" si="3"/>
        <v>4220266</v>
      </c>
      <c r="M26" s="37">
        <f t="shared" si="3"/>
        <v>847822</v>
      </c>
      <c r="N26" s="37">
        <f t="shared" si="3"/>
        <v>0</v>
      </c>
      <c r="O26" s="37">
        <f t="shared" si="3"/>
        <v>0</v>
      </c>
      <c r="P26" s="37">
        <f t="shared" si="3"/>
        <v>0</v>
      </c>
      <c r="Q26" s="37">
        <f t="shared" si="3"/>
        <v>0</v>
      </c>
      <c r="R26" s="37">
        <f t="shared" si="3"/>
        <v>0</v>
      </c>
      <c r="S26" s="38">
        <f t="shared" si="3"/>
        <v>107710</v>
      </c>
      <c r="T26" s="37">
        <f t="shared" si="3"/>
        <v>107710</v>
      </c>
      <c r="U26" s="37">
        <f t="shared" si="3"/>
        <v>0</v>
      </c>
      <c r="V26" s="37">
        <f t="shared" si="3"/>
        <v>0</v>
      </c>
      <c r="W26" s="37">
        <f t="shared" si="3"/>
        <v>0</v>
      </c>
    </row>
    <row r="27" spans="1:23" ht="18.75" customHeight="1">
      <c r="A27" s="32"/>
      <c r="B27" s="153" t="s">
        <v>110</v>
      </c>
      <c r="C27" s="153"/>
      <c r="D27" s="154"/>
      <c r="E27" s="155" t="s">
        <v>111</v>
      </c>
      <c r="F27" s="155"/>
      <c r="G27" s="36" t="s">
        <v>69</v>
      </c>
      <c r="H27" s="152">
        <f>J27+S27</f>
        <v>733801</v>
      </c>
      <c r="I27" s="152"/>
      <c r="J27" s="37">
        <f>K27+N27+O27</f>
        <v>341300</v>
      </c>
      <c r="K27" s="37">
        <f aca="true" t="shared" si="4" ref="K27:K33">L27+M27</f>
        <v>271600</v>
      </c>
      <c r="L27" s="37">
        <v>66878</v>
      </c>
      <c r="M27" s="37">
        <v>204722</v>
      </c>
      <c r="N27" s="37">
        <v>57500</v>
      </c>
      <c r="O27" s="37">
        <v>12200</v>
      </c>
      <c r="P27" s="37">
        <v>0</v>
      </c>
      <c r="Q27" s="37">
        <v>0</v>
      </c>
      <c r="R27" s="37">
        <v>0</v>
      </c>
      <c r="S27" s="37">
        <f>T27+W27</f>
        <v>392501</v>
      </c>
      <c r="T27" s="37">
        <v>375001</v>
      </c>
      <c r="U27" s="37">
        <v>0</v>
      </c>
      <c r="V27" s="37">
        <v>0</v>
      </c>
      <c r="W27" s="37">
        <v>17500</v>
      </c>
    </row>
    <row r="28" spans="1:23" ht="17.25" customHeight="1">
      <c r="A28" s="32"/>
      <c r="B28" s="153"/>
      <c r="C28" s="153"/>
      <c r="D28" s="154"/>
      <c r="E28" s="155"/>
      <c r="F28" s="155"/>
      <c r="G28" s="36" t="s">
        <v>70</v>
      </c>
      <c r="H28" s="152">
        <f>J28+S28</f>
        <v>10500</v>
      </c>
      <c r="I28" s="152"/>
      <c r="J28" s="37">
        <f>K28+N28+O28</f>
        <v>0</v>
      </c>
      <c r="K28" s="37">
        <f t="shared" si="4"/>
        <v>0</v>
      </c>
      <c r="L28" s="37">
        <v>0</v>
      </c>
      <c r="M28" s="37">
        <v>0</v>
      </c>
      <c r="N28" s="37">
        <v>0</v>
      </c>
      <c r="O28" s="37">
        <v>0</v>
      </c>
      <c r="P28" s="37">
        <v>0</v>
      </c>
      <c r="Q28" s="37">
        <v>0</v>
      </c>
      <c r="R28" s="37">
        <v>0</v>
      </c>
      <c r="S28" s="37">
        <f>S32</f>
        <v>10500</v>
      </c>
      <c r="T28" s="37">
        <f>T32</f>
        <v>10500</v>
      </c>
      <c r="U28" s="37">
        <v>0</v>
      </c>
      <c r="V28" s="37">
        <v>0</v>
      </c>
      <c r="W28" s="37">
        <v>0</v>
      </c>
    </row>
    <row r="29" spans="1:23" ht="16.5" customHeight="1">
      <c r="A29" s="32"/>
      <c r="B29" s="153"/>
      <c r="C29" s="153"/>
      <c r="D29" s="154"/>
      <c r="E29" s="155"/>
      <c r="F29" s="155"/>
      <c r="G29" s="36" t="s">
        <v>71</v>
      </c>
      <c r="H29" s="152">
        <f>J29+S29</f>
        <v>10500</v>
      </c>
      <c r="I29" s="152"/>
      <c r="J29" s="37">
        <f>K29</f>
        <v>10500</v>
      </c>
      <c r="K29" s="37">
        <f t="shared" si="4"/>
        <v>10500</v>
      </c>
      <c r="L29" s="37">
        <v>0</v>
      </c>
      <c r="M29" s="37">
        <f>M33</f>
        <v>10500</v>
      </c>
      <c r="N29" s="37">
        <f>N33</f>
        <v>0</v>
      </c>
      <c r="O29" s="37">
        <v>0</v>
      </c>
      <c r="P29" s="37">
        <v>0</v>
      </c>
      <c r="Q29" s="37">
        <v>0</v>
      </c>
      <c r="R29" s="37">
        <v>0</v>
      </c>
      <c r="S29" s="37">
        <f>S33</f>
        <v>0</v>
      </c>
      <c r="T29" s="37">
        <f>T33</f>
        <v>0</v>
      </c>
      <c r="U29" s="37">
        <v>0</v>
      </c>
      <c r="V29" s="37">
        <v>0</v>
      </c>
      <c r="W29" s="37">
        <v>0</v>
      </c>
    </row>
    <row r="30" spans="1:23" ht="20.25" customHeight="1">
      <c r="A30" s="32"/>
      <c r="B30" s="153"/>
      <c r="C30" s="153"/>
      <c r="D30" s="154"/>
      <c r="E30" s="155"/>
      <c r="F30" s="155"/>
      <c r="G30" s="36" t="s">
        <v>72</v>
      </c>
      <c r="H30" s="152">
        <f>H27-H28+H29</f>
        <v>733801</v>
      </c>
      <c r="I30" s="152"/>
      <c r="J30" s="37">
        <f>K30+N30+O30</f>
        <v>351800</v>
      </c>
      <c r="K30" s="37">
        <f t="shared" si="4"/>
        <v>282100</v>
      </c>
      <c r="L30" s="37">
        <f>L27-L28+L29</f>
        <v>66878</v>
      </c>
      <c r="M30" s="37">
        <f>M27-M28+M29</f>
        <v>215222</v>
      </c>
      <c r="N30" s="37">
        <f>N27-N28+N29</f>
        <v>57500</v>
      </c>
      <c r="O30" s="37">
        <f>O27-O28+O29</f>
        <v>12200</v>
      </c>
      <c r="P30" s="37">
        <v>0</v>
      </c>
      <c r="Q30" s="37">
        <v>0</v>
      </c>
      <c r="R30" s="37">
        <v>0</v>
      </c>
      <c r="S30" s="37">
        <f>S27-S28+S29</f>
        <v>382001</v>
      </c>
      <c r="T30" s="37">
        <f>T27-T28+T29</f>
        <v>364501</v>
      </c>
      <c r="U30" s="37">
        <f>U27-U28+U29</f>
        <v>0</v>
      </c>
      <c r="V30" s="37">
        <v>0</v>
      </c>
      <c r="W30" s="37">
        <f>W27-W28+W29</f>
        <v>17500</v>
      </c>
    </row>
    <row r="31" spans="1:23" ht="12.75">
      <c r="A31" s="32"/>
      <c r="B31" s="150"/>
      <c r="C31" s="150"/>
      <c r="D31" s="128" t="s">
        <v>123</v>
      </c>
      <c r="E31" s="151" t="s">
        <v>124</v>
      </c>
      <c r="F31" s="151"/>
      <c r="G31" s="36" t="s">
        <v>69</v>
      </c>
      <c r="H31" s="152">
        <f>J31+S31</f>
        <v>325000</v>
      </c>
      <c r="I31" s="152"/>
      <c r="J31" s="37">
        <f>K31+N31+O31+P31+Q31+R31</f>
        <v>133500</v>
      </c>
      <c r="K31" s="37">
        <f t="shared" si="4"/>
        <v>121300</v>
      </c>
      <c r="L31" s="37">
        <v>57428</v>
      </c>
      <c r="M31" s="37">
        <v>63872</v>
      </c>
      <c r="N31" s="37">
        <v>0</v>
      </c>
      <c r="O31" s="37">
        <v>12200</v>
      </c>
      <c r="P31" s="37" t="s">
        <v>64</v>
      </c>
      <c r="Q31" s="37" t="s">
        <v>64</v>
      </c>
      <c r="R31" s="37" t="s">
        <v>64</v>
      </c>
      <c r="S31" s="37">
        <f>T31+V31+W31</f>
        <v>191500</v>
      </c>
      <c r="T31" s="37">
        <v>191500</v>
      </c>
      <c r="U31" s="37">
        <v>0</v>
      </c>
      <c r="V31" s="37" t="s">
        <v>64</v>
      </c>
      <c r="W31" s="37">
        <v>0</v>
      </c>
    </row>
    <row r="32" spans="1:23" ht="15" customHeight="1">
      <c r="A32" s="32"/>
      <c r="B32" s="150"/>
      <c r="C32" s="150"/>
      <c r="D32" s="129"/>
      <c r="E32" s="151"/>
      <c r="F32" s="151"/>
      <c r="G32" s="36" t="s">
        <v>70</v>
      </c>
      <c r="H32" s="152">
        <f>J32+S32</f>
        <v>10500</v>
      </c>
      <c r="I32" s="152"/>
      <c r="J32" s="37">
        <f>K32+N32+O32+P32+Q32+R32</f>
        <v>0</v>
      </c>
      <c r="K32" s="37">
        <f t="shared" si="4"/>
        <v>0</v>
      </c>
      <c r="L32" s="37" t="s">
        <v>64</v>
      </c>
      <c r="M32" s="37" t="s">
        <v>64</v>
      </c>
      <c r="N32" s="37" t="s">
        <v>64</v>
      </c>
      <c r="O32" s="37" t="s">
        <v>64</v>
      </c>
      <c r="P32" s="37" t="s">
        <v>64</v>
      </c>
      <c r="Q32" s="37" t="s">
        <v>64</v>
      </c>
      <c r="R32" s="37" t="s">
        <v>64</v>
      </c>
      <c r="S32" s="37">
        <f>T32+V32+W32</f>
        <v>10500</v>
      </c>
      <c r="T32" s="37">
        <v>10500</v>
      </c>
      <c r="U32" s="37">
        <v>0</v>
      </c>
      <c r="V32" s="37" t="s">
        <v>64</v>
      </c>
      <c r="W32" s="37">
        <v>0</v>
      </c>
    </row>
    <row r="33" spans="1:23" ht="15.75" customHeight="1">
      <c r="A33" s="32"/>
      <c r="B33" s="150"/>
      <c r="C33" s="150"/>
      <c r="D33" s="129"/>
      <c r="E33" s="151"/>
      <c r="F33" s="151"/>
      <c r="G33" s="36" t="s">
        <v>71</v>
      </c>
      <c r="H33" s="152">
        <f>J33+S33</f>
        <v>10500</v>
      </c>
      <c r="I33" s="152"/>
      <c r="J33" s="37">
        <f>K33+N33+O33+P33+Q33+R33</f>
        <v>10500</v>
      </c>
      <c r="K33" s="37">
        <f t="shared" si="4"/>
        <v>10500</v>
      </c>
      <c r="L33" s="37">
        <v>0</v>
      </c>
      <c r="M33" s="37">
        <v>10500</v>
      </c>
      <c r="N33" s="37">
        <v>0</v>
      </c>
      <c r="O33" s="37" t="s">
        <v>64</v>
      </c>
      <c r="P33" s="37" t="s">
        <v>64</v>
      </c>
      <c r="Q33" s="37" t="s">
        <v>64</v>
      </c>
      <c r="R33" s="37" t="s">
        <v>64</v>
      </c>
      <c r="S33" s="37">
        <f>T33</f>
        <v>0</v>
      </c>
      <c r="T33" s="37">
        <v>0</v>
      </c>
      <c r="U33" s="37">
        <v>0</v>
      </c>
      <c r="V33" s="37" t="s">
        <v>64</v>
      </c>
      <c r="W33" s="37">
        <v>0</v>
      </c>
    </row>
    <row r="34" spans="1:23" ht="17.25" customHeight="1">
      <c r="A34" s="32"/>
      <c r="B34" s="150"/>
      <c r="C34" s="150"/>
      <c r="D34" s="130"/>
      <c r="E34" s="151"/>
      <c r="F34" s="151"/>
      <c r="G34" s="36" t="s">
        <v>72</v>
      </c>
      <c r="H34" s="152">
        <f>H31-H32+H33</f>
        <v>325000</v>
      </c>
      <c r="I34" s="152"/>
      <c r="J34" s="38">
        <f aca="true" t="shared" si="5" ref="J34:W34">J31-J32+J33</f>
        <v>144000</v>
      </c>
      <c r="K34" s="38">
        <f t="shared" si="5"/>
        <v>131800</v>
      </c>
      <c r="L34" s="37">
        <f t="shared" si="5"/>
        <v>57428</v>
      </c>
      <c r="M34" s="37">
        <f t="shared" si="5"/>
        <v>74372</v>
      </c>
      <c r="N34" s="37">
        <f t="shared" si="5"/>
        <v>0</v>
      </c>
      <c r="O34" s="37">
        <f t="shared" si="5"/>
        <v>12200</v>
      </c>
      <c r="P34" s="37">
        <f t="shared" si="5"/>
        <v>0</v>
      </c>
      <c r="Q34" s="37">
        <f t="shared" si="5"/>
        <v>0</v>
      </c>
      <c r="R34" s="37">
        <f t="shared" si="5"/>
        <v>0</v>
      </c>
      <c r="S34" s="38">
        <f t="shared" si="5"/>
        <v>181000</v>
      </c>
      <c r="T34" s="37">
        <f t="shared" si="5"/>
        <v>181000</v>
      </c>
      <c r="U34" s="37">
        <f t="shared" si="5"/>
        <v>0</v>
      </c>
      <c r="V34" s="37">
        <f t="shared" si="5"/>
        <v>0</v>
      </c>
      <c r="W34" s="37">
        <f t="shared" si="5"/>
        <v>0</v>
      </c>
    </row>
    <row r="35" spans="1:23" ht="16.5" customHeight="1">
      <c r="A35" s="32"/>
      <c r="B35" s="168" t="s">
        <v>65</v>
      </c>
      <c r="C35" s="168"/>
      <c r="D35" s="169"/>
      <c r="E35" s="170" t="s">
        <v>30</v>
      </c>
      <c r="F35" s="170"/>
      <c r="G35" s="36" t="s">
        <v>69</v>
      </c>
      <c r="H35" s="152">
        <f>J35+S35</f>
        <v>20843538.97</v>
      </c>
      <c r="I35" s="152"/>
      <c r="J35" s="37">
        <f>K35+N35+O35+P35+Q35+R35</f>
        <v>14211270</v>
      </c>
      <c r="K35" s="37">
        <f>L35+M35</f>
        <v>13236134</v>
      </c>
      <c r="L35" s="37">
        <v>10740955</v>
      </c>
      <c r="M35" s="37">
        <v>2495179</v>
      </c>
      <c r="N35" s="37">
        <v>328022</v>
      </c>
      <c r="O35" s="37">
        <v>647114</v>
      </c>
      <c r="P35" s="37">
        <v>0</v>
      </c>
      <c r="Q35" s="37">
        <v>0</v>
      </c>
      <c r="R35" s="37">
        <v>0</v>
      </c>
      <c r="S35" s="37">
        <f>T35+W35</f>
        <v>6632268.97</v>
      </c>
      <c r="T35" s="37">
        <v>6632268.97</v>
      </c>
      <c r="U35" s="37">
        <v>5006745.97</v>
      </c>
      <c r="V35" s="37">
        <v>0</v>
      </c>
      <c r="W35" s="37">
        <v>0</v>
      </c>
    </row>
    <row r="36" spans="1:23" ht="15" customHeight="1">
      <c r="A36" s="32"/>
      <c r="B36" s="168"/>
      <c r="C36" s="168"/>
      <c r="D36" s="169"/>
      <c r="E36" s="170"/>
      <c r="F36" s="170"/>
      <c r="G36" s="36" t="s">
        <v>70</v>
      </c>
      <c r="H36" s="152">
        <f>J36+S36</f>
        <v>0</v>
      </c>
      <c r="I36" s="152"/>
      <c r="J36" s="37">
        <f>K36</f>
        <v>0</v>
      </c>
      <c r="K36" s="37">
        <f>L36+M36</f>
        <v>0</v>
      </c>
      <c r="L36" s="37">
        <v>0</v>
      </c>
      <c r="M36" s="37">
        <v>0</v>
      </c>
      <c r="N36" s="37">
        <v>0</v>
      </c>
      <c r="O36" s="37">
        <v>0</v>
      </c>
      <c r="P36" s="37">
        <v>0</v>
      </c>
      <c r="Q36" s="37">
        <v>0</v>
      </c>
      <c r="R36" s="37">
        <v>0</v>
      </c>
      <c r="S36" s="37">
        <f>T36</f>
        <v>0</v>
      </c>
      <c r="T36" s="37">
        <f>T48</f>
        <v>0</v>
      </c>
      <c r="U36" s="37">
        <v>0</v>
      </c>
      <c r="V36" s="37">
        <v>0</v>
      </c>
      <c r="W36" s="37">
        <v>0</v>
      </c>
    </row>
    <row r="37" spans="1:23" ht="15.75" customHeight="1">
      <c r="A37" s="32"/>
      <c r="B37" s="168"/>
      <c r="C37" s="168"/>
      <c r="D37" s="169"/>
      <c r="E37" s="170"/>
      <c r="F37" s="170"/>
      <c r="G37" s="36" t="s">
        <v>71</v>
      </c>
      <c r="H37" s="152">
        <f>J37+S37</f>
        <v>368047</v>
      </c>
      <c r="I37" s="152"/>
      <c r="J37" s="37">
        <f>K37+N37+O37+P37+Q37+R37</f>
        <v>105047</v>
      </c>
      <c r="K37" s="37">
        <f>L37+M37</f>
        <v>105047</v>
      </c>
      <c r="L37" s="37">
        <f>L41+L45</f>
        <v>105047</v>
      </c>
      <c r="M37" s="37">
        <f>M49</f>
        <v>0</v>
      </c>
      <c r="N37" s="37">
        <v>0</v>
      </c>
      <c r="O37" s="37">
        <v>0</v>
      </c>
      <c r="P37" s="37">
        <v>0</v>
      </c>
      <c r="Q37" s="37">
        <v>0</v>
      </c>
      <c r="R37" s="37">
        <v>0</v>
      </c>
      <c r="S37" s="37">
        <f>T37</f>
        <v>263000</v>
      </c>
      <c r="T37" s="37">
        <f>T49</f>
        <v>263000</v>
      </c>
      <c r="U37" s="37">
        <v>0</v>
      </c>
      <c r="V37" s="37">
        <v>0</v>
      </c>
      <c r="W37" s="37">
        <v>0</v>
      </c>
    </row>
    <row r="38" spans="1:23" ht="16.5" customHeight="1">
      <c r="A38" s="32"/>
      <c r="B38" s="168"/>
      <c r="C38" s="168"/>
      <c r="D38" s="169"/>
      <c r="E38" s="170"/>
      <c r="F38" s="170"/>
      <c r="G38" s="36" t="s">
        <v>72</v>
      </c>
      <c r="H38" s="152">
        <f>H35-H36+H37</f>
        <v>21211585.97</v>
      </c>
      <c r="I38" s="152"/>
      <c r="J38" s="37">
        <f aca="true" t="shared" si="6" ref="J38:O38">J35-J36+J37</f>
        <v>14316317</v>
      </c>
      <c r="K38" s="37">
        <f t="shared" si="6"/>
        <v>13341181</v>
      </c>
      <c r="L38" s="108">
        <f t="shared" si="6"/>
        <v>10846002</v>
      </c>
      <c r="M38" s="37">
        <f t="shared" si="6"/>
        <v>2495179</v>
      </c>
      <c r="N38" s="37">
        <f t="shared" si="6"/>
        <v>328022</v>
      </c>
      <c r="O38" s="37">
        <f t="shared" si="6"/>
        <v>647114</v>
      </c>
      <c r="P38" s="37">
        <v>0</v>
      </c>
      <c r="Q38" s="37">
        <v>0</v>
      </c>
      <c r="R38" s="37">
        <v>0</v>
      </c>
      <c r="S38" s="37">
        <f>S35-S36+S37</f>
        <v>6895268.97</v>
      </c>
      <c r="T38" s="37">
        <f>T35-T36+T37</f>
        <v>6895268.97</v>
      </c>
      <c r="U38" s="37">
        <f>U35-U36+U37</f>
        <v>5006745.97</v>
      </c>
      <c r="V38" s="37">
        <v>0</v>
      </c>
      <c r="W38" s="37">
        <v>0</v>
      </c>
    </row>
    <row r="39" spans="1:23" ht="14.25" customHeight="1">
      <c r="A39" s="32"/>
      <c r="B39" s="140"/>
      <c r="C39" s="141"/>
      <c r="D39" s="128" t="s">
        <v>159</v>
      </c>
      <c r="E39" s="124" t="s">
        <v>1</v>
      </c>
      <c r="F39" s="125"/>
      <c r="G39" s="36" t="s">
        <v>69</v>
      </c>
      <c r="H39" s="148">
        <f>J39+S39</f>
        <v>6672309</v>
      </c>
      <c r="I39" s="149"/>
      <c r="J39" s="37">
        <f>K39+N39+O39+P39+Q39+R39</f>
        <v>6647309</v>
      </c>
      <c r="K39" s="37">
        <f>L39+M39</f>
        <v>6324007</v>
      </c>
      <c r="L39" s="37">
        <v>5378441</v>
      </c>
      <c r="M39" s="37">
        <v>945566</v>
      </c>
      <c r="N39" s="37">
        <v>0</v>
      </c>
      <c r="O39" s="37">
        <v>323302</v>
      </c>
      <c r="P39" s="37">
        <v>0</v>
      </c>
      <c r="Q39" s="37">
        <v>0</v>
      </c>
      <c r="R39" s="37">
        <v>0</v>
      </c>
      <c r="S39" s="37">
        <f>T39</f>
        <v>25000</v>
      </c>
      <c r="T39" s="37">
        <v>25000</v>
      </c>
      <c r="U39" s="37">
        <v>0</v>
      </c>
      <c r="V39" s="37">
        <v>0</v>
      </c>
      <c r="W39" s="37">
        <v>0</v>
      </c>
    </row>
    <row r="40" spans="1:23" ht="12.75" customHeight="1">
      <c r="A40" s="32"/>
      <c r="B40" s="142"/>
      <c r="C40" s="143"/>
      <c r="D40" s="129"/>
      <c r="E40" s="126"/>
      <c r="F40" s="145"/>
      <c r="G40" s="36" t="s">
        <v>70</v>
      </c>
      <c r="H40" s="148">
        <f>J40+S40</f>
        <v>0</v>
      </c>
      <c r="I40" s="149"/>
      <c r="J40" s="37">
        <f>K40</f>
        <v>0</v>
      </c>
      <c r="K40" s="37">
        <f>M40</f>
        <v>0</v>
      </c>
      <c r="L40" s="37">
        <v>0</v>
      </c>
      <c r="M40" s="37">
        <v>0</v>
      </c>
      <c r="N40" s="37">
        <v>0</v>
      </c>
      <c r="O40" s="37">
        <v>0</v>
      </c>
      <c r="P40" s="37">
        <v>0</v>
      </c>
      <c r="Q40" s="37">
        <v>0</v>
      </c>
      <c r="R40" s="37">
        <v>0</v>
      </c>
      <c r="S40" s="37">
        <f>T40</f>
        <v>0</v>
      </c>
      <c r="T40" s="37">
        <v>0</v>
      </c>
      <c r="U40" s="37">
        <v>0</v>
      </c>
      <c r="V40" s="37">
        <v>0</v>
      </c>
      <c r="W40" s="37">
        <v>0</v>
      </c>
    </row>
    <row r="41" spans="1:23" ht="12.75" customHeight="1">
      <c r="A41" s="32"/>
      <c r="B41" s="142"/>
      <c r="C41" s="143"/>
      <c r="D41" s="129"/>
      <c r="E41" s="126"/>
      <c r="F41" s="145"/>
      <c r="G41" s="36" t="s">
        <v>71</v>
      </c>
      <c r="H41" s="148">
        <f>J41+S41</f>
        <v>55200</v>
      </c>
      <c r="I41" s="149"/>
      <c r="J41" s="37">
        <f>K41+N41+O41+P41+Q41+R41</f>
        <v>55200</v>
      </c>
      <c r="K41" s="37">
        <f>L41+M41</f>
        <v>55200</v>
      </c>
      <c r="L41" s="37">
        <v>55200</v>
      </c>
      <c r="M41" s="37">
        <v>0</v>
      </c>
      <c r="N41" s="37">
        <v>0</v>
      </c>
      <c r="O41" s="37">
        <v>0</v>
      </c>
      <c r="P41" s="37">
        <v>0</v>
      </c>
      <c r="Q41" s="37">
        <v>0</v>
      </c>
      <c r="R41" s="37">
        <v>0</v>
      </c>
      <c r="S41" s="37">
        <f>T41</f>
        <v>0</v>
      </c>
      <c r="T41" s="37">
        <v>0</v>
      </c>
      <c r="U41" s="37">
        <v>0</v>
      </c>
      <c r="V41" s="37">
        <v>0</v>
      </c>
      <c r="W41" s="37">
        <v>0</v>
      </c>
    </row>
    <row r="42" spans="1:23" ht="14.25" customHeight="1">
      <c r="A42" s="32"/>
      <c r="B42" s="144"/>
      <c r="C42" s="127"/>
      <c r="D42" s="130"/>
      <c r="E42" s="146"/>
      <c r="F42" s="147"/>
      <c r="G42" s="36" t="s">
        <v>72</v>
      </c>
      <c r="H42" s="148">
        <f>H39-H40+H41</f>
        <v>6727509</v>
      </c>
      <c r="I42" s="149"/>
      <c r="J42" s="37">
        <f aca="true" t="shared" si="7" ref="J42:O42">J39-J40+J41</f>
        <v>6702509</v>
      </c>
      <c r="K42" s="37">
        <f t="shared" si="7"/>
        <v>6379207</v>
      </c>
      <c r="L42" s="37">
        <f t="shared" si="7"/>
        <v>5433641</v>
      </c>
      <c r="M42" s="37">
        <f t="shared" si="7"/>
        <v>945566</v>
      </c>
      <c r="N42" s="37">
        <f t="shared" si="7"/>
        <v>0</v>
      </c>
      <c r="O42" s="37">
        <f t="shared" si="7"/>
        <v>323302</v>
      </c>
      <c r="P42" s="37">
        <v>0</v>
      </c>
      <c r="Q42" s="37">
        <v>0</v>
      </c>
      <c r="R42" s="37">
        <v>0</v>
      </c>
      <c r="S42" s="37">
        <f>S39-S40+S41</f>
        <v>25000</v>
      </c>
      <c r="T42" s="37">
        <f>T39-T40+T41</f>
        <v>25000</v>
      </c>
      <c r="U42" s="37">
        <f>U39-U40+U41</f>
        <v>0</v>
      </c>
      <c r="V42" s="37">
        <v>0</v>
      </c>
      <c r="W42" s="37">
        <v>0</v>
      </c>
    </row>
    <row r="43" spans="1:23" ht="15" customHeight="1">
      <c r="A43" s="32"/>
      <c r="B43" s="140"/>
      <c r="C43" s="141"/>
      <c r="D43" s="128" t="s">
        <v>0</v>
      </c>
      <c r="E43" s="124" t="s">
        <v>2</v>
      </c>
      <c r="F43" s="125"/>
      <c r="G43" s="36" t="s">
        <v>69</v>
      </c>
      <c r="H43" s="148">
        <f>J43+S43</f>
        <v>4607798</v>
      </c>
      <c r="I43" s="149"/>
      <c r="J43" s="37">
        <f>K43+N43+O43+P43+Q43+R43</f>
        <v>4607798</v>
      </c>
      <c r="K43" s="37">
        <f>L43+M43</f>
        <v>4360379</v>
      </c>
      <c r="L43" s="37">
        <v>3732441</v>
      </c>
      <c r="M43" s="37">
        <v>627938</v>
      </c>
      <c r="N43" s="37">
        <v>0</v>
      </c>
      <c r="O43" s="37">
        <v>247419</v>
      </c>
      <c r="P43" s="37">
        <v>0</v>
      </c>
      <c r="Q43" s="37">
        <v>0</v>
      </c>
      <c r="R43" s="37">
        <v>0</v>
      </c>
      <c r="S43" s="37">
        <f>T43</f>
        <v>0</v>
      </c>
      <c r="T43" s="37">
        <v>0</v>
      </c>
      <c r="U43" s="37">
        <v>0</v>
      </c>
      <c r="V43" s="37">
        <v>0</v>
      </c>
      <c r="W43" s="37">
        <v>0</v>
      </c>
    </row>
    <row r="44" spans="1:23" ht="13.5" customHeight="1">
      <c r="A44" s="32"/>
      <c r="B44" s="142"/>
      <c r="C44" s="143"/>
      <c r="D44" s="129"/>
      <c r="E44" s="126"/>
      <c r="F44" s="145"/>
      <c r="G44" s="36" t="s">
        <v>70</v>
      </c>
      <c r="H44" s="148">
        <f>J44+S44</f>
        <v>0</v>
      </c>
      <c r="I44" s="149"/>
      <c r="J44" s="37">
        <f>K44</f>
        <v>0</v>
      </c>
      <c r="K44" s="37">
        <f>M44</f>
        <v>0</v>
      </c>
      <c r="L44" s="37">
        <v>0</v>
      </c>
      <c r="M44" s="37">
        <v>0</v>
      </c>
      <c r="N44" s="37">
        <v>0</v>
      </c>
      <c r="O44" s="37">
        <v>0</v>
      </c>
      <c r="P44" s="37">
        <v>0</v>
      </c>
      <c r="Q44" s="37">
        <v>0</v>
      </c>
      <c r="R44" s="37">
        <v>0</v>
      </c>
      <c r="S44" s="37">
        <f>T44</f>
        <v>0</v>
      </c>
      <c r="T44" s="37">
        <v>0</v>
      </c>
      <c r="U44" s="37">
        <v>0</v>
      </c>
      <c r="V44" s="37">
        <v>0</v>
      </c>
      <c r="W44" s="37">
        <v>0</v>
      </c>
    </row>
    <row r="45" spans="1:23" ht="14.25" customHeight="1">
      <c r="A45" s="32"/>
      <c r="B45" s="142"/>
      <c r="C45" s="143"/>
      <c r="D45" s="129"/>
      <c r="E45" s="126"/>
      <c r="F45" s="145"/>
      <c r="G45" s="36" t="s">
        <v>71</v>
      </c>
      <c r="H45" s="148">
        <f>J45+S45</f>
        <v>49847</v>
      </c>
      <c r="I45" s="149"/>
      <c r="J45" s="37">
        <f>K45+N45+O45+P45+Q45+R45</f>
        <v>49847</v>
      </c>
      <c r="K45" s="37">
        <f>L45+M45</f>
        <v>49847</v>
      </c>
      <c r="L45" s="37">
        <v>49847</v>
      </c>
      <c r="M45" s="37">
        <v>0</v>
      </c>
      <c r="N45" s="37">
        <v>0</v>
      </c>
      <c r="O45" s="37">
        <v>0</v>
      </c>
      <c r="P45" s="37">
        <v>0</v>
      </c>
      <c r="Q45" s="37">
        <v>0</v>
      </c>
      <c r="R45" s="37">
        <v>0</v>
      </c>
      <c r="S45" s="37">
        <f>T45</f>
        <v>0</v>
      </c>
      <c r="T45" s="37">
        <v>0</v>
      </c>
      <c r="U45" s="37">
        <v>0</v>
      </c>
      <c r="V45" s="37">
        <v>0</v>
      </c>
      <c r="W45" s="37">
        <v>0</v>
      </c>
    </row>
    <row r="46" spans="1:23" ht="15" customHeight="1">
      <c r="A46" s="32"/>
      <c r="B46" s="144"/>
      <c r="C46" s="127"/>
      <c r="D46" s="130"/>
      <c r="E46" s="146"/>
      <c r="F46" s="147"/>
      <c r="G46" s="36" t="s">
        <v>72</v>
      </c>
      <c r="H46" s="148">
        <f>H43-H44+H45</f>
        <v>4657645</v>
      </c>
      <c r="I46" s="149"/>
      <c r="J46" s="37">
        <f aca="true" t="shared" si="8" ref="J46:O46">J43-J44+J45</f>
        <v>4657645</v>
      </c>
      <c r="K46" s="37">
        <f t="shared" si="8"/>
        <v>4410226</v>
      </c>
      <c r="L46" s="37">
        <f t="shared" si="8"/>
        <v>3782288</v>
      </c>
      <c r="M46" s="37">
        <f t="shared" si="8"/>
        <v>627938</v>
      </c>
      <c r="N46" s="37">
        <f t="shared" si="8"/>
        <v>0</v>
      </c>
      <c r="O46" s="37">
        <f t="shared" si="8"/>
        <v>247419</v>
      </c>
      <c r="P46" s="37">
        <v>0</v>
      </c>
      <c r="Q46" s="37">
        <v>0</v>
      </c>
      <c r="R46" s="37">
        <v>0</v>
      </c>
      <c r="S46" s="37">
        <f>S43-S44+S45</f>
        <v>0</v>
      </c>
      <c r="T46" s="37">
        <f>T43-T44+T45</f>
        <v>0</v>
      </c>
      <c r="U46" s="37">
        <f>U43-U44+U45</f>
        <v>0</v>
      </c>
      <c r="V46" s="37">
        <v>0</v>
      </c>
      <c r="W46" s="37">
        <v>0</v>
      </c>
    </row>
    <row r="47" spans="1:23" ht="13.5" customHeight="1">
      <c r="A47" s="32"/>
      <c r="B47" s="140"/>
      <c r="C47" s="141"/>
      <c r="D47" s="128" t="s">
        <v>105</v>
      </c>
      <c r="E47" s="124" t="s">
        <v>103</v>
      </c>
      <c r="F47" s="125"/>
      <c r="G47" s="36" t="s">
        <v>69</v>
      </c>
      <c r="H47" s="148">
        <f>J47+S47</f>
        <v>6602925.97</v>
      </c>
      <c r="I47" s="149"/>
      <c r="J47" s="37">
        <f>K47+N47+O47+P47+Q47+R47</f>
        <v>60657</v>
      </c>
      <c r="K47" s="37">
        <f>L47+M47</f>
        <v>60657</v>
      </c>
      <c r="L47" s="37">
        <v>0</v>
      </c>
      <c r="M47" s="37">
        <v>60657</v>
      </c>
      <c r="N47" s="37">
        <v>0</v>
      </c>
      <c r="O47" s="37">
        <v>0</v>
      </c>
      <c r="P47" s="37">
        <v>0</v>
      </c>
      <c r="Q47" s="37">
        <v>0</v>
      </c>
      <c r="R47" s="37">
        <v>0</v>
      </c>
      <c r="S47" s="37">
        <f>T47</f>
        <v>6542268.97</v>
      </c>
      <c r="T47" s="37">
        <v>6542268.97</v>
      </c>
      <c r="U47" s="37">
        <v>5006745.97</v>
      </c>
      <c r="V47" s="37">
        <v>0</v>
      </c>
      <c r="W47" s="37">
        <v>0</v>
      </c>
    </row>
    <row r="48" spans="1:23" ht="16.5" customHeight="1">
      <c r="A48" s="32"/>
      <c r="B48" s="142"/>
      <c r="C48" s="143"/>
      <c r="D48" s="129"/>
      <c r="E48" s="126"/>
      <c r="F48" s="145"/>
      <c r="G48" s="36" t="s">
        <v>70</v>
      </c>
      <c r="H48" s="148">
        <f>J48+S48</f>
        <v>0</v>
      </c>
      <c r="I48" s="149"/>
      <c r="J48" s="37">
        <f>K48</f>
        <v>0</v>
      </c>
      <c r="K48" s="37">
        <f>M48</f>
        <v>0</v>
      </c>
      <c r="L48" s="37">
        <v>0</v>
      </c>
      <c r="M48" s="37">
        <v>0</v>
      </c>
      <c r="N48" s="37">
        <v>0</v>
      </c>
      <c r="O48" s="37">
        <v>0</v>
      </c>
      <c r="P48" s="37">
        <v>0</v>
      </c>
      <c r="Q48" s="37">
        <v>0</v>
      </c>
      <c r="R48" s="37">
        <v>0</v>
      </c>
      <c r="S48" s="37">
        <f>T48</f>
        <v>0</v>
      </c>
      <c r="T48" s="37">
        <v>0</v>
      </c>
      <c r="U48" s="37">
        <v>0</v>
      </c>
      <c r="V48" s="37">
        <v>0</v>
      </c>
      <c r="W48" s="37">
        <v>0</v>
      </c>
    </row>
    <row r="49" spans="1:23" ht="16.5" customHeight="1">
      <c r="A49" s="32"/>
      <c r="B49" s="142"/>
      <c r="C49" s="143"/>
      <c r="D49" s="129"/>
      <c r="E49" s="126"/>
      <c r="F49" s="145"/>
      <c r="G49" s="36" t="s">
        <v>71</v>
      </c>
      <c r="H49" s="148">
        <f>J49+S49</f>
        <v>263000</v>
      </c>
      <c r="I49" s="149"/>
      <c r="J49" s="37">
        <f>K49+N49+O49+P49+Q49+R49</f>
        <v>0</v>
      </c>
      <c r="K49" s="37">
        <f>L49+M49</f>
        <v>0</v>
      </c>
      <c r="L49" s="37">
        <v>0</v>
      </c>
      <c r="M49" s="37">
        <v>0</v>
      </c>
      <c r="N49" s="37">
        <v>0</v>
      </c>
      <c r="O49" s="37">
        <v>0</v>
      </c>
      <c r="P49" s="37">
        <v>0</v>
      </c>
      <c r="Q49" s="37">
        <v>0</v>
      </c>
      <c r="R49" s="37">
        <v>0</v>
      </c>
      <c r="S49" s="37">
        <f>T49</f>
        <v>263000</v>
      </c>
      <c r="T49" s="37">
        <v>263000</v>
      </c>
      <c r="U49" s="37">
        <v>0</v>
      </c>
      <c r="V49" s="37">
        <v>0</v>
      </c>
      <c r="W49" s="37">
        <v>0</v>
      </c>
    </row>
    <row r="50" spans="1:23" ht="17.25" customHeight="1">
      <c r="A50" s="32"/>
      <c r="B50" s="144"/>
      <c r="C50" s="127"/>
      <c r="D50" s="130"/>
      <c r="E50" s="146"/>
      <c r="F50" s="147"/>
      <c r="G50" s="36" t="s">
        <v>72</v>
      </c>
      <c r="H50" s="148">
        <f>H47-H48+H49</f>
        <v>6865925.97</v>
      </c>
      <c r="I50" s="149"/>
      <c r="J50" s="37">
        <f aca="true" t="shared" si="9" ref="J50:O50">J47-J48+J49</f>
        <v>60657</v>
      </c>
      <c r="K50" s="37">
        <f t="shared" si="9"/>
        <v>60657</v>
      </c>
      <c r="L50" s="37">
        <f t="shared" si="9"/>
        <v>0</v>
      </c>
      <c r="M50" s="37">
        <f t="shared" si="9"/>
        <v>60657</v>
      </c>
      <c r="N50" s="37">
        <f t="shared" si="9"/>
        <v>0</v>
      </c>
      <c r="O50" s="37">
        <f t="shared" si="9"/>
        <v>0</v>
      </c>
      <c r="P50" s="37">
        <v>0</v>
      </c>
      <c r="Q50" s="37">
        <v>0</v>
      </c>
      <c r="R50" s="37">
        <v>0</v>
      </c>
      <c r="S50" s="37">
        <f>S47-S48+S49</f>
        <v>6805268.97</v>
      </c>
      <c r="T50" s="37">
        <f>T47-T48+T49</f>
        <v>6805268.97</v>
      </c>
      <c r="U50" s="37">
        <f>U47-U48+U49</f>
        <v>5006745.97</v>
      </c>
      <c r="V50" s="37">
        <v>0</v>
      </c>
      <c r="W50" s="37">
        <v>0</v>
      </c>
    </row>
    <row r="51" spans="1:23" ht="16.5" customHeight="1">
      <c r="A51" s="32"/>
      <c r="B51" s="168" t="s">
        <v>143</v>
      </c>
      <c r="C51" s="168"/>
      <c r="D51" s="169"/>
      <c r="E51" s="170" t="s">
        <v>144</v>
      </c>
      <c r="F51" s="170"/>
      <c r="G51" s="36" t="s">
        <v>69</v>
      </c>
      <c r="H51" s="152">
        <f>J51</f>
        <v>5174418</v>
      </c>
      <c r="I51" s="152"/>
      <c r="J51" s="37">
        <f>K51+O51</f>
        <v>5174418</v>
      </c>
      <c r="K51" s="37">
        <f>L51+++M51</f>
        <v>1820714</v>
      </c>
      <c r="L51" s="37">
        <v>1204057</v>
      </c>
      <c r="M51" s="37">
        <v>616657</v>
      </c>
      <c r="N51" s="37">
        <v>0</v>
      </c>
      <c r="O51" s="37">
        <v>3353704</v>
      </c>
      <c r="P51" s="37">
        <v>0</v>
      </c>
      <c r="Q51" s="37">
        <v>0</v>
      </c>
      <c r="R51" s="37">
        <v>0</v>
      </c>
      <c r="S51" s="37">
        <v>0</v>
      </c>
      <c r="T51" s="37">
        <v>0</v>
      </c>
      <c r="U51" s="37">
        <v>0</v>
      </c>
      <c r="V51" s="37">
        <v>0</v>
      </c>
      <c r="W51" s="37">
        <v>0</v>
      </c>
    </row>
    <row r="52" spans="1:23" ht="15" customHeight="1">
      <c r="A52" s="32"/>
      <c r="B52" s="168"/>
      <c r="C52" s="168"/>
      <c r="D52" s="169"/>
      <c r="E52" s="170"/>
      <c r="F52" s="170"/>
      <c r="G52" s="36" t="s">
        <v>70</v>
      </c>
      <c r="H52" s="152">
        <f>J52</f>
        <v>0</v>
      </c>
      <c r="I52" s="152"/>
      <c r="J52" s="37">
        <f>K52</f>
        <v>0</v>
      </c>
      <c r="K52" s="37">
        <f>L52+M52</f>
        <v>0</v>
      </c>
      <c r="L52" s="37">
        <f>L56</f>
        <v>0</v>
      </c>
      <c r="M52" s="37">
        <v>0</v>
      </c>
      <c r="N52" s="37">
        <v>0</v>
      </c>
      <c r="O52" s="37">
        <v>0</v>
      </c>
      <c r="P52" s="37">
        <v>0</v>
      </c>
      <c r="Q52" s="37">
        <v>0</v>
      </c>
      <c r="R52" s="37">
        <v>0</v>
      </c>
      <c r="S52" s="37">
        <v>0</v>
      </c>
      <c r="T52" s="37">
        <v>0</v>
      </c>
      <c r="U52" s="37">
        <v>0</v>
      </c>
      <c r="V52" s="37">
        <v>0</v>
      </c>
      <c r="W52" s="37">
        <v>0</v>
      </c>
    </row>
    <row r="53" spans="1:23" ht="15.75" customHeight="1">
      <c r="A53" s="32"/>
      <c r="B53" s="168"/>
      <c r="C53" s="168"/>
      <c r="D53" s="169"/>
      <c r="E53" s="170"/>
      <c r="F53" s="170"/>
      <c r="G53" s="36" t="s">
        <v>71</v>
      </c>
      <c r="H53" s="152">
        <f>J53</f>
        <v>14600</v>
      </c>
      <c r="I53" s="152"/>
      <c r="J53" s="37">
        <f>K53</f>
        <v>14600</v>
      </c>
      <c r="K53" s="37">
        <f>L53</f>
        <v>14600</v>
      </c>
      <c r="L53" s="37">
        <f>L57</f>
        <v>14600</v>
      </c>
      <c r="M53" s="37">
        <v>0</v>
      </c>
      <c r="N53" s="37">
        <v>0</v>
      </c>
      <c r="O53" s="37">
        <v>0</v>
      </c>
      <c r="P53" s="37">
        <v>0</v>
      </c>
      <c r="Q53" s="37">
        <v>0</v>
      </c>
      <c r="R53" s="37">
        <v>0</v>
      </c>
      <c r="S53" s="37">
        <v>0</v>
      </c>
      <c r="T53" s="37">
        <v>0</v>
      </c>
      <c r="U53" s="37">
        <v>0</v>
      </c>
      <c r="V53" s="37">
        <v>0</v>
      </c>
      <c r="W53" s="37">
        <v>0</v>
      </c>
    </row>
    <row r="54" spans="1:23" ht="16.5" customHeight="1">
      <c r="A54" s="32"/>
      <c r="B54" s="168"/>
      <c r="C54" s="168"/>
      <c r="D54" s="169"/>
      <c r="E54" s="170"/>
      <c r="F54" s="170"/>
      <c r="G54" s="36" t="s">
        <v>72</v>
      </c>
      <c r="H54" s="152">
        <f>H51-H52+H53</f>
        <v>5189018</v>
      </c>
      <c r="I54" s="152"/>
      <c r="J54" s="37">
        <f>J51-J52+J53</f>
        <v>5189018</v>
      </c>
      <c r="K54" s="37">
        <f>K51-K52+K53</f>
        <v>1835314</v>
      </c>
      <c r="L54" s="37">
        <f>L51-L52+L53</f>
        <v>1218657</v>
      </c>
      <c r="M54" s="37">
        <f>M51-M52+M53</f>
        <v>616657</v>
      </c>
      <c r="N54" s="37">
        <f>K376</f>
        <v>0</v>
      </c>
      <c r="O54" s="37">
        <f>O51-O52+O53</f>
        <v>3353704</v>
      </c>
      <c r="P54" s="37">
        <v>0</v>
      </c>
      <c r="Q54" s="37">
        <v>0</v>
      </c>
      <c r="R54" s="37">
        <v>0</v>
      </c>
      <c r="S54" s="37">
        <v>0</v>
      </c>
      <c r="T54" s="37">
        <v>0</v>
      </c>
      <c r="U54" s="37">
        <v>0</v>
      </c>
      <c r="V54" s="37">
        <v>0</v>
      </c>
      <c r="W54" s="37">
        <v>0</v>
      </c>
    </row>
    <row r="55" spans="1:23" ht="20.25" customHeight="1">
      <c r="A55" s="32"/>
      <c r="B55" s="156"/>
      <c r="C55" s="157"/>
      <c r="D55" s="128" t="s">
        <v>147</v>
      </c>
      <c r="E55" s="162" t="s">
        <v>148</v>
      </c>
      <c r="F55" s="163"/>
      <c r="G55" s="36" t="s">
        <v>69</v>
      </c>
      <c r="H55" s="148">
        <f aca="true" t="shared" si="10" ref="H55:H61">J55+S55</f>
        <v>2723799</v>
      </c>
      <c r="I55" s="149"/>
      <c r="J55" s="37">
        <f>K55+N55+O55+P55+Q55+R55</f>
        <v>2723799</v>
      </c>
      <c r="K55" s="37">
        <f>L55+M55</f>
        <v>156699</v>
      </c>
      <c r="L55" s="37">
        <v>152613</v>
      </c>
      <c r="M55" s="37">
        <v>4086</v>
      </c>
      <c r="N55" s="37">
        <v>0</v>
      </c>
      <c r="O55" s="37">
        <v>2567100</v>
      </c>
      <c r="P55" s="37" t="s">
        <v>64</v>
      </c>
      <c r="Q55" s="37" t="s">
        <v>64</v>
      </c>
      <c r="R55" s="37" t="s">
        <v>64</v>
      </c>
      <c r="S55" s="37">
        <f>T55+V55+W55</f>
        <v>0</v>
      </c>
      <c r="T55" s="37">
        <v>0</v>
      </c>
      <c r="U55" s="37">
        <v>0</v>
      </c>
      <c r="V55" s="37" t="s">
        <v>64</v>
      </c>
      <c r="W55" s="37">
        <v>0</v>
      </c>
    </row>
    <row r="56" spans="1:23" ht="18.75" customHeight="1">
      <c r="A56" s="32"/>
      <c r="B56" s="158"/>
      <c r="C56" s="159"/>
      <c r="D56" s="129"/>
      <c r="E56" s="164"/>
      <c r="F56" s="165"/>
      <c r="G56" s="36" t="s">
        <v>70</v>
      </c>
      <c r="H56" s="148">
        <f t="shared" si="10"/>
        <v>0</v>
      </c>
      <c r="I56" s="149"/>
      <c r="J56" s="37">
        <f>K56+N56+O56+P56+Q56+R56</f>
        <v>0</v>
      </c>
      <c r="K56" s="37">
        <f>L56+M56</f>
        <v>0</v>
      </c>
      <c r="L56" s="37">
        <v>0</v>
      </c>
      <c r="M56" s="37" t="s">
        <v>64</v>
      </c>
      <c r="N56" s="37" t="s">
        <v>64</v>
      </c>
      <c r="O56" s="37" t="s">
        <v>64</v>
      </c>
      <c r="P56" s="37" t="s">
        <v>64</v>
      </c>
      <c r="Q56" s="37" t="s">
        <v>64</v>
      </c>
      <c r="R56" s="37" t="s">
        <v>64</v>
      </c>
      <c r="S56" s="37">
        <f>T56+V56+W56</f>
        <v>0</v>
      </c>
      <c r="T56" s="37">
        <v>0</v>
      </c>
      <c r="U56" s="37">
        <v>0</v>
      </c>
      <c r="V56" s="37" t="s">
        <v>64</v>
      </c>
      <c r="W56" s="37">
        <v>0</v>
      </c>
    </row>
    <row r="57" spans="1:23" ht="21.75" customHeight="1">
      <c r="A57" s="32"/>
      <c r="B57" s="158"/>
      <c r="C57" s="159"/>
      <c r="D57" s="129"/>
      <c r="E57" s="164"/>
      <c r="F57" s="165"/>
      <c r="G57" s="36" t="s">
        <v>71</v>
      </c>
      <c r="H57" s="148">
        <f t="shared" si="10"/>
        <v>14600</v>
      </c>
      <c r="I57" s="149"/>
      <c r="J57" s="37">
        <f>K57+N57+O57+P57+Q57+R57</f>
        <v>14600</v>
      </c>
      <c r="K57" s="37">
        <f>L57+M57</f>
        <v>14600</v>
      </c>
      <c r="L57" s="37">
        <v>14600</v>
      </c>
      <c r="M57" s="37">
        <v>0</v>
      </c>
      <c r="N57" s="37">
        <v>0</v>
      </c>
      <c r="O57" s="37">
        <v>0</v>
      </c>
      <c r="P57" s="37" t="s">
        <v>64</v>
      </c>
      <c r="Q57" s="37" t="s">
        <v>64</v>
      </c>
      <c r="R57" s="37" t="s">
        <v>64</v>
      </c>
      <c r="S57" s="37">
        <f>T57+V57+W57</f>
        <v>0</v>
      </c>
      <c r="T57" s="37">
        <v>0</v>
      </c>
      <c r="U57" s="37">
        <v>0</v>
      </c>
      <c r="V57" s="37" t="s">
        <v>64</v>
      </c>
      <c r="W57" s="37">
        <v>0</v>
      </c>
    </row>
    <row r="58" spans="1:23" ht="40.5" customHeight="1">
      <c r="A58" s="32"/>
      <c r="B58" s="160"/>
      <c r="C58" s="161"/>
      <c r="D58" s="130"/>
      <c r="E58" s="166"/>
      <c r="F58" s="167"/>
      <c r="G58" s="36" t="s">
        <v>72</v>
      </c>
      <c r="H58" s="148">
        <f t="shared" si="10"/>
        <v>2738399</v>
      </c>
      <c r="I58" s="149"/>
      <c r="J58" s="38">
        <f>J55-J56+J57</f>
        <v>2738399</v>
      </c>
      <c r="K58" s="38">
        <f>K55-K56+K57</f>
        <v>171299</v>
      </c>
      <c r="L58" s="37">
        <f>L55-L56+L57</f>
        <v>167213</v>
      </c>
      <c r="M58" s="37">
        <f>M55-M56+M57</f>
        <v>4086</v>
      </c>
      <c r="N58" s="37">
        <v>0</v>
      </c>
      <c r="O58" s="37">
        <f aca="true" t="shared" si="11" ref="O58:W58">O55-O56+O57</f>
        <v>2567100</v>
      </c>
      <c r="P58" s="37">
        <f t="shared" si="11"/>
        <v>0</v>
      </c>
      <c r="Q58" s="37">
        <f t="shared" si="11"/>
        <v>0</v>
      </c>
      <c r="R58" s="37">
        <f t="shared" si="11"/>
        <v>0</v>
      </c>
      <c r="S58" s="38">
        <f t="shared" si="11"/>
        <v>0</v>
      </c>
      <c r="T58" s="37">
        <f t="shared" si="11"/>
        <v>0</v>
      </c>
      <c r="U58" s="37">
        <f t="shared" si="11"/>
        <v>0</v>
      </c>
      <c r="V58" s="37">
        <f t="shared" si="11"/>
        <v>0</v>
      </c>
      <c r="W58" s="37">
        <f t="shared" si="11"/>
        <v>0</v>
      </c>
    </row>
    <row r="59" spans="1:23" ht="18" customHeight="1">
      <c r="A59" s="32"/>
      <c r="B59" s="169" t="s">
        <v>66</v>
      </c>
      <c r="C59" s="169"/>
      <c r="D59" s="169"/>
      <c r="E59" s="169"/>
      <c r="F59" s="169"/>
      <c r="G59" s="36" t="s">
        <v>69</v>
      </c>
      <c r="H59" s="188">
        <f t="shared" si="10"/>
        <v>46085250.73</v>
      </c>
      <c r="I59" s="188"/>
      <c r="J59" s="40">
        <f>K59+N59+O59+P59+Q59+R59</f>
        <v>35064276.76</v>
      </c>
      <c r="K59" s="40">
        <f>L59+M59</f>
        <v>28039521.939999998</v>
      </c>
      <c r="L59" s="40">
        <v>16682710.61</v>
      </c>
      <c r="M59" s="40">
        <v>11356811.33</v>
      </c>
      <c r="N59" s="40">
        <v>1250071</v>
      </c>
      <c r="O59" s="40">
        <v>4278907</v>
      </c>
      <c r="P59" s="40">
        <v>262252.82</v>
      </c>
      <c r="Q59" s="40" t="s">
        <v>64</v>
      </c>
      <c r="R59" s="40">
        <v>1233524</v>
      </c>
      <c r="S59" s="40">
        <f>T59+V59+W59</f>
        <v>11020973.97</v>
      </c>
      <c r="T59" s="40">
        <v>9878768.97</v>
      </c>
      <c r="U59" s="40">
        <v>5176745.97</v>
      </c>
      <c r="V59" s="41">
        <v>0</v>
      </c>
      <c r="W59" s="40">
        <v>1142205</v>
      </c>
    </row>
    <row r="60" spans="1:23" ht="15.75" customHeight="1">
      <c r="A60" s="32"/>
      <c r="B60" s="169"/>
      <c r="C60" s="169"/>
      <c r="D60" s="169"/>
      <c r="E60" s="169"/>
      <c r="F60" s="169"/>
      <c r="G60" s="39" t="s">
        <v>70</v>
      </c>
      <c r="H60" s="189">
        <f t="shared" si="10"/>
        <v>10500</v>
      </c>
      <c r="I60" s="189"/>
      <c r="J60" s="40">
        <f>K60+N60+O60+P60+Q60+R60</f>
        <v>0</v>
      </c>
      <c r="K60" s="40">
        <f>L60+M60</f>
        <v>0</v>
      </c>
      <c r="L60" s="40">
        <f>L36+L52</f>
        <v>0</v>
      </c>
      <c r="M60" s="40">
        <f>M36</f>
        <v>0</v>
      </c>
      <c r="N60" s="40">
        <v>0</v>
      </c>
      <c r="O60" s="40" t="s">
        <v>64</v>
      </c>
      <c r="P60" s="40" t="s">
        <v>64</v>
      </c>
      <c r="Q60" s="40" t="s">
        <v>64</v>
      </c>
      <c r="R60" s="40">
        <v>0</v>
      </c>
      <c r="S60" s="40">
        <f>T60+V60+W60</f>
        <v>10500</v>
      </c>
      <c r="T60" s="40">
        <f>T28+T36</f>
        <v>10500</v>
      </c>
      <c r="U60" s="40">
        <f>U36</f>
        <v>0</v>
      </c>
      <c r="V60" s="41" t="s">
        <v>64</v>
      </c>
      <c r="W60" s="37">
        <v>0</v>
      </c>
    </row>
    <row r="61" spans="1:23" ht="15" customHeight="1">
      <c r="A61" s="32"/>
      <c r="B61" s="169"/>
      <c r="C61" s="169"/>
      <c r="D61" s="169"/>
      <c r="E61" s="169"/>
      <c r="F61" s="169"/>
      <c r="G61" s="39" t="s">
        <v>71</v>
      </c>
      <c r="H61" s="189">
        <f t="shared" si="10"/>
        <v>437212</v>
      </c>
      <c r="I61" s="189"/>
      <c r="J61" s="40">
        <f>K61+N61+O61+P61+R61</f>
        <v>149212</v>
      </c>
      <c r="K61" s="40">
        <f>L61+M61</f>
        <v>149212</v>
      </c>
      <c r="L61" s="40">
        <f>L37+L53</f>
        <v>119647</v>
      </c>
      <c r="M61" s="40">
        <f>M13+M29</f>
        <v>29565</v>
      </c>
      <c r="N61" s="40">
        <v>0</v>
      </c>
      <c r="O61" s="40">
        <v>0</v>
      </c>
      <c r="P61" s="40" t="s">
        <v>64</v>
      </c>
      <c r="Q61" s="40" t="s">
        <v>64</v>
      </c>
      <c r="R61" s="40">
        <v>0</v>
      </c>
      <c r="S61" s="40">
        <f>T61</f>
        <v>288000</v>
      </c>
      <c r="T61" s="40">
        <f>T13+T21+T37</f>
        <v>288000</v>
      </c>
      <c r="U61" s="40">
        <f>U37</f>
        <v>0</v>
      </c>
      <c r="V61" s="41" t="s">
        <v>64</v>
      </c>
      <c r="W61" s="37">
        <v>0</v>
      </c>
    </row>
    <row r="62" spans="1:23" s="44" customFormat="1" ht="19.5" customHeight="1">
      <c r="A62" s="42"/>
      <c r="B62" s="169"/>
      <c r="C62" s="169"/>
      <c r="D62" s="169"/>
      <c r="E62" s="169"/>
      <c r="F62" s="169"/>
      <c r="G62" s="43" t="s">
        <v>72</v>
      </c>
      <c r="H62" s="189">
        <f>H59-H60+H61</f>
        <v>46511962.73</v>
      </c>
      <c r="I62" s="189"/>
      <c r="J62" s="40">
        <f>J59-J60+J61</f>
        <v>35213488.76</v>
      </c>
      <c r="K62" s="40">
        <f>K59-K60+K61</f>
        <v>28188733.939999998</v>
      </c>
      <c r="L62" s="40">
        <f>L59-L60+L61</f>
        <v>16802357.61</v>
      </c>
      <c r="M62" s="40">
        <f aca="true" t="shared" si="12" ref="M62:W62">M59-M60+M61</f>
        <v>11386376.33</v>
      </c>
      <c r="N62" s="40">
        <f t="shared" si="12"/>
        <v>1250071</v>
      </c>
      <c r="O62" s="40">
        <f t="shared" si="12"/>
        <v>4278907</v>
      </c>
      <c r="P62" s="40">
        <f t="shared" si="12"/>
        <v>262252.82</v>
      </c>
      <c r="Q62" s="40">
        <f t="shared" si="12"/>
        <v>0</v>
      </c>
      <c r="R62" s="40">
        <f t="shared" si="12"/>
        <v>1233524</v>
      </c>
      <c r="S62" s="40">
        <f t="shared" si="12"/>
        <v>11298473.97</v>
      </c>
      <c r="T62" s="40">
        <f t="shared" si="12"/>
        <v>10156268.97</v>
      </c>
      <c r="U62" s="40">
        <f t="shared" si="12"/>
        <v>5176745.97</v>
      </c>
      <c r="V62" s="40">
        <f t="shared" si="12"/>
        <v>0</v>
      </c>
      <c r="W62" s="40">
        <f t="shared" si="12"/>
        <v>1142205</v>
      </c>
    </row>
    <row r="63" spans="1:23" s="44" customFormat="1" ht="18.75" customHeight="1">
      <c r="A63" s="42"/>
      <c r="B63" s="183" t="s">
        <v>73</v>
      </c>
      <c r="C63" s="183"/>
      <c r="D63" s="183"/>
      <c r="E63" s="183"/>
      <c r="F63" s="183"/>
      <c r="G63" s="183"/>
      <c r="H63" s="45"/>
      <c r="I63" s="45"/>
      <c r="J63" s="45"/>
      <c r="K63" s="45"/>
      <c r="L63" s="45"/>
      <c r="M63" s="45"/>
      <c r="N63" s="45"/>
      <c r="O63" s="45"/>
      <c r="P63" s="45"/>
      <c r="Q63" s="45"/>
      <c r="R63" s="45"/>
      <c r="S63" s="45"/>
      <c r="T63" s="45"/>
      <c r="U63" s="45"/>
      <c r="V63" s="45"/>
      <c r="W63" s="45"/>
    </row>
    <row r="64" spans="1:23" s="44" customFormat="1" ht="16.5" customHeight="1">
      <c r="A64" s="42"/>
      <c r="B64" s="187" t="s">
        <v>9</v>
      </c>
      <c r="C64" s="187"/>
      <c r="D64" s="187"/>
      <c r="E64" s="187"/>
      <c r="F64" s="187"/>
      <c r="G64" s="187"/>
      <c r="H64" s="187"/>
      <c r="I64" s="187"/>
      <c r="J64" s="187"/>
      <c r="K64" s="187"/>
      <c r="L64" s="187"/>
      <c r="M64" s="187"/>
      <c r="N64" s="187"/>
      <c r="O64" s="187"/>
      <c r="P64" s="187"/>
      <c r="Q64" s="187"/>
      <c r="R64" s="187"/>
      <c r="S64" s="45"/>
      <c r="T64" s="45"/>
      <c r="U64" s="45"/>
      <c r="V64" s="45"/>
      <c r="W64" s="45"/>
    </row>
    <row r="65" spans="1:23" s="44" customFormat="1" ht="109.5" customHeight="1">
      <c r="A65" s="42"/>
      <c r="B65" s="186" t="s">
        <v>5</v>
      </c>
      <c r="C65" s="184"/>
      <c r="D65" s="184"/>
      <c r="E65" s="184"/>
      <c r="F65" s="184"/>
      <c r="G65" s="184"/>
      <c r="H65" s="184"/>
      <c r="I65" s="184"/>
      <c r="J65" s="184"/>
      <c r="K65" s="184"/>
      <c r="L65" s="184"/>
      <c r="M65" s="184"/>
      <c r="N65" s="184"/>
      <c r="O65" s="184"/>
      <c r="P65" s="184"/>
      <c r="Q65" s="184"/>
      <c r="R65" s="184"/>
      <c r="S65" s="184"/>
      <c r="T65" s="184"/>
      <c r="U65" s="184"/>
      <c r="V65" s="184"/>
      <c r="W65" s="184"/>
    </row>
    <row r="66" spans="1:23" s="44" customFormat="1" ht="119.25" customHeight="1">
      <c r="A66" s="42"/>
      <c r="B66" s="184" t="s">
        <v>165</v>
      </c>
      <c r="C66" s="185"/>
      <c r="D66" s="185"/>
      <c r="E66" s="185"/>
      <c r="F66" s="185"/>
      <c r="G66" s="185"/>
      <c r="H66" s="185"/>
      <c r="I66" s="185"/>
      <c r="J66" s="185"/>
      <c r="K66" s="185"/>
      <c r="L66" s="185"/>
      <c r="M66" s="185"/>
      <c r="N66" s="185"/>
      <c r="O66" s="185"/>
      <c r="P66" s="185"/>
      <c r="Q66" s="185"/>
      <c r="R66" s="185"/>
      <c r="S66" s="185"/>
      <c r="T66" s="185"/>
      <c r="U66" s="185"/>
      <c r="V66" s="185"/>
      <c r="W66" s="185"/>
    </row>
    <row r="67" spans="19:22" ht="12.75">
      <c r="S67" s="182" t="s">
        <v>67</v>
      </c>
      <c r="T67" s="182"/>
      <c r="U67" s="182"/>
      <c r="V67" s="182"/>
    </row>
    <row r="68" spans="7:22" ht="25.5" customHeight="1">
      <c r="G68" s="106"/>
      <c r="M68" s="95"/>
      <c r="S68" s="182" t="s">
        <v>68</v>
      </c>
      <c r="T68" s="182"/>
      <c r="U68" s="182"/>
      <c r="V68" s="182"/>
    </row>
    <row r="70" spans="4:16" ht="89.25" customHeight="1">
      <c r="D70" s="181"/>
      <c r="E70" s="181"/>
      <c r="F70" s="181"/>
      <c r="G70" s="181"/>
      <c r="H70" s="181"/>
      <c r="I70" s="181"/>
      <c r="J70" s="181"/>
      <c r="K70" s="181"/>
      <c r="L70" s="181"/>
      <c r="M70" s="181"/>
      <c r="N70" s="181"/>
      <c r="O70" s="181"/>
      <c r="P70" s="181"/>
    </row>
  </sheetData>
  <mergeCells count="126">
    <mergeCell ref="B39:C42"/>
    <mergeCell ref="D39:D42"/>
    <mergeCell ref="E39:F42"/>
    <mergeCell ref="H39:I39"/>
    <mergeCell ref="H40:I40"/>
    <mergeCell ref="H41:I41"/>
    <mergeCell ref="H42:I42"/>
    <mergeCell ref="B51:C54"/>
    <mergeCell ref="D51:D54"/>
    <mergeCell ref="E51:F54"/>
    <mergeCell ref="H51:I51"/>
    <mergeCell ref="H52:I52"/>
    <mergeCell ref="H53:I53"/>
    <mergeCell ref="H54:I54"/>
    <mergeCell ref="B59:F62"/>
    <mergeCell ref="H59:I59"/>
    <mergeCell ref="H60:I60"/>
    <mergeCell ref="H61:I61"/>
    <mergeCell ref="H62:I62"/>
    <mergeCell ref="D70:P70"/>
    <mergeCell ref="S67:V67"/>
    <mergeCell ref="S68:V68"/>
    <mergeCell ref="B63:G63"/>
    <mergeCell ref="B66:W66"/>
    <mergeCell ref="B65:W65"/>
    <mergeCell ref="B64:R64"/>
    <mergeCell ref="H35:I35"/>
    <mergeCell ref="H36:I36"/>
    <mergeCell ref="H37:I37"/>
    <mergeCell ref="H38:I38"/>
    <mergeCell ref="H27:I27"/>
    <mergeCell ref="H28:I28"/>
    <mergeCell ref="H29:I29"/>
    <mergeCell ref="H30:I30"/>
    <mergeCell ref="B10:C10"/>
    <mergeCell ref="E10:G10"/>
    <mergeCell ref="H10:I10"/>
    <mergeCell ref="L7:M8"/>
    <mergeCell ref="D4:D9"/>
    <mergeCell ref="E4:G9"/>
    <mergeCell ref="H4:I9"/>
    <mergeCell ref="J4:W4"/>
    <mergeCell ref="T5:W5"/>
    <mergeCell ref="R7:R9"/>
    <mergeCell ref="B4:C9"/>
    <mergeCell ref="N7:N9"/>
    <mergeCell ref="O7:O9"/>
    <mergeCell ref="K5:R6"/>
    <mergeCell ref="K7:K9"/>
    <mergeCell ref="Q7:Q9"/>
    <mergeCell ref="J5:J9"/>
    <mergeCell ref="P7:P9"/>
    <mergeCell ref="W6:W9"/>
    <mergeCell ref="S5:S9"/>
    <mergeCell ref="U6:U7"/>
    <mergeCell ref="T6:T9"/>
    <mergeCell ref="U8:U9"/>
    <mergeCell ref="B27:C30"/>
    <mergeCell ref="D27:D30"/>
    <mergeCell ref="E27:F30"/>
    <mergeCell ref="A1:W1"/>
    <mergeCell ref="B2:W2"/>
    <mergeCell ref="A3:B3"/>
    <mergeCell ref="C3:E3"/>
    <mergeCell ref="F3:H3"/>
    <mergeCell ref="I3:W3"/>
    <mergeCell ref="V6:V9"/>
    <mergeCell ref="H33:I33"/>
    <mergeCell ref="H34:I34"/>
    <mergeCell ref="B35:C38"/>
    <mergeCell ref="H31:I31"/>
    <mergeCell ref="H32:I32"/>
    <mergeCell ref="B31:C34"/>
    <mergeCell ref="D31:D34"/>
    <mergeCell ref="E31:F34"/>
    <mergeCell ref="D35:D38"/>
    <mergeCell ref="E35:F38"/>
    <mergeCell ref="B47:C50"/>
    <mergeCell ref="D47:D50"/>
    <mergeCell ref="E47:F50"/>
    <mergeCell ref="H47:I47"/>
    <mergeCell ref="H48:I48"/>
    <mergeCell ref="H49:I49"/>
    <mergeCell ref="H50:I50"/>
    <mergeCell ref="B55:C58"/>
    <mergeCell ref="D55:D58"/>
    <mergeCell ref="E55:F58"/>
    <mergeCell ref="H55:I55"/>
    <mergeCell ref="H56:I56"/>
    <mergeCell ref="H57:I57"/>
    <mergeCell ref="H58:I58"/>
    <mergeCell ref="B23:C26"/>
    <mergeCell ref="D23:D26"/>
    <mergeCell ref="E23:F26"/>
    <mergeCell ref="H23:I23"/>
    <mergeCell ref="H24:I24"/>
    <mergeCell ref="H25:I25"/>
    <mergeCell ref="H26:I26"/>
    <mergeCell ref="B19:C22"/>
    <mergeCell ref="D19:D22"/>
    <mergeCell ref="E19:F22"/>
    <mergeCell ref="H19:I19"/>
    <mergeCell ref="H20:I20"/>
    <mergeCell ref="H21:I21"/>
    <mergeCell ref="H22:I22"/>
    <mergeCell ref="B11:C14"/>
    <mergeCell ref="D11:D14"/>
    <mergeCell ref="E11:F14"/>
    <mergeCell ref="H11:I11"/>
    <mergeCell ref="H12:I12"/>
    <mergeCell ref="H13:I13"/>
    <mergeCell ref="H14:I14"/>
    <mergeCell ref="B15:C18"/>
    <mergeCell ref="D15:D18"/>
    <mergeCell ref="E15:F18"/>
    <mergeCell ref="H15:I15"/>
    <mergeCell ref="H16:I16"/>
    <mergeCell ref="H17:I17"/>
    <mergeCell ref="H18:I18"/>
    <mergeCell ref="B43:C46"/>
    <mergeCell ref="D43:D46"/>
    <mergeCell ref="E43:F46"/>
    <mergeCell ref="H43:I43"/>
    <mergeCell ref="H44:I44"/>
    <mergeCell ref="H45:I45"/>
    <mergeCell ref="H46:I46"/>
  </mergeCells>
  <printOptions/>
  <pageMargins left="0.31" right="0.17" top="0.5" bottom="0.32" header="0.24" footer="0.23"/>
  <pageSetup horizontalDpi="600" verticalDpi="600" orientation="landscape" paperSize="9" scale="90" r:id="rId1"/>
  <headerFooter alignWithMargins="0">
    <oddHeader>&amp;R&amp;P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A43"/>
  <sheetViews>
    <sheetView workbookViewId="0" topLeftCell="A1">
      <selection activeCell="H10" sqref="H10"/>
    </sheetView>
  </sheetViews>
  <sheetFormatPr defaultColWidth="9.140625" defaultRowHeight="12.75"/>
  <cols>
    <col min="1" max="1" width="4.7109375" style="1" customWidth="1"/>
    <col min="2" max="2" width="6.57421875" style="1" customWidth="1"/>
    <col min="3" max="3" width="7.00390625" style="1" customWidth="1"/>
    <col min="4" max="4" width="46.57421875" style="1" customWidth="1"/>
    <col min="5" max="5" width="12.7109375" style="1" customWidth="1"/>
    <col min="6" max="6" width="13.421875" style="1" customWidth="1"/>
    <col min="7" max="7" width="13.140625" style="1" customWidth="1"/>
    <col min="8" max="8" width="13.421875" style="1" customWidth="1"/>
    <col min="9" max="9" width="14.00390625" style="1" customWidth="1"/>
    <col min="10" max="10" width="12.8515625" style="1" customWidth="1"/>
    <col min="11" max="11" width="11.28125" style="1" customWidth="1"/>
    <col min="12" max="12" width="9.57421875" style="1" customWidth="1"/>
    <col min="13" max="16384" width="9.140625" style="1" customWidth="1"/>
  </cols>
  <sheetData>
    <row r="1" spans="5:27" ht="12.75">
      <c r="E1" s="195" t="s">
        <v>164</v>
      </c>
      <c r="F1" s="195"/>
      <c r="G1" s="195"/>
      <c r="H1" s="195"/>
      <c r="I1" s="195"/>
      <c r="J1" s="195"/>
      <c r="K1" s="195"/>
      <c r="L1" s="195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</row>
    <row r="2" spans="6:27" ht="16.5" customHeight="1">
      <c r="F2" s="196" t="s">
        <v>161</v>
      </c>
      <c r="G2" s="196"/>
      <c r="H2" s="196"/>
      <c r="I2" s="196"/>
      <c r="J2" s="196"/>
      <c r="K2" s="196"/>
      <c r="L2" s="196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</row>
    <row r="3" spans="1:12" ht="15" customHeight="1">
      <c r="A3" s="202" t="s">
        <v>76</v>
      </c>
      <c r="B3" s="202"/>
      <c r="C3" s="202"/>
      <c r="D3" s="202"/>
      <c r="E3" s="202"/>
      <c r="F3" s="202"/>
      <c r="G3" s="202"/>
      <c r="H3" s="202"/>
      <c r="I3" s="202"/>
      <c r="J3" s="202"/>
      <c r="K3" s="202"/>
      <c r="L3" s="202"/>
    </row>
    <row r="4" spans="1:12" ht="6.75" customHeight="1">
      <c r="A4" s="46"/>
      <c r="B4" s="46"/>
      <c r="C4" s="46"/>
      <c r="D4" s="46"/>
      <c r="E4" s="46"/>
      <c r="F4" s="46"/>
      <c r="G4" s="46"/>
      <c r="H4" s="46"/>
      <c r="I4" s="46"/>
      <c r="J4" s="46"/>
      <c r="K4" s="46"/>
      <c r="L4" s="47"/>
    </row>
    <row r="5" spans="1:12" s="5" customFormat="1" ht="14.25" customHeight="1">
      <c r="A5" s="197" t="s">
        <v>13</v>
      </c>
      <c r="B5" s="197" t="s">
        <v>10</v>
      </c>
      <c r="C5" s="197" t="s">
        <v>15</v>
      </c>
      <c r="D5" s="194" t="s">
        <v>27</v>
      </c>
      <c r="E5" s="194" t="s">
        <v>16</v>
      </c>
      <c r="F5" s="194" t="s">
        <v>17</v>
      </c>
      <c r="G5" s="194"/>
      <c r="H5" s="194"/>
      <c r="I5" s="194"/>
      <c r="J5" s="194"/>
      <c r="K5" s="198" t="s">
        <v>77</v>
      </c>
      <c r="L5" s="200" t="s">
        <v>18</v>
      </c>
    </row>
    <row r="6" spans="1:12" s="5" customFormat="1" ht="15" customHeight="1">
      <c r="A6" s="197"/>
      <c r="B6" s="197"/>
      <c r="C6" s="197"/>
      <c r="D6" s="194"/>
      <c r="E6" s="194"/>
      <c r="F6" s="194" t="s">
        <v>122</v>
      </c>
      <c r="G6" s="194" t="s">
        <v>19</v>
      </c>
      <c r="H6" s="194"/>
      <c r="I6" s="194"/>
      <c r="J6" s="194"/>
      <c r="K6" s="199"/>
      <c r="L6" s="201"/>
    </row>
    <row r="7" spans="1:12" s="5" customFormat="1" ht="29.25" customHeight="1">
      <c r="A7" s="197"/>
      <c r="B7" s="197"/>
      <c r="C7" s="197"/>
      <c r="D7" s="194"/>
      <c r="E7" s="194"/>
      <c r="F7" s="194"/>
      <c r="G7" s="194" t="s">
        <v>20</v>
      </c>
      <c r="H7" s="193" t="s">
        <v>21</v>
      </c>
      <c r="I7" s="210" t="s">
        <v>22</v>
      </c>
      <c r="J7" s="193" t="s">
        <v>23</v>
      </c>
      <c r="K7" s="199"/>
      <c r="L7" s="201"/>
    </row>
    <row r="8" spans="1:12" s="5" customFormat="1" ht="12" customHeight="1">
      <c r="A8" s="197"/>
      <c r="B8" s="197"/>
      <c r="C8" s="197"/>
      <c r="D8" s="194"/>
      <c r="E8" s="194"/>
      <c r="F8" s="194"/>
      <c r="G8" s="194"/>
      <c r="H8" s="193"/>
      <c r="I8" s="210"/>
      <c r="J8" s="193"/>
      <c r="K8" s="199"/>
      <c r="L8" s="201"/>
    </row>
    <row r="9" spans="1:12" s="7" customFormat="1" ht="13.5" customHeight="1">
      <c r="A9" s="6">
        <v>1</v>
      </c>
      <c r="B9" s="6">
        <v>2</v>
      </c>
      <c r="C9" s="6">
        <v>3</v>
      </c>
      <c r="D9" s="6">
        <v>4</v>
      </c>
      <c r="E9" s="6">
        <v>5</v>
      </c>
      <c r="F9" s="6">
        <v>6</v>
      </c>
      <c r="G9" s="6">
        <v>7</v>
      </c>
      <c r="H9" s="6">
        <v>8</v>
      </c>
      <c r="I9" s="6">
        <v>9</v>
      </c>
      <c r="J9" s="6">
        <v>10</v>
      </c>
      <c r="K9" s="6">
        <v>11</v>
      </c>
      <c r="L9" s="6">
        <v>12</v>
      </c>
    </row>
    <row r="10" spans="1:12" s="8" customFormat="1" ht="24" customHeight="1">
      <c r="A10" s="25">
        <v>1</v>
      </c>
      <c r="B10" s="61" t="s">
        <v>74</v>
      </c>
      <c r="C10" s="61" t="s">
        <v>75</v>
      </c>
      <c r="D10" s="9" t="s">
        <v>83</v>
      </c>
      <c r="E10" s="22">
        <f>F10</f>
        <v>200000</v>
      </c>
      <c r="F10" s="22">
        <f>G10+H10</f>
        <v>200000</v>
      </c>
      <c r="G10" s="22">
        <v>0</v>
      </c>
      <c r="H10" s="22">
        <v>200000</v>
      </c>
      <c r="I10" s="23"/>
      <c r="J10" s="2"/>
      <c r="K10" s="10"/>
      <c r="L10" s="14" t="s">
        <v>24</v>
      </c>
    </row>
    <row r="11" spans="1:12" s="8" customFormat="1" ht="64.5" customHeight="1">
      <c r="A11" s="83">
        <v>2</v>
      </c>
      <c r="B11" s="61" t="s">
        <v>74</v>
      </c>
      <c r="C11" s="61" t="s">
        <v>75</v>
      </c>
      <c r="D11" s="9" t="s">
        <v>112</v>
      </c>
      <c r="E11" s="22">
        <f>F11</f>
        <v>196800</v>
      </c>
      <c r="F11" s="22">
        <f>G11</f>
        <v>196800</v>
      </c>
      <c r="G11" s="22">
        <v>196800</v>
      </c>
      <c r="H11" s="22"/>
      <c r="I11" s="23"/>
      <c r="J11" s="2"/>
      <c r="K11" s="10"/>
      <c r="L11" s="14" t="s">
        <v>24</v>
      </c>
    </row>
    <row r="12" spans="1:12" s="7" customFormat="1" ht="19.5" customHeight="1">
      <c r="A12" s="207" t="s">
        <v>82</v>
      </c>
      <c r="B12" s="208"/>
      <c r="C12" s="208"/>
      <c r="D12" s="209"/>
      <c r="E12" s="19">
        <f>E10+E11</f>
        <v>396800</v>
      </c>
      <c r="F12" s="19">
        <f>F10+F11</f>
        <v>396800</v>
      </c>
      <c r="G12" s="19">
        <f>G11</f>
        <v>196800</v>
      </c>
      <c r="H12" s="19">
        <f>SUM(H10)</f>
        <v>200000</v>
      </c>
      <c r="I12" s="60"/>
      <c r="J12" s="60"/>
      <c r="K12" s="60"/>
      <c r="L12" s="60"/>
    </row>
    <row r="13" spans="1:12" s="8" customFormat="1" ht="50.25" customHeight="1">
      <c r="A13" s="25">
        <v>3</v>
      </c>
      <c r="B13" s="25">
        <v>600</v>
      </c>
      <c r="C13" s="20">
        <v>60016</v>
      </c>
      <c r="D13" s="9" t="s">
        <v>84</v>
      </c>
      <c r="E13" s="22">
        <f aca="true" t="shared" si="0" ref="E13:E18">F13</f>
        <v>1216910</v>
      </c>
      <c r="F13" s="22">
        <f>G13+H13</f>
        <v>1216910</v>
      </c>
      <c r="G13" s="22">
        <v>416910</v>
      </c>
      <c r="H13" s="22">
        <v>800000</v>
      </c>
      <c r="I13" s="23"/>
      <c r="J13" s="2"/>
      <c r="K13" s="10"/>
      <c r="L13" s="14" t="s">
        <v>24</v>
      </c>
    </row>
    <row r="14" spans="1:12" s="8" customFormat="1" ht="63.75" customHeight="1">
      <c r="A14" s="83">
        <v>4</v>
      </c>
      <c r="B14" s="25">
        <v>600</v>
      </c>
      <c r="C14" s="20">
        <v>60016</v>
      </c>
      <c r="D14" s="88" t="s">
        <v>101</v>
      </c>
      <c r="E14" s="22">
        <f t="shared" si="0"/>
        <v>200000</v>
      </c>
      <c r="F14" s="22">
        <f>G14</f>
        <v>200000</v>
      </c>
      <c r="G14" s="22">
        <v>200000</v>
      </c>
      <c r="H14" s="22"/>
      <c r="I14" s="23"/>
      <c r="J14" s="2"/>
      <c r="K14" s="10"/>
      <c r="L14" s="14" t="s">
        <v>24</v>
      </c>
    </row>
    <row r="15" spans="1:12" s="8" customFormat="1" ht="25.5" customHeight="1">
      <c r="A15" s="83">
        <v>5</v>
      </c>
      <c r="B15" s="25">
        <v>600</v>
      </c>
      <c r="C15" s="20">
        <v>60016</v>
      </c>
      <c r="D15" s="98" t="s">
        <v>109</v>
      </c>
      <c r="E15" s="22">
        <f t="shared" si="0"/>
        <v>71000</v>
      </c>
      <c r="F15" s="22">
        <f>G15</f>
        <v>71000</v>
      </c>
      <c r="G15" s="22">
        <v>71000</v>
      </c>
      <c r="H15" s="22"/>
      <c r="I15" s="23"/>
      <c r="J15" s="2"/>
      <c r="K15" s="10"/>
      <c r="L15" s="14" t="s">
        <v>24</v>
      </c>
    </row>
    <row r="16" spans="1:12" s="8" customFormat="1" ht="39" customHeight="1">
      <c r="A16" s="83">
        <v>6</v>
      </c>
      <c r="B16" s="25">
        <v>600</v>
      </c>
      <c r="C16" s="25">
        <v>60016</v>
      </c>
      <c r="D16" s="84" t="s">
        <v>99</v>
      </c>
      <c r="E16" s="22">
        <f t="shared" si="0"/>
        <v>125000</v>
      </c>
      <c r="F16" s="22">
        <f>G16+I16</f>
        <v>125000</v>
      </c>
      <c r="G16" s="22">
        <v>80000</v>
      </c>
      <c r="H16" s="22"/>
      <c r="I16" s="22">
        <v>45000</v>
      </c>
      <c r="J16" s="2"/>
      <c r="K16" s="10"/>
      <c r="L16" s="14" t="s">
        <v>24</v>
      </c>
    </row>
    <row r="17" spans="1:12" s="8" customFormat="1" ht="36.75" customHeight="1">
      <c r="A17" s="83">
        <v>7</v>
      </c>
      <c r="B17" s="25">
        <v>600</v>
      </c>
      <c r="C17" s="25">
        <v>60016</v>
      </c>
      <c r="D17" s="9" t="s">
        <v>116</v>
      </c>
      <c r="E17" s="22">
        <f t="shared" si="0"/>
        <v>35000</v>
      </c>
      <c r="F17" s="22">
        <f>G17</f>
        <v>35000</v>
      </c>
      <c r="G17" s="22">
        <v>35000</v>
      </c>
      <c r="H17" s="22"/>
      <c r="I17" s="22"/>
      <c r="J17" s="2"/>
      <c r="K17" s="10"/>
      <c r="L17" s="14" t="s">
        <v>24</v>
      </c>
    </row>
    <row r="18" spans="1:12" s="8" customFormat="1" ht="51" customHeight="1">
      <c r="A18" s="83">
        <v>8</v>
      </c>
      <c r="B18" s="25">
        <v>600</v>
      </c>
      <c r="C18" s="25">
        <v>60016</v>
      </c>
      <c r="D18" s="9" t="s">
        <v>113</v>
      </c>
      <c r="E18" s="22">
        <f t="shared" si="0"/>
        <v>99753</v>
      </c>
      <c r="F18" s="22">
        <f>G18</f>
        <v>99753</v>
      </c>
      <c r="G18" s="22">
        <v>99753</v>
      </c>
      <c r="H18" s="22"/>
      <c r="I18" s="22"/>
      <c r="J18" s="2"/>
      <c r="K18" s="10"/>
      <c r="L18" s="14" t="s">
        <v>24</v>
      </c>
    </row>
    <row r="19" spans="1:12" s="3" customFormat="1" ht="17.25" customHeight="1">
      <c r="A19" s="190" t="s">
        <v>25</v>
      </c>
      <c r="B19" s="191"/>
      <c r="C19" s="191"/>
      <c r="D19" s="192"/>
      <c r="E19" s="18">
        <f>F19+K19</f>
        <v>1747663</v>
      </c>
      <c r="F19" s="18">
        <f>SUM(F13:F18)</f>
        <v>1747663</v>
      </c>
      <c r="G19" s="18">
        <f>SUM(G13:G18)</f>
        <v>902663</v>
      </c>
      <c r="H19" s="26">
        <f>H13</f>
        <v>800000</v>
      </c>
      <c r="I19" s="18">
        <f>I16</f>
        <v>45000</v>
      </c>
      <c r="J19" s="18">
        <f>J13</f>
        <v>0</v>
      </c>
      <c r="K19" s="18">
        <v>0</v>
      </c>
      <c r="L19" s="13"/>
    </row>
    <row r="20" spans="1:12" s="87" customFormat="1" ht="43.5" customHeight="1">
      <c r="A20" s="58">
        <v>9</v>
      </c>
      <c r="B20" s="25">
        <v>700</v>
      </c>
      <c r="C20" s="20">
        <v>70005</v>
      </c>
      <c r="D20" s="9" t="s">
        <v>6</v>
      </c>
      <c r="E20" s="15">
        <f aca="true" t="shared" si="1" ref="E20:F23">F20</f>
        <v>80000</v>
      </c>
      <c r="F20" s="15">
        <f t="shared" si="1"/>
        <v>80000</v>
      </c>
      <c r="G20" s="15">
        <v>80000</v>
      </c>
      <c r="H20" s="85"/>
      <c r="I20" s="15"/>
      <c r="J20" s="15"/>
      <c r="K20" s="15"/>
      <c r="L20" s="14" t="s">
        <v>24</v>
      </c>
    </row>
    <row r="21" spans="1:12" s="87" customFormat="1" ht="39" customHeight="1">
      <c r="A21" s="58">
        <v>10</v>
      </c>
      <c r="B21" s="25">
        <v>700</v>
      </c>
      <c r="C21" s="25">
        <v>70005</v>
      </c>
      <c r="D21" s="9" t="s">
        <v>8</v>
      </c>
      <c r="E21" s="15">
        <f t="shared" si="1"/>
        <v>394326</v>
      </c>
      <c r="F21" s="15">
        <f t="shared" si="1"/>
        <v>394326</v>
      </c>
      <c r="G21" s="15">
        <v>394326</v>
      </c>
      <c r="H21" s="85"/>
      <c r="I21" s="15"/>
      <c r="J21" s="15"/>
      <c r="K21" s="15"/>
      <c r="L21" s="14" t="s">
        <v>24</v>
      </c>
    </row>
    <row r="22" spans="1:12" s="87" customFormat="1" ht="21" customHeight="1">
      <c r="A22" s="190" t="s">
        <v>100</v>
      </c>
      <c r="B22" s="191"/>
      <c r="C22" s="191"/>
      <c r="D22" s="192"/>
      <c r="E22" s="52">
        <f t="shared" si="1"/>
        <v>474326</v>
      </c>
      <c r="F22" s="52">
        <f t="shared" si="1"/>
        <v>474326</v>
      </c>
      <c r="G22" s="52">
        <f>G20+G21</f>
        <v>474326</v>
      </c>
      <c r="H22" s="26"/>
      <c r="I22" s="52"/>
      <c r="J22" s="52"/>
      <c r="K22" s="52"/>
      <c r="L22" s="86"/>
    </row>
    <row r="23" spans="1:12" ht="28.5" customHeight="1">
      <c r="A23" s="11">
        <v>11</v>
      </c>
      <c r="B23" s="11">
        <v>750</v>
      </c>
      <c r="C23" s="12">
        <v>75023</v>
      </c>
      <c r="D23" s="48" t="s">
        <v>78</v>
      </c>
      <c r="E23" s="27">
        <f t="shared" si="1"/>
        <v>65600</v>
      </c>
      <c r="F23" s="27">
        <f t="shared" si="1"/>
        <v>65600</v>
      </c>
      <c r="G23" s="27">
        <v>65600</v>
      </c>
      <c r="H23" s="28"/>
      <c r="I23" s="24"/>
      <c r="J23" s="16"/>
      <c r="K23" s="17"/>
      <c r="L23" s="14" t="s">
        <v>24</v>
      </c>
    </row>
    <row r="24" spans="1:12" ht="30.75" customHeight="1">
      <c r="A24" s="21">
        <v>12</v>
      </c>
      <c r="B24" s="11">
        <v>750</v>
      </c>
      <c r="C24" s="12">
        <v>75023</v>
      </c>
      <c r="D24" s="48" t="s">
        <v>4</v>
      </c>
      <c r="E24" s="27">
        <f>F24</f>
        <v>25000</v>
      </c>
      <c r="F24" s="27">
        <f>G24</f>
        <v>25000</v>
      </c>
      <c r="G24" s="27">
        <v>25000</v>
      </c>
      <c r="H24" s="28"/>
      <c r="I24" s="24"/>
      <c r="J24" s="16"/>
      <c r="K24" s="17"/>
      <c r="L24" s="14"/>
    </row>
    <row r="25" spans="1:12" ht="42" customHeight="1">
      <c r="A25" s="21">
        <v>13</v>
      </c>
      <c r="B25" s="11">
        <v>750</v>
      </c>
      <c r="C25" s="12">
        <v>75023</v>
      </c>
      <c r="D25" s="48" t="s">
        <v>79</v>
      </c>
      <c r="E25" s="22">
        <f aca="true" t="shared" si="2" ref="E25:E39">F25</f>
        <v>8610</v>
      </c>
      <c r="F25" s="22">
        <f>G25+J25</f>
        <v>8610</v>
      </c>
      <c r="G25" s="22">
        <v>8610</v>
      </c>
      <c r="H25" s="28"/>
      <c r="I25" s="24"/>
      <c r="J25" s="22"/>
      <c r="K25" s="17"/>
      <c r="L25" s="14" t="s">
        <v>24</v>
      </c>
    </row>
    <row r="26" spans="1:12" ht="19.5" customHeight="1">
      <c r="A26" s="21">
        <v>14</v>
      </c>
      <c r="B26" s="11">
        <v>750</v>
      </c>
      <c r="C26" s="12">
        <v>75023</v>
      </c>
      <c r="D26" s="94" t="s">
        <v>104</v>
      </c>
      <c r="E26" s="22">
        <f>F26</f>
        <v>8500</v>
      </c>
      <c r="F26" s="22">
        <f>G26</f>
        <v>8500</v>
      </c>
      <c r="G26" s="22">
        <v>8500</v>
      </c>
      <c r="H26" s="28"/>
      <c r="I26" s="24"/>
      <c r="J26" s="22"/>
      <c r="K26" s="17"/>
      <c r="L26" s="14" t="s">
        <v>24</v>
      </c>
    </row>
    <row r="27" spans="1:12" s="3" customFormat="1" ht="17.25" customHeight="1">
      <c r="A27" s="190" t="s">
        <v>80</v>
      </c>
      <c r="B27" s="191"/>
      <c r="C27" s="191"/>
      <c r="D27" s="192"/>
      <c r="E27" s="18">
        <f t="shared" si="2"/>
        <v>107710</v>
      </c>
      <c r="F27" s="18">
        <f>G27</f>
        <v>107710</v>
      </c>
      <c r="G27" s="18">
        <f>SUM(G23:G26)</f>
        <v>107710</v>
      </c>
      <c r="H27" s="13"/>
      <c r="I27" s="18">
        <v>0</v>
      </c>
      <c r="J27" s="18">
        <f>J25</f>
        <v>0</v>
      </c>
      <c r="K27" s="18">
        <v>0</v>
      </c>
      <c r="L27" s="13"/>
    </row>
    <row r="28" spans="1:12" s="3" customFormat="1" ht="42" customHeight="1">
      <c r="A28" s="49">
        <v>15</v>
      </c>
      <c r="B28" s="49">
        <v>754</v>
      </c>
      <c r="C28" s="49">
        <v>75412</v>
      </c>
      <c r="D28" s="59" t="s">
        <v>102</v>
      </c>
      <c r="E28" s="15">
        <f t="shared" si="2"/>
        <v>183501</v>
      </c>
      <c r="F28" s="15">
        <f>G28+I28</f>
        <v>183501</v>
      </c>
      <c r="G28" s="15">
        <v>50000</v>
      </c>
      <c r="H28" s="13"/>
      <c r="I28" s="15">
        <v>133501</v>
      </c>
      <c r="J28" s="18"/>
      <c r="K28" s="18"/>
      <c r="L28" s="14" t="s">
        <v>24</v>
      </c>
    </row>
    <row r="29" spans="1:12" s="3" customFormat="1" ht="26.25" customHeight="1">
      <c r="A29" s="49">
        <v>16</v>
      </c>
      <c r="B29" s="49">
        <v>754</v>
      </c>
      <c r="C29" s="49">
        <v>75416</v>
      </c>
      <c r="D29" s="50" t="s">
        <v>114</v>
      </c>
      <c r="E29" s="15">
        <f aca="true" t="shared" si="3" ref="E29:F31">F29</f>
        <v>134100</v>
      </c>
      <c r="F29" s="15">
        <f t="shared" si="3"/>
        <v>134100</v>
      </c>
      <c r="G29" s="15">
        <v>134100</v>
      </c>
      <c r="H29" s="13"/>
      <c r="I29" s="18"/>
      <c r="J29" s="18"/>
      <c r="K29" s="18"/>
      <c r="L29" s="14" t="s">
        <v>24</v>
      </c>
    </row>
    <row r="30" spans="1:12" s="3" customFormat="1" ht="27" customHeight="1">
      <c r="A30" s="49">
        <v>17</v>
      </c>
      <c r="B30" s="49">
        <v>754</v>
      </c>
      <c r="C30" s="49">
        <v>75416</v>
      </c>
      <c r="D30" s="50" t="s">
        <v>115</v>
      </c>
      <c r="E30" s="15">
        <f t="shared" si="3"/>
        <v>46900</v>
      </c>
      <c r="F30" s="15">
        <f t="shared" si="3"/>
        <v>46900</v>
      </c>
      <c r="G30" s="15">
        <v>46900</v>
      </c>
      <c r="H30" s="13"/>
      <c r="I30" s="18"/>
      <c r="J30" s="18"/>
      <c r="K30" s="18"/>
      <c r="L30" s="14" t="s">
        <v>24</v>
      </c>
    </row>
    <row r="31" spans="1:12" s="3" customFormat="1" ht="27" customHeight="1">
      <c r="A31" s="58">
        <v>18</v>
      </c>
      <c r="B31" s="49">
        <v>754</v>
      </c>
      <c r="C31" s="49">
        <v>75416</v>
      </c>
      <c r="D31" s="59" t="s">
        <v>117</v>
      </c>
      <c r="E31" s="15">
        <f t="shared" si="3"/>
        <v>0</v>
      </c>
      <c r="F31" s="15">
        <f t="shared" si="3"/>
        <v>0</v>
      </c>
      <c r="G31" s="15">
        <v>0</v>
      </c>
      <c r="H31" s="13"/>
      <c r="I31" s="18"/>
      <c r="J31" s="18"/>
      <c r="K31" s="18"/>
      <c r="L31" s="14"/>
    </row>
    <row r="32" spans="1:12" s="3" customFormat="1" ht="26.25" customHeight="1">
      <c r="A32" s="190" t="s">
        <v>7</v>
      </c>
      <c r="B32" s="191"/>
      <c r="C32" s="191"/>
      <c r="D32" s="192"/>
      <c r="E32" s="18">
        <f t="shared" si="2"/>
        <v>364501</v>
      </c>
      <c r="F32" s="18">
        <f>SUM(F28:F31)</f>
        <v>364501</v>
      </c>
      <c r="G32" s="18">
        <f>SUM(G28:G31)</f>
        <v>231000</v>
      </c>
      <c r="H32" s="13"/>
      <c r="I32" s="18">
        <f>SUM(I28:I30)</f>
        <v>133501</v>
      </c>
      <c r="J32" s="18"/>
      <c r="K32" s="18"/>
      <c r="L32" s="13"/>
    </row>
    <row r="33" spans="1:12" s="3" customFormat="1" ht="37.5" customHeight="1">
      <c r="A33" s="49">
        <v>19</v>
      </c>
      <c r="B33" s="49">
        <v>801</v>
      </c>
      <c r="C33" s="49">
        <v>80101</v>
      </c>
      <c r="D33" s="99" t="s">
        <v>119</v>
      </c>
      <c r="E33" s="15">
        <f>F33</f>
        <v>25000</v>
      </c>
      <c r="F33" s="15">
        <f>G33</f>
        <v>25000</v>
      </c>
      <c r="G33" s="15">
        <v>25000</v>
      </c>
      <c r="H33" s="13"/>
      <c r="I33" s="18"/>
      <c r="J33" s="18"/>
      <c r="K33" s="18"/>
      <c r="L33" s="14" t="s">
        <v>121</v>
      </c>
    </row>
    <row r="34" spans="1:12" s="3" customFormat="1" ht="27" customHeight="1">
      <c r="A34" s="49">
        <v>20</v>
      </c>
      <c r="B34" s="49">
        <v>801</v>
      </c>
      <c r="C34" s="49">
        <v>80104</v>
      </c>
      <c r="D34" s="99" t="s">
        <v>120</v>
      </c>
      <c r="E34" s="15">
        <f>F34</f>
        <v>65000</v>
      </c>
      <c r="F34" s="15">
        <f>G34</f>
        <v>65000</v>
      </c>
      <c r="G34" s="15">
        <v>65000</v>
      </c>
      <c r="H34" s="13"/>
      <c r="I34" s="18"/>
      <c r="J34" s="18"/>
      <c r="K34" s="18"/>
      <c r="L34" s="14" t="s">
        <v>121</v>
      </c>
    </row>
    <row r="35" spans="1:12" s="51" customFormat="1" ht="24" customHeight="1">
      <c r="A35" s="49">
        <v>21</v>
      </c>
      <c r="B35" s="49">
        <v>801</v>
      </c>
      <c r="C35" s="49">
        <v>80195</v>
      </c>
      <c r="D35" s="99" t="s">
        <v>108</v>
      </c>
      <c r="E35" s="15">
        <f t="shared" si="2"/>
        <v>40550</v>
      </c>
      <c r="F35" s="15">
        <f>G35</f>
        <v>40550</v>
      </c>
      <c r="G35" s="15">
        <v>40550</v>
      </c>
      <c r="H35" s="28"/>
      <c r="I35" s="15"/>
      <c r="J35" s="15"/>
      <c r="K35" s="15"/>
      <c r="L35" s="14" t="s">
        <v>24</v>
      </c>
    </row>
    <row r="36" spans="1:12" s="51" customFormat="1" ht="39.75" customHeight="1">
      <c r="A36" s="58">
        <v>22</v>
      </c>
      <c r="B36" s="49">
        <v>801</v>
      </c>
      <c r="C36" s="49">
        <v>80195</v>
      </c>
      <c r="D36" s="99" t="s">
        <v>106</v>
      </c>
      <c r="E36" s="15">
        <f t="shared" si="2"/>
        <v>1422500</v>
      </c>
      <c r="F36" s="15">
        <f>G36+H36</f>
        <v>1422500</v>
      </c>
      <c r="G36" s="15">
        <v>422500</v>
      </c>
      <c r="H36" s="15">
        <v>1000000</v>
      </c>
      <c r="I36" s="15"/>
      <c r="J36" s="15"/>
      <c r="K36" s="15"/>
      <c r="L36" s="14" t="s">
        <v>24</v>
      </c>
    </row>
    <row r="37" spans="1:12" s="51" customFormat="1" ht="46.5" customHeight="1">
      <c r="A37" s="58">
        <v>23</v>
      </c>
      <c r="B37" s="49">
        <v>801</v>
      </c>
      <c r="C37" s="49">
        <v>80195</v>
      </c>
      <c r="D37" s="99" t="s">
        <v>118</v>
      </c>
      <c r="E37" s="15">
        <f>F37</f>
        <v>52473</v>
      </c>
      <c r="F37" s="15">
        <f>G37</f>
        <v>52473</v>
      </c>
      <c r="G37" s="15">
        <v>52473</v>
      </c>
      <c r="H37" s="15"/>
      <c r="I37" s="15"/>
      <c r="J37" s="15"/>
      <c r="K37" s="15"/>
      <c r="L37" s="14" t="s">
        <v>24</v>
      </c>
    </row>
    <row r="38" spans="1:12" s="51" customFormat="1" ht="52.5" customHeight="1">
      <c r="A38" s="49">
        <v>24</v>
      </c>
      <c r="B38" s="49">
        <v>801</v>
      </c>
      <c r="C38" s="49">
        <v>80195</v>
      </c>
      <c r="D38" s="99" t="s">
        <v>107</v>
      </c>
      <c r="E38" s="15">
        <f t="shared" si="2"/>
        <v>43000</v>
      </c>
      <c r="F38" s="15">
        <f>G38</f>
        <v>43000</v>
      </c>
      <c r="G38" s="15">
        <v>43000</v>
      </c>
      <c r="H38" s="15"/>
      <c r="I38" s="15"/>
      <c r="J38" s="15"/>
      <c r="K38" s="15"/>
      <c r="L38" s="14" t="s">
        <v>24</v>
      </c>
    </row>
    <row r="39" spans="1:12" s="51" customFormat="1" ht="51" customHeight="1">
      <c r="A39" s="49">
        <v>25</v>
      </c>
      <c r="B39" s="49">
        <v>801</v>
      </c>
      <c r="C39" s="49">
        <v>80195</v>
      </c>
      <c r="D39" s="121" t="s">
        <v>160</v>
      </c>
      <c r="E39" s="15">
        <f t="shared" si="2"/>
        <v>240000</v>
      </c>
      <c r="F39" s="15">
        <f>G39</f>
        <v>240000</v>
      </c>
      <c r="G39" s="15">
        <v>240000</v>
      </c>
      <c r="H39" s="15"/>
      <c r="I39" s="15"/>
      <c r="J39" s="15"/>
      <c r="K39" s="15"/>
      <c r="L39" s="14"/>
    </row>
    <row r="40" spans="1:12" s="51" customFormat="1" ht="15" customHeight="1">
      <c r="A40" s="190" t="s">
        <v>81</v>
      </c>
      <c r="B40" s="191"/>
      <c r="C40" s="191"/>
      <c r="D40" s="192"/>
      <c r="E40" s="18">
        <f>SUM(E33:E39)</f>
        <v>1888523</v>
      </c>
      <c r="F40" s="18">
        <f>SUM(F33:F39)</f>
        <v>1888523</v>
      </c>
      <c r="G40" s="18">
        <f>SUM(G33:G39)</f>
        <v>888523</v>
      </c>
      <c r="H40" s="18">
        <f>SUM(H35:H36)</f>
        <v>1000000</v>
      </c>
      <c r="I40" s="15"/>
      <c r="J40" s="15"/>
      <c r="K40" s="15"/>
      <c r="L40" s="28"/>
    </row>
    <row r="41" spans="1:12" s="55" customFormat="1" ht="20.25" customHeight="1">
      <c r="A41" s="204" t="s">
        <v>11</v>
      </c>
      <c r="B41" s="205"/>
      <c r="C41" s="205"/>
      <c r="D41" s="206"/>
      <c r="E41" s="97">
        <f>E12+E19+E22+E27+E32+E40</f>
        <v>4979523</v>
      </c>
      <c r="F41" s="52">
        <f>F12+F19+F22+F27+F32+F40</f>
        <v>4979523</v>
      </c>
      <c r="G41" s="52">
        <f>G12+G19+G22+G27+G32+G40</f>
        <v>2801022</v>
      </c>
      <c r="H41" s="52">
        <f>H12+H19+H40</f>
        <v>2000000</v>
      </c>
      <c r="I41" s="52">
        <f>I19+I32</f>
        <v>178501</v>
      </c>
      <c r="J41" s="52">
        <f>J27</f>
        <v>0</v>
      </c>
      <c r="K41" s="53">
        <f>SUM(K27)</f>
        <v>0</v>
      </c>
      <c r="L41" s="54" t="s">
        <v>26</v>
      </c>
    </row>
    <row r="42" spans="1:11" ht="19.5" customHeight="1">
      <c r="A42" s="137"/>
      <c r="B42" s="137"/>
      <c r="C42" s="137"/>
      <c r="D42" s="137"/>
      <c r="E42" s="137"/>
      <c r="F42" s="137"/>
      <c r="H42" s="203" t="s">
        <v>67</v>
      </c>
      <c r="I42" s="203"/>
      <c r="J42" s="203"/>
      <c r="K42" s="4"/>
    </row>
    <row r="43" spans="5:10" ht="21.75" customHeight="1">
      <c r="E43" s="96"/>
      <c r="H43" s="203" t="s">
        <v>68</v>
      </c>
      <c r="I43" s="203"/>
      <c r="J43" s="203"/>
    </row>
  </sheetData>
  <mergeCells count="27">
    <mergeCell ref="A42:F42"/>
    <mergeCell ref="A3:L3"/>
    <mergeCell ref="H43:J43"/>
    <mergeCell ref="A27:D27"/>
    <mergeCell ref="A40:D40"/>
    <mergeCell ref="A41:D41"/>
    <mergeCell ref="H42:J42"/>
    <mergeCell ref="A12:D12"/>
    <mergeCell ref="I7:I8"/>
    <mergeCell ref="A32:D32"/>
    <mergeCell ref="E1:L1"/>
    <mergeCell ref="F2:L2"/>
    <mergeCell ref="A5:A8"/>
    <mergeCell ref="B5:B8"/>
    <mergeCell ref="C5:C8"/>
    <mergeCell ref="D5:D8"/>
    <mergeCell ref="E5:E8"/>
    <mergeCell ref="F5:J5"/>
    <mergeCell ref="K5:K8"/>
    <mergeCell ref="L5:L8"/>
    <mergeCell ref="A22:D22"/>
    <mergeCell ref="J7:J8"/>
    <mergeCell ref="A19:D19"/>
    <mergeCell ref="F6:F8"/>
    <mergeCell ref="G6:J6"/>
    <mergeCell ref="G7:G8"/>
    <mergeCell ref="H7:H8"/>
  </mergeCells>
  <printOptions/>
  <pageMargins left="0.42" right="0.26" top="0.54" bottom="0.37" header="0.38" footer="0.28"/>
  <pageSetup horizontalDpi="600" verticalDpi="600" orientation="landscape" paperSize="9" scale="85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</dc:creator>
  <cp:keywords/>
  <dc:description/>
  <cp:lastModifiedBy>Jawdiga Florczak</cp:lastModifiedBy>
  <cp:lastPrinted>2012-12-14T10:57:39Z</cp:lastPrinted>
  <dcterms:created xsi:type="dcterms:W3CDTF">2009-10-15T10:17:39Z</dcterms:created>
  <dcterms:modified xsi:type="dcterms:W3CDTF">2012-12-27T10:18:22Z</dcterms:modified>
  <cp:category/>
  <cp:version/>
  <cp:contentType/>
  <cp:contentStatus/>
</cp:coreProperties>
</file>