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ł nr 3" sheetId="3" r:id="rId3"/>
  </sheets>
  <definedNames>
    <definedName name="_xlnm.Print_Area" localSheetId="0">'zal nr 1'!$A$1:$L$19</definedName>
    <definedName name="_xlnm.Print_Area" localSheetId="1">'zal nr 2'!$A$1:$W$60</definedName>
    <definedName name="_xlnm.Print_Area" localSheetId="2">'zał nr 3'!$A$1:$L$41</definedName>
  </definedNames>
  <calcPr fullCalcOnLoad="1"/>
</workbook>
</file>

<file path=xl/sharedStrings.xml><?xml version="1.0" encoding="utf-8"?>
<sst xmlns="http://schemas.openxmlformats.org/spreadsheetml/2006/main" count="293" uniqueCount="141">
  <si>
    <t>z dnia 29 października 2012r  Zmieniającej uchwałę budzetową na rok 2012</t>
  </si>
  <si>
    <r>
      <t>Zakup  nieruchomości w Bieganowie - działka nr 23/5 o pow. 905 m</t>
    </r>
    <r>
      <rPr>
        <vertAlign val="superscript"/>
        <sz val="10"/>
        <rFont val="Arial CE"/>
        <family val="0"/>
      </rPr>
      <t xml:space="preserve">2 </t>
    </r>
    <r>
      <rPr>
        <sz val="10"/>
        <rFont val="Arial CE"/>
        <family val="0"/>
      </rPr>
      <t>oraz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 zakup działek Nr 171/6, 172/4, 173/4 i 175/8 w Chylicach o pow.700 m</t>
    </r>
    <r>
      <rPr>
        <vertAlign val="superscript"/>
        <sz val="9"/>
        <rFont val="Arial CE"/>
        <family val="0"/>
      </rPr>
      <t>2</t>
    </r>
  </si>
  <si>
    <t>Razem dział 754 - Bezpieczeństwo publiczne i ochrona przeciwpożarowa</t>
  </si>
  <si>
    <t>Należność z tyt. rozliczenia nakładów inwestycyjnych  poniesionych przez dzierżawcę na przebudowę budynku w Budach Michałowskich</t>
  </si>
  <si>
    <t xml:space="preserve">W planie wydatków budżetowych wprowadza się zmiany:  
</t>
  </si>
  <si>
    <t>Dział</t>
  </si>
  <si>
    <t>Ogółem</t>
  </si>
  <si>
    <t>Rozdział</t>
  </si>
  <si>
    <t>Lp.</t>
  </si>
  <si>
    <t>Wydatki</t>
  </si>
  <si>
    <t>Rozdz.</t>
  </si>
  <si>
    <t>Łączne koszty finansowe
 (7 + 12)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</si>
  <si>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</si>
  <si>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</si>
  <si>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</si>
  <si>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</si>
  <si>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</si>
  <si>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</si>
  <si>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</si>
  <si>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Urząd Gminy</t>
  </si>
  <si>
    <t>Razem dział 600 - Transport i łączność</t>
  </si>
  <si>
    <t>x</t>
  </si>
  <si>
    <t xml:space="preserve">Nazwa zadania inwestycyjnego </t>
  </si>
  <si>
    <t>w tym:</t>
  </si>
  <si>
    <t>dotacje</t>
  </si>
  <si>
    <t>Oświata i wychowanie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</si>
  <si>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</si>
  <si>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</si>
  <si>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</si>
  <si>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</si>
  <si>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</si>
  <si>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</si>
  <si>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</si>
  <si>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</si>
  <si>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</si>
  <si>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</si>
  <si>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</si>
  <si>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</si>
  <si>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</si>
  <si>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</si>
  <si>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</si>
  <si>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</si>
  <si>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</si>
  <si>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</si>
  <si>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</si>
  <si>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</si>
  <si>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</si>
  <si>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</si>
  <si>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</si>
  <si>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</si>
  <si>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</si>
  <si>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</si>
  <si>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</si>
  <si>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</si>
  <si>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</si>
  <si>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</si>
  <si>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</si>
  <si>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</si>
  <si>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</si>
  <si>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</si>
  <si>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801</t>
  </si>
  <si>
    <t>Wydatki razem:</t>
  </si>
  <si>
    <t>Przewodniczący Rady Gminy</t>
  </si>
  <si>
    <t>Mirosław Byczak</t>
  </si>
  <si>
    <t>przed zmianą</t>
  </si>
  <si>
    <t>zmniejszenie</t>
  </si>
  <si>
    <t>zwiększenie</t>
  </si>
  <si>
    <t>po zmianach</t>
  </si>
  <si>
    <t>Uzasadnienie</t>
  </si>
  <si>
    <t>010</t>
  </si>
  <si>
    <t>01010</t>
  </si>
  <si>
    <t xml:space="preserve">Wydatki na zadania inwestycyjne na 2012 rok </t>
  </si>
  <si>
    <t>Srodki do pozyskania w 2012r</t>
  </si>
  <si>
    <t>Zakup dwóch samochodów osobowych dla Urzędu Gminy Jaktorów</t>
  </si>
  <si>
    <t>Zakup  oprogramowania  systemu informatycznego numeracji porządkowej nieruchomości  dla Urzędu Gminy Jaktorów</t>
  </si>
  <si>
    <t>Razem dział 750 - Administracja publiczna</t>
  </si>
  <si>
    <t>Razem dział 801 - Oświata i wychowanie</t>
  </si>
  <si>
    <t>Razem dział 010 - Rolnictwo i łowiectwo</t>
  </si>
  <si>
    <t>Budowa sieci wodociągowej wraz z przyłączami w Gminie Jaktorów</t>
  </si>
  <si>
    <t xml:space="preserve">Przebudowa dróg gminnych we wsiach Jaktorów, Chylice, Budy Grzybek, Bieganów, Międzyborów, Sade Budy: ułożenie warstwy destruktu na podbudowie  z gruzu betonowego  </t>
  </si>
  <si>
    <t>DOCHODY</t>
  </si>
  <si>
    <t>Źródło dochodów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</si>
  <si>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</si>
  <si>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</si>
  <si>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</si>
  <si>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</si>
  <si>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</si>
  <si>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</si>
  <si>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</si>
  <si>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</si>
  <si>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</si>
  <si>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</si>
  <si>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</si>
  <si>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zmieniającej Uchwałę Budżetową  na rok 2012</t>
  </si>
  <si>
    <t>Modernizacja drogi gminnej we wsi Budy Zosine od ul. Kaskiej  (droga powiatowa nr 1516W) do ul.Armii Krajowej (droga powiatowa nr 1514W)</t>
  </si>
  <si>
    <t>Razem dział 700 - Gospodarka mieszkaniowa</t>
  </si>
  <si>
    <t>Wykonanie robót geodezyjnych polegających na wznowieniu granic pasów dróg gminnych przewidzianych pod inwestycje oraz określenie spadków rowów wraz z wykonaniem inwentaryzacji powykonawczej</t>
  </si>
  <si>
    <t>Zakup  lekkiego samochodu wsparcia działań ratowniczo-gaśniczych  dla Ochotniczej Straży Pożarnej w Jaktorowie</t>
  </si>
  <si>
    <t>Pozostała działalność</t>
  </si>
  <si>
    <t>Zakup kopiarki biurowej dla Urzędu Gminy</t>
  </si>
  <si>
    <t>80195</t>
  </si>
  <si>
    <t xml:space="preserve">Wyposażenie  przedszkola wraz z kuchnią,  wyposażenie hali sportowej oraz biblioteki przy Zespole Szkół Publicznych w Międzyborowie, </t>
  </si>
  <si>
    <t>Wykonanie dokumentacji projektowo-kosztorysowej na budowę  kompleksu sportowego wraz z opłatami przyłączeniowymi przy Zespole Szkół Publicznych w Międzyborowie</t>
  </si>
  <si>
    <t xml:space="preserve">Budowa placu zabaw przy Zespole Szkół Publicznych  w Międzyborowie </t>
  </si>
  <si>
    <t>Przebudowa chodnika i jezdni o nawierzchni asfaltowej na odcinku 100 mb na ul. Okrężnej w Międzyborowie</t>
  </si>
  <si>
    <t>754</t>
  </si>
  <si>
    <t>Bezpieczeństwo publiczne i ochrona przeciwpożarowa</t>
  </si>
  <si>
    <t>Opracowanie dokumentacji projektowo-kosztorysowej na budowę stacji uzdatniania wody w Grądach wraz z zasilaniem energetycznym, stacją trafo i siecią wodociągową we wsi Grądy i Henryszew, Budy Zosine, Budy Stare, Jaktorów Kolonia, Budy Grzybek</t>
  </si>
  <si>
    <t>Opracowanie dokumentacji technicznej na budowę dróg gminnych: ul. Kukuczki do trasy 719, odcinek ul. Alpejskiej, ul. Cichej wraz z ciągiem pieszo-rowerowym i zatokami parkingowymi</t>
  </si>
  <si>
    <t>Zakup fotoradaru dla Straży Gminnej w Jaktorowie</t>
  </si>
  <si>
    <t>Zakup samochodu osobowego dla Straży Gminnej w Jaktorowie</t>
  </si>
  <si>
    <t>Wykonanie dokumentacji projektowo-kosztorysowej na przebudowę mostu położonego nad rz, Pisią w m. Budy Grzybek w ciągu drogi ul. Stryjeńskiej</t>
  </si>
  <si>
    <t>Wpływy z różnych opłat</t>
  </si>
  <si>
    <t>Zakup serwera i zestawu komputerowego dla straży gminnej</t>
  </si>
  <si>
    <t xml:space="preserve">„Budowa przedszkola, organizacja klas „O”, biblioteki, hali sportowej wraz z łącznikiem przy Zespole Szkół Publicznych w Międzyborowie” -  wydatki poza projektem </t>
  </si>
  <si>
    <t>80101</t>
  </si>
  <si>
    <t>Szkoły podstawowe</t>
  </si>
  <si>
    <t xml:space="preserve">                                                            z dnia 29 października  2012r  zmieniającej uchwałę budżetową na rok 2012</t>
  </si>
  <si>
    <t>75412</t>
  </si>
  <si>
    <t>Ochotnicze straże pożarne</t>
  </si>
  <si>
    <t>80104</t>
  </si>
  <si>
    <t>Przedszkola</t>
  </si>
  <si>
    <t>854</t>
  </si>
  <si>
    <t>Edukacyjna opieka wychowawcza</t>
  </si>
  <si>
    <t>85401</t>
  </si>
  <si>
    <t>Opracowanie dokumentacji projektowo-kosztorysowej na budowę parkingow przy Zespole Szkolno-Przedszkolnym w Jaktorowie</t>
  </si>
  <si>
    <t>Opracowanie dokumentacji projektowo-kosztorysowej nadbudowy budynku Przedszkola w Jaktorowie</t>
  </si>
  <si>
    <t>ZSP w Jaktorowie</t>
  </si>
  <si>
    <t>Informacja uzupełniająca - dotacja z WFOŚiGW w Warszawie na dofinansowanie zakupu lekkiego samochodu wsparcia działań ratowniczo-gaśniczych dla OSP w Jaktorowie została zmniejszona o 10.499 zł (umowa Nr 0720/12/NZ/D)</t>
  </si>
  <si>
    <t>Środki otrzymane od pozostałych jednostek zaliczanych do sektora finansów publicznych na finansowanie lub dofinansowanie kosztów realizacji i zakupów inwestycyjnych jednostek zaliczanych do sektora finansów publicznych</t>
  </si>
  <si>
    <r>
      <t xml:space="preserve">W planie dochodów budżetowych wprowadza się następujące zmiany:
   </t>
    </r>
    <r>
      <rPr>
        <b/>
        <sz val="10"/>
        <rFont val="Arial"/>
        <family val="2"/>
      </rPr>
      <t>Dochody bieżące</t>
    </r>
    <r>
      <rPr>
        <sz val="10"/>
        <rFont val="Arial"/>
        <family val="0"/>
      </rPr>
      <t xml:space="preserve"> -  Zwiększa  się  w dziale 801 - Oświata i wychowanie plan dochodów Gminy o kwotę 9.473 zł w związku z uzyskaniem  z Mazowieckiej Spółki Gazownictwa sp z o.o w Łodzi  zwrotu należności za wykonane przyłącze gazowe i wykonanie układu pomiarowego do  hali sportowej wraz z przedszkolem w Międzyborowie - zgodnie z umową nr LTRR/U/14313/IN/2/2011  
   </t>
    </r>
    <r>
      <rPr>
        <b/>
        <sz val="10"/>
        <rFont val="Arial"/>
        <family val="2"/>
      </rPr>
      <t>Dochody majątkowe</t>
    </r>
    <r>
      <rPr>
        <sz val="10"/>
        <rFont val="Arial"/>
        <family val="0"/>
      </rPr>
      <t xml:space="preserve"> - zmniejsza się  o 10.499 zł dotację z WFOŚiGW w Warszawie  na dofinansowanie zakupu lekkiego samochodu wsparcia działań ratowniczo-gaśniczych dla OSP w Jaktorowie. Zgodnie z umową Nr  0720/12/NZ/D plan dotacji po zmianie wyniesie 39.501 zł.
     </t>
    </r>
  </si>
  <si>
    <t>921</t>
  </si>
  <si>
    <t>Kultura  i ochrona dziedzictwa narodowego</t>
  </si>
  <si>
    <t>92195</t>
  </si>
  <si>
    <r>
      <t>wydatki  bieżące -</t>
    </r>
    <r>
      <rPr>
        <sz val="10"/>
        <rFont val="Arial"/>
        <family val="2"/>
      </rPr>
      <t xml:space="preserve"> zmniejszenie  90.000 zł oraz zwiększenie 5.000 zł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z tego</t>
    </r>
    <r>
      <rPr>
        <b/>
        <sz val="10"/>
        <rFont val="Arial"/>
        <family val="2"/>
      </rPr>
      <t xml:space="preserve">:
</t>
    </r>
    <r>
      <rPr>
        <sz val="10"/>
        <rFont val="Arial"/>
        <family val="2"/>
      </rPr>
      <t xml:space="preserve"> 1)</t>
    </r>
    <r>
      <rPr>
        <b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dział 801 - Oświata i wychowanie </t>
    </r>
    <r>
      <rPr>
        <b/>
        <sz val="10"/>
        <rFont val="Arial"/>
        <family val="2"/>
      </rPr>
      <t xml:space="preserve"> oraz </t>
    </r>
    <r>
      <rPr>
        <b/>
        <u val="single"/>
        <sz val="10"/>
        <rFont val="Arial"/>
        <family val="2"/>
      </rPr>
      <t>dzia  854 - Edukacyjna opieka wychowawcza: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w związku z wystąpieniem oszczędności w zakresie wypłat wynagrodzeń zmniejsza się   plan  wydatków   o kwotę  90.000 zł, która zostaje przeznaczona na  opracowanie dokumentacji projektowo-koszytorysowej na zadania inwestycyjne  realizowane przez ZSP w Jaktorowie. 
2) </t>
    </r>
    <r>
      <rPr>
        <u val="single"/>
        <sz val="10"/>
        <rFont val="Arial"/>
        <family val="2"/>
      </rPr>
      <t>dział 921 - Kultura i ochrona dziedzictwa narodowego</t>
    </r>
    <r>
      <rPr>
        <sz val="10"/>
        <rFont val="Arial"/>
        <family val="2"/>
      </rPr>
      <t xml:space="preserve">  kwotę 5.000 zł  przeznacza się na dofinansowanie imprez kulturalnych w Gminie.
  </t>
    </r>
    <r>
      <rPr>
        <b/>
        <sz val="10"/>
        <rFont val="Arial"/>
        <family val="2"/>
      </rPr>
      <t xml:space="preserve">
</t>
    </r>
    <r>
      <rPr>
        <sz val="10"/>
        <rFont val="Arial"/>
        <family val="0"/>
      </rPr>
      <t xml:space="preserve">    </t>
    </r>
  </si>
  <si>
    <r>
      <t xml:space="preserve">2) </t>
    </r>
    <r>
      <rPr>
        <b/>
        <sz val="10"/>
        <rFont val="Arial"/>
        <family val="2"/>
      </rPr>
      <t xml:space="preserve">wydatki majątkowe: </t>
    </r>
    <r>
      <rPr>
        <sz val="10"/>
        <rFont val="Arial"/>
        <family val="2"/>
      </rPr>
      <t>zmniejszenie  wynosi 10.499 zł, a zwiększenie wydatków - 94.473 zł.</t>
    </r>
    <r>
      <rPr>
        <sz val="10"/>
        <rFont val="Arial"/>
        <family val="0"/>
      </rPr>
      <t xml:space="preserve">
    -  </t>
    </r>
    <r>
      <rPr>
        <u val="single"/>
        <sz val="10"/>
        <rFont val="Arial"/>
        <family val="2"/>
      </rPr>
      <t>dział 754 - Bezpieczeństwo publiczne i ochrona  przeciwpożarowa</t>
    </r>
    <r>
      <rPr>
        <sz val="10"/>
        <rFont val="Arial"/>
        <family val="0"/>
      </rPr>
      <t xml:space="preserve"> - zmniejsza się  o 10.499 zł  wydatki  na zakup lekkiego samochodu wsparcia działań ratowniczo-gaśniczych dla OSP w Jaktorowie z uwagi na zmniejszenie dotacji z WFOŚiGW w Warszawie,
    -  </t>
    </r>
    <r>
      <rPr>
        <u val="single"/>
        <sz val="10"/>
        <rFont val="Arial"/>
        <family val="2"/>
      </rPr>
      <t>dział 801 - Oświata i wychowanie</t>
    </r>
    <r>
      <rPr>
        <sz val="10"/>
        <rFont val="Arial"/>
        <family val="0"/>
      </rPr>
      <t xml:space="preserve">  -</t>
    </r>
    <r>
      <rPr>
        <sz val="10"/>
        <rFont val="Arial"/>
        <family val="2"/>
      </rPr>
      <t>zwiększa się</t>
    </r>
    <r>
      <rPr>
        <sz val="10"/>
        <rFont val="Arial"/>
        <family val="0"/>
      </rPr>
      <t xml:space="preserve">   wydatki o  94.473 zł , z tego:
      a)   kwotę  4.473 zł przeznacza się na  wykonanie układu pomiarowego oraz  opłatę za przyłącze gazowe do budynku hali sportowej wraz z przedszkolem w Międzyborowie (dot.  wydatków    ponoszonych poza projektem w związku z realizacją zadania " Budowa przedszkola, organizacja klas "0", biblioteki, hali sportowej wraz z łącznikiem przy ZSP w Międzyborowie", 
      b) na opracowanie dokumentacji projektowo-kosztorysowej  na budowę parkingów przy  Zespole Szkolno-Przedszkolnym w Jaktorowie zabezpiecza się  25.000 zł,  
      c) na opracowanie  dokumentacji projektowo-kosztorysowej nadbudowy budynku Przedszkola w Jaktorowie przeznacza się  65.000 zł
       Zadanie realizuje ZSP w Jaktorowie.</t>
    </r>
  </si>
  <si>
    <t>Świetlice szkolne</t>
  </si>
  <si>
    <t>Zał  Nr 1 do uchwały Nr  XXXIV/180 /2012  Rady Gminy Jaktorów z dnia 29 października 2012r</t>
  </si>
  <si>
    <t>Zał nr 2 do uchwały Nr XXXIV/ 180 /2012 Rady Gminy Jaktorów</t>
  </si>
  <si>
    <t xml:space="preserve">                                                                             Zał nr 3 do uchwały Nr  XXXIV/ 180 /2012 Rady Gminy Jaktorów</t>
  </si>
  <si>
    <t>rok 2012
(8+9+10+11)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</si>
</sst>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0"/>
    </font>
    <font>
      <b/>
      <i/>
      <sz val="10"/>
      <name val="Arial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sz val="9"/>
      <name val="Arial"/>
      <family val="0"/>
    </font>
    <font>
      <b/>
      <i/>
      <sz val="8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i/>
      <sz val="10"/>
      <name val="Arial CE"/>
      <family val="0"/>
    </font>
    <font>
      <i/>
      <sz val="11"/>
      <name val="Arial"/>
      <family val="0"/>
    </font>
    <font>
      <b/>
      <i/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sz val="10"/>
      <color indexed="10"/>
      <name val="Arial"/>
      <family val="0"/>
    </font>
    <font>
      <b/>
      <i/>
      <sz val="10"/>
      <color indexed="8"/>
      <name val="Arial CE"/>
      <family val="0"/>
    </font>
    <font>
      <b/>
      <sz val="7"/>
      <color indexed="8"/>
      <name val="Arial"/>
      <family val="2"/>
    </font>
    <font>
      <vertAlign val="superscript"/>
      <sz val="10"/>
      <name val="Arial CE"/>
      <family val="0"/>
    </font>
    <font>
      <sz val="10"/>
      <color indexed="10"/>
      <name val="Arial CE"/>
      <family val="0"/>
    </font>
    <font>
      <vertAlign val="superscript"/>
      <sz val="9"/>
      <name val="Arial CE"/>
      <family val="0"/>
    </font>
    <font>
      <b/>
      <i/>
      <sz val="10"/>
      <color indexed="10"/>
      <name val="Arial CE"/>
      <family val="0"/>
    </font>
    <font>
      <i/>
      <sz val="10"/>
      <color indexed="10"/>
      <name val="Arial"/>
      <family val="0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3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49" fontId="37" fillId="0" borderId="10" xfId="0" applyFont="1" applyFill="1" applyBorder="1" applyAlignment="1">
      <alignment horizontal="center" vertical="center" wrapText="1"/>
    </xf>
    <xf numFmtId="49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/>
      <protection locked="0"/>
    </xf>
    <xf numFmtId="49" fontId="37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4" fontId="37" fillId="0" borderId="10" xfId="0" applyNumberFormat="1" applyFont="1" applyFill="1" applyBorder="1" applyAlignment="1">
      <alignment vertical="center" wrapText="1"/>
    </xf>
    <xf numFmtId="49" fontId="37" fillId="0" borderId="10" xfId="0" applyFont="1" applyFill="1" applyBorder="1" applyAlignment="1">
      <alignment horizontal="lef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9" fontId="35" fillId="0" borderId="1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 locked="0"/>
    </xf>
    <xf numFmtId="49" fontId="30" fillId="0" borderId="0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vertical="top" wrapText="1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4" fontId="46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0" fontId="5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37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Fill="1" applyBorder="1" applyAlignment="1">
      <alignment vertical="top" wrapText="1"/>
    </xf>
    <xf numFmtId="4" fontId="26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top" wrapText="1"/>
    </xf>
    <xf numFmtId="0" fontId="36" fillId="0" borderId="0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Font="1" applyFill="1" applyBorder="1" applyAlignment="1">
      <alignment horizontal="left" vertical="top" wrapText="1"/>
    </xf>
    <xf numFmtId="49" fontId="0" fillId="0" borderId="1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" fontId="35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52" applyFont="1" applyFill="1" applyAlignment="1">
      <alignment horizontal="center"/>
      <protection/>
    </xf>
    <xf numFmtId="0" fontId="34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49" fontId="37" fillId="0" borderId="16" xfId="0" applyFont="1" applyFill="1" applyBorder="1" applyAlignment="1">
      <alignment horizontal="center" vertical="center" wrapText="1"/>
    </xf>
    <xf numFmtId="49" fontId="37" fillId="0" borderId="18" xfId="0" applyFont="1" applyFill="1" applyBorder="1" applyAlignment="1">
      <alignment horizontal="center" vertical="center" wrapText="1"/>
    </xf>
    <xf numFmtId="49" fontId="37" fillId="0" borderId="17" xfId="0" applyFont="1" applyFill="1" applyBorder="1" applyAlignment="1">
      <alignment horizontal="center" vertical="center" wrapText="1"/>
    </xf>
    <xf numFmtId="49" fontId="37" fillId="0" borderId="19" xfId="0" applyFont="1" applyFill="1" applyBorder="1" applyAlignment="1">
      <alignment horizontal="center" vertical="center" wrapText="1"/>
    </xf>
    <xf numFmtId="49" fontId="37" fillId="0" borderId="15" xfId="0" applyFont="1" applyFill="1" applyBorder="1" applyAlignment="1">
      <alignment horizontal="center" vertical="center" wrapText="1"/>
    </xf>
    <xf numFmtId="49" fontId="37" fillId="0" borderId="20" xfId="0" applyFont="1" applyFill="1" applyBorder="1" applyAlignment="1">
      <alignment horizontal="center" vertical="center" wrapText="1"/>
    </xf>
    <xf numFmtId="49" fontId="37" fillId="0" borderId="21" xfId="0" applyFont="1" applyFill="1" applyBorder="1" applyAlignment="1">
      <alignment horizontal="center" vertical="center" wrapText="1"/>
    </xf>
    <xf numFmtId="49" fontId="37" fillId="0" borderId="22" xfId="0" applyFont="1" applyFill="1" applyBorder="1" applyAlignment="1">
      <alignment horizontal="center" vertical="center" wrapText="1"/>
    </xf>
    <xf numFmtId="49" fontId="37" fillId="0" borderId="14" xfId="0" applyFont="1" applyFill="1" applyBorder="1" applyAlignment="1">
      <alignment horizontal="center" vertical="center" wrapText="1"/>
    </xf>
    <xf numFmtId="49" fontId="37" fillId="0" borderId="16" xfId="0" applyFont="1" applyFill="1" applyBorder="1" applyAlignment="1">
      <alignment horizontal="left" vertical="center" wrapText="1"/>
    </xf>
    <xf numFmtId="49" fontId="37" fillId="0" borderId="18" xfId="0" applyFont="1" applyFill="1" applyBorder="1" applyAlignment="1">
      <alignment horizontal="left" vertical="center" wrapText="1"/>
    </xf>
    <xf numFmtId="49" fontId="37" fillId="0" borderId="17" xfId="0" applyFont="1" applyFill="1" applyBorder="1" applyAlignment="1">
      <alignment horizontal="left" vertical="center" wrapText="1"/>
    </xf>
    <xf numFmtId="49" fontId="37" fillId="0" borderId="19" xfId="0" applyFont="1" applyFill="1" applyBorder="1" applyAlignment="1">
      <alignment horizontal="left" vertical="center" wrapText="1"/>
    </xf>
    <xf numFmtId="49" fontId="37" fillId="0" borderId="15" xfId="0" applyFont="1" applyFill="1" applyBorder="1" applyAlignment="1">
      <alignment horizontal="left" vertical="center" wrapText="1"/>
    </xf>
    <xf numFmtId="49" fontId="37" fillId="0" borderId="20" xfId="0" applyFont="1" applyFill="1" applyBorder="1" applyAlignment="1">
      <alignment horizontal="left"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4" fontId="37" fillId="0" borderId="13" xfId="0" applyNumberFormat="1" applyFont="1" applyFill="1" applyBorder="1" applyAlignment="1">
      <alignment horizontal="right" vertical="center" wrapText="1"/>
    </xf>
    <xf numFmtId="49" fontId="38" fillId="0" borderId="10" xfId="0" applyFont="1" applyFill="1" applyBorder="1" applyAlignment="1">
      <alignment horizontal="center" vertical="center" wrapText="1"/>
    </xf>
    <xf numFmtId="49" fontId="35" fillId="0" borderId="10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Fill="1" applyBorder="1" applyAlignment="1">
      <alignment horizontal="right" vertical="center" wrapText="1"/>
    </xf>
    <xf numFmtId="49" fontId="37" fillId="0" borderId="10" xfId="0" applyFont="1" applyFill="1" applyBorder="1" applyAlignment="1">
      <alignment horizontal="center" vertical="center" wrapText="1"/>
    </xf>
    <xf numFmtId="49" fontId="3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8" fillId="0" borderId="10" xfId="0" applyFont="1" applyFill="1" applyBorder="1" applyAlignment="1">
      <alignment horizontal="center" vertical="center" wrapText="1"/>
    </xf>
    <xf numFmtId="49" fontId="35" fillId="0" borderId="10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49" fontId="30" fillId="0" borderId="0" xfId="0" applyFont="1" applyFill="1" applyBorder="1" applyAlignment="1">
      <alignment horizontal="right" vertical="center" wrapText="1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Font="1" applyFill="1" applyBorder="1" applyAlignment="1">
      <alignment horizontal="left" vertical="center" wrapText="1"/>
    </xf>
    <xf numFmtId="49" fontId="33" fillId="0" borderId="0" xfId="0" applyFont="1" applyFill="1" applyBorder="1" applyAlignment="1">
      <alignment horizontal="left" vertical="center" wrapText="1"/>
    </xf>
    <xf numFmtId="49" fontId="33" fillId="0" borderId="0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49" fontId="37" fillId="0" borderId="10" xfId="0" applyFont="1" applyFill="1" applyBorder="1" applyAlignment="1">
      <alignment horizontal="left" vertical="center" wrapText="1"/>
    </xf>
    <xf numFmtId="49" fontId="37" fillId="0" borderId="16" xfId="0" applyFont="1" applyFill="1" applyBorder="1" applyAlignment="1">
      <alignment horizontal="center" vertical="center" wrapText="1"/>
    </xf>
    <xf numFmtId="49" fontId="37" fillId="0" borderId="18" xfId="0" applyFont="1" applyFill="1" applyBorder="1" applyAlignment="1">
      <alignment horizontal="center" vertical="center" wrapText="1"/>
    </xf>
    <xf numFmtId="49" fontId="37" fillId="0" borderId="17" xfId="0" applyFont="1" applyFill="1" applyBorder="1" applyAlignment="1">
      <alignment horizontal="center" vertical="center" wrapText="1"/>
    </xf>
    <xf numFmtId="49" fontId="37" fillId="0" borderId="19" xfId="0" applyFont="1" applyFill="1" applyBorder="1" applyAlignment="1">
      <alignment horizontal="center" vertical="center" wrapText="1"/>
    </xf>
    <xf numFmtId="49" fontId="37" fillId="0" borderId="15" xfId="0" applyFont="1" applyFill="1" applyBorder="1" applyAlignment="1">
      <alignment horizontal="center" vertical="center" wrapText="1"/>
    </xf>
    <xf numFmtId="49" fontId="37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49" fontId="3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12727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F1" sqref="F1:L1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140625" style="0" customWidth="1"/>
    <col min="4" max="4" width="11.421875" style="0" customWidth="1"/>
    <col min="5" max="5" width="11.00390625" style="0" customWidth="1"/>
    <col min="6" max="6" width="13.28125" style="0" customWidth="1"/>
    <col min="7" max="7" width="12.7109375" style="0" customWidth="1"/>
    <col min="8" max="8" width="12.00390625" style="0" customWidth="1"/>
    <col min="9" max="9" width="10.7109375" style="0" customWidth="1"/>
    <col min="10" max="10" width="12.00390625" style="0" customWidth="1"/>
    <col min="11" max="11" width="11.7109375" style="0" customWidth="1"/>
    <col min="12" max="12" width="12.140625" style="0" customWidth="1"/>
  </cols>
  <sheetData>
    <row r="1" spans="2:12" ht="16.5" customHeight="1">
      <c r="B1" s="63"/>
      <c r="C1" s="63"/>
      <c r="D1" s="63"/>
      <c r="E1" s="63"/>
      <c r="F1" s="121" t="s">
        <v>137</v>
      </c>
      <c r="G1" s="121"/>
      <c r="H1" s="121"/>
      <c r="I1" s="121"/>
      <c r="J1" s="121"/>
      <c r="K1" s="121"/>
      <c r="L1" s="121"/>
    </row>
    <row r="2" spans="2:12" ht="18" customHeight="1">
      <c r="B2" s="63"/>
      <c r="C2" s="63"/>
      <c r="D2" s="63"/>
      <c r="E2" s="63"/>
      <c r="F2" s="63"/>
      <c r="G2" s="121" t="s">
        <v>93</v>
      </c>
      <c r="H2" s="121"/>
      <c r="I2" s="121"/>
      <c r="J2" s="121"/>
      <c r="K2" s="121"/>
      <c r="L2" s="121"/>
    </row>
    <row r="3" spans="2:6" s="64" customFormat="1" ht="17.25" customHeight="1">
      <c r="B3" s="122" t="s">
        <v>80</v>
      </c>
      <c r="C3" s="122"/>
      <c r="D3" s="122"/>
      <c r="E3" s="65"/>
      <c r="F3" s="66"/>
    </row>
    <row r="4" spans="1:12" s="68" customFormat="1" ht="13.5" customHeight="1">
      <c r="A4" s="123" t="s">
        <v>5</v>
      </c>
      <c r="B4" s="123" t="s">
        <v>81</v>
      </c>
      <c r="C4" s="123" t="s">
        <v>6</v>
      </c>
      <c r="D4" s="123"/>
      <c r="E4" s="123"/>
      <c r="F4" s="123"/>
      <c r="G4" s="123" t="s">
        <v>82</v>
      </c>
      <c r="H4" s="123"/>
      <c r="I4" s="123"/>
      <c r="J4" s="123"/>
      <c r="K4" s="123"/>
      <c r="L4" s="123"/>
    </row>
    <row r="5" spans="1:12" s="68" customFormat="1" ht="13.5" customHeight="1">
      <c r="A5" s="123"/>
      <c r="B5" s="123"/>
      <c r="C5" s="123"/>
      <c r="D5" s="123"/>
      <c r="E5" s="123"/>
      <c r="F5" s="123"/>
      <c r="G5" s="123" t="s">
        <v>83</v>
      </c>
      <c r="H5" s="123" t="s">
        <v>23</v>
      </c>
      <c r="I5" s="123"/>
      <c r="J5" s="123" t="s">
        <v>84</v>
      </c>
      <c r="K5" s="123" t="s">
        <v>23</v>
      </c>
      <c r="L5" s="123"/>
    </row>
    <row r="6" spans="1:12" s="68" customFormat="1" ht="95.25" customHeight="1">
      <c r="A6" s="123"/>
      <c r="B6" s="123"/>
      <c r="C6" s="123"/>
      <c r="D6" s="123"/>
      <c r="E6" s="123"/>
      <c r="F6" s="123"/>
      <c r="G6" s="123"/>
      <c r="H6" s="67" t="s">
        <v>24</v>
      </c>
      <c r="I6" s="69" t="s">
        <v>85</v>
      </c>
      <c r="J6" s="123"/>
      <c r="K6" s="67" t="s">
        <v>24</v>
      </c>
      <c r="L6" s="69" t="s">
        <v>86</v>
      </c>
    </row>
    <row r="7" spans="1:12" s="68" customFormat="1" ht="18.75" customHeight="1">
      <c r="A7" s="67"/>
      <c r="B7" s="70"/>
      <c r="C7" s="71" t="s">
        <v>87</v>
      </c>
      <c r="D7" s="72" t="s">
        <v>88</v>
      </c>
      <c r="E7" s="72" t="s">
        <v>89</v>
      </c>
      <c r="F7" s="71" t="s">
        <v>90</v>
      </c>
      <c r="G7" s="73"/>
      <c r="H7" s="67"/>
      <c r="I7" s="69"/>
      <c r="J7" s="70"/>
      <c r="K7" s="74"/>
      <c r="L7" s="69"/>
    </row>
    <row r="8" spans="1:12" s="76" customFormat="1" ht="14.25" customHeight="1">
      <c r="A8" s="75">
        <v>1</v>
      </c>
      <c r="B8" s="75">
        <v>2</v>
      </c>
      <c r="C8" s="126">
        <v>3</v>
      </c>
      <c r="D8" s="127"/>
      <c r="E8" s="127"/>
      <c r="F8" s="128"/>
      <c r="G8" s="75">
        <v>4</v>
      </c>
      <c r="H8" s="75">
        <v>5</v>
      </c>
      <c r="I8" s="75">
        <v>6</v>
      </c>
      <c r="J8" s="75">
        <v>7</v>
      </c>
      <c r="K8" s="75">
        <v>8</v>
      </c>
      <c r="L8" s="75">
        <v>9</v>
      </c>
    </row>
    <row r="9" spans="1:12" s="76" customFormat="1" ht="27.75" customHeight="1">
      <c r="A9" s="89" t="s">
        <v>105</v>
      </c>
      <c r="B9" s="110" t="s">
        <v>106</v>
      </c>
      <c r="C9" s="77">
        <v>144300</v>
      </c>
      <c r="D9" s="111">
        <f>D10</f>
        <v>10499</v>
      </c>
      <c r="E9" s="111">
        <v>0</v>
      </c>
      <c r="F9" s="111">
        <f>C9-D9+E9</f>
        <v>133801</v>
      </c>
      <c r="G9" s="77">
        <f>F9-J9</f>
        <v>300</v>
      </c>
      <c r="H9" s="77">
        <v>300</v>
      </c>
      <c r="I9" s="60"/>
      <c r="J9" s="77">
        <v>133501</v>
      </c>
      <c r="K9" s="82">
        <v>79501</v>
      </c>
      <c r="L9" s="60"/>
    </row>
    <row r="10" spans="1:12" s="76" customFormat="1" ht="89.25" customHeight="1">
      <c r="A10" s="89"/>
      <c r="B10" s="112" t="s">
        <v>129</v>
      </c>
      <c r="C10" s="79">
        <v>50000</v>
      </c>
      <c r="D10" s="90">
        <v>10499</v>
      </c>
      <c r="E10" s="90">
        <v>0</v>
      </c>
      <c r="F10" s="91">
        <f>C10-D10+E10</f>
        <v>39501</v>
      </c>
      <c r="G10" s="77"/>
      <c r="H10" s="93"/>
      <c r="I10" s="92"/>
      <c r="J10" s="79">
        <v>-10499</v>
      </c>
      <c r="K10" s="79">
        <v>-10499</v>
      </c>
      <c r="L10" s="60"/>
    </row>
    <row r="11" spans="1:12" s="108" customFormat="1" ht="27" customHeight="1">
      <c r="A11" s="89" t="s">
        <v>60</v>
      </c>
      <c r="B11" s="100" t="s">
        <v>25</v>
      </c>
      <c r="C11" s="77">
        <v>4011281.32</v>
      </c>
      <c r="D11" s="77">
        <f>D12</f>
        <v>0</v>
      </c>
      <c r="E11" s="77">
        <f>E12</f>
        <v>9473</v>
      </c>
      <c r="F11" s="77">
        <f>C11-D11+E11</f>
        <v>4020754.32</v>
      </c>
      <c r="G11" s="77">
        <f>F11-L11</f>
        <v>520960.0999999996</v>
      </c>
      <c r="H11" s="101">
        <v>0</v>
      </c>
      <c r="I11" s="77">
        <v>2029.89</v>
      </c>
      <c r="J11" s="77">
        <v>3499794.22</v>
      </c>
      <c r="K11" s="77">
        <v>0</v>
      </c>
      <c r="L11" s="77">
        <v>3499794.22</v>
      </c>
    </row>
    <row r="12" spans="1:12" s="76" customFormat="1" ht="18.75" customHeight="1">
      <c r="A12" s="89"/>
      <c r="B12" s="106" t="s">
        <v>112</v>
      </c>
      <c r="C12" s="79">
        <v>102190</v>
      </c>
      <c r="D12" s="90"/>
      <c r="E12" s="90">
        <v>9473</v>
      </c>
      <c r="F12" s="91">
        <f>C12-D12+E12</f>
        <v>111663</v>
      </c>
      <c r="G12" s="80">
        <v>9473</v>
      </c>
      <c r="H12" s="93"/>
      <c r="I12" s="92"/>
      <c r="J12" s="82"/>
      <c r="K12" s="102"/>
      <c r="L12" s="60"/>
    </row>
    <row r="13" spans="1:12" s="104" customFormat="1" ht="25.5" customHeight="1">
      <c r="A13" s="103"/>
      <c r="B13" s="62" t="s">
        <v>91</v>
      </c>
      <c r="C13" s="81">
        <v>41158336.46</v>
      </c>
      <c r="D13" s="77">
        <f>D9</f>
        <v>10499</v>
      </c>
      <c r="E13" s="77">
        <f>E11</f>
        <v>9473</v>
      </c>
      <c r="F13" s="77">
        <f>C13-D13+E13</f>
        <v>41157310.46</v>
      </c>
      <c r="G13" s="78">
        <f>F13-J13</f>
        <v>35402962.24</v>
      </c>
      <c r="H13" s="78">
        <v>3461429.98</v>
      </c>
      <c r="I13" s="78">
        <v>201070.05</v>
      </c>
      <c r="J13" s="77">
        <v>5754348.22</v>
      </c>
      <c r="K13" s="77">
        <v>946176</v>
      </c>
      <c r="L13" s="77">
        <v>3622619.22</v>
      </c>
    </row>
    <row r="14" spans="2:6" ht="17.25" customHeight="1">
      <c r="B14" s="1" t="s">
        <v>92</v>
      </c>
      <c r="C14" s="1"/>
      <c r="D14" s="1"/>
      <c r="E14" s="1"/>
      <c r="F14" s="1"/>
    </row>
    <row r="15" spans="1:12" ht="78.75" customHeight="1">
      <c r="A15" s="124" t="s">
        <v>130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ht="16.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2:12" ht="27" customHeight="1">
      <c r="B17" s="129"/>
      <c r="C17" s="129"/>
      <c r="D17" s="129"/>
      <c r="E17" s="129"/>
      <c r="F17" s="129"/>
      <c r="G17" s="129"/>
      <c r="I17" s="125" t="s">
        <v>62</v>
      </c>
      <c r="J17" s="125"/>
      <c r="K17" s="125"/>
      <c r="L17" s="125"/>
    </row>
    <row r="18" spans="2:6" ht="12.75">
      <c r="B18" s="1"/>
      <c r="C18" s="1"/>
      <c r="D18" s="1"/>
      <c r="E18" s="1"/>
      <c r="F18" s="1"/>
    </row>
    <row r="19" spans="2:12" ht="20.25" customHeight="1">
      <c r="B19" s="1"/>
      <c r="C19" s="1"/>
      <c r="D19" s="1"/>
      <c r="E19" s="1"/>
      <c r="F19" s="1"/>
      <c r="I19" s="125" t="s">
        <v>63</v>
      </c>
      <c r="J19" s="125"/>
      <c r="K19" s="125"/>
      <c r="L19" s="125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</sheetData>
  <mergeCells count="16">
    <mergeCell ref="J5:J6"/>
    <mergeCell ref="A15:L15"/>
    <mergeCell ref="I17:L17"/>
    <mergeCell ref="I19:L19"/>
    <mergeCell ref="C8:F8"/>
    <mergeCell ref="B17:G17"/>
    <mergeCell ref="F1:L1"/>
    <mergeCell ref="G2:L2"/>
    <mergeCell ref="B3:D3"/>
    <mergeCell ref="A4:A6"/>
    <mergeCell ref="B4:B6"/>
    <mergeCell ref="C4:F6"/>
    <mergeCell ref="G4:L4"/>
    <mergeCell ref="K5:L5"/>
    <mergeCell ref="G5:G6"/>
    <mergeCell ref="H5:I5"/>
  </mergeCells>
  <printOptions/>
  <pageMargins left="0.49" right="0.17" top="0.58" bottom="0.33" header="0.33" footer="0.28"/>
  <pageSetup horizontalDpi="600" verticalDpi="6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workbookViewId="0" topLeftCell="B1">
      <selection activeCell="A1" sqref="A1:W1"/>
    </sheetView>
  </sheetViews>
  <sheetFormatPr defaultColWidth="9.140625" defaultRowHeight="12.75"/>
  <cols>
    <col min="1" max="1" width="0.13671875" style="31" hidden="1" customWidth="1"/>
    <col min="2" max="2" width="2.140625" style="31" customWidth="1"/>
    <col min="3" max="3" width="1.421875" style="31" customWidth="1"/>
    <col min="4" max="4" width="4.28125" style="31" customWidth="1"/>
    <col min="5" max="5" width="5.28125" style="31" customWidth="1"/>
    <col min="6" max="6" width="5.57421875" style="31" customWidth="1"/>
    <col min="7" max="7" width="11.421875" style="31" customWidth="1"/>
    <col min="8" max="8" width="7.140625" style="31" customWidth="1"/>
    <col min="9" max="9" width="2.421875" style="31" customWidth="1"/>
    <col min="10" max="10" width="9.57421875" style="31" customWidth="1"/>
    <col min="11" max="11" width="9.7109375" style="31" customWidth="1"/>
    <col min="12" max="12" width="9.421875" style="31" bestFit="1" customWidth="1"/>
    <col min="13" max="13" width="9.57421875" style="31" customWidth="1"/>
    <col min="14" max="14" width="8.57421875" style="31" customWidth="1"/>
    <col min="15" max="15" width="8.8515625" style="31" customWidth="1"/>
    <col min="16" max="16" width="7.7109375" style="31" customWidth="1"/>
    <col min="17" max="17" width="4.421875" style="31" customWidth="1"/>
    <col min="18" max="18" width="8.57421875" style="31" customWidth="1"/>
    <col min="19" max="19" width="9.140625" style="31" customWidth="1"/>
    <col min="20" max="20" width="9.57421875" style="31" customWidth="1"/>
    <col min="21" max="21" width="8.7109375" style="31" customWidth="1"/>
    <col min="22" max="22" width="7.8515625" style="31" customWidth="1"/>
    <col min="23" max="23" width="9.57421875" style="31" customWidth="1"/>
    <col min="24" max="16384" width="9.140625" style="31" customWidth="1"/>
  </cols>
  <sheetData>
    <row r="1" spans="1:23" s="29" customFormat="1" ht="19.5" customHeight="1">
      <c r="A1" s="158" t="s">
        <v>138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2:23" s="30" customFormat="1" ht="24" customHeight="1">
      <c r="B2" s="159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16.5" customHeight="1">
      <c r="A3" s="160"/>
      <c r="B3" s="161"/>
      <c r="C3" s="162"/>
      <c r="D3" s="163"/>
      <c r="E3" s="164"/>
      <c r="F3" s="162"/>
      <c r="G3" s="163"/>
      <c r="H3" s="164"/>
      <c r="I3" s="165" t="s">
        <v>9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1:23" ht="12.75" customHeight="1">
      <c r="A4" s="32"/>
      <c r="B4" s="152" t="s">
        <v>5</v>
      </c>
      <c r="C4" s="152"/>
      <c r="D4" s="153" t="s">
        <v>7</v>
      </c>
      <c r="E4" s="153"/>
      <c r="F4" s="153"/>
      <c r="G4" s="153"/>
      <c r="H4" s="152" t="s">
        <v>26</v>
      </c>
      <c r="I4" s="154"/>
      <c r="J4" s="153" t="s">
        <v>27</v>
      </c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</row>
    <row r="5" spans="1:23" ht="8.25" customHeight="1">
      <c r="A5" s="32"/>
      <c r="B5" s="152"/>
      <c r="C5" s="152"/>
      <c r="D5" s="153"/>
      <c r="E5" s="153"/>
      <c r="F5" s="153"/>
      <c r="G5" s="153"/>
      <c r="H5" s="154"/>
      <c r="I5" s="154"/>
      <c r="J5" s="152" t="s">
        <v>28</v>
      </c>
      <c r="K5" s="152" t="s">
        <v>29</v>
      </c>
      <c r="L5" s="152"/>
      <c r="M5" s="152"/>
      <c r="N5" s="152"/>
      <c r="O5" s="152"/>
      <c r="P5" s="152"/>
      <c r="Q5" s="152"/>
      <c r="R5" s="152"/>
      <c r="S5" s="152" t="s">
        <v>30</v>
      </c>
      <c r="T5" s="153" t="s">
        <v>29</v>
      </c>
      <c r="U5" s="153"/>
      <c r="V5" s="153"/>
      <c r="W5" s="153"/>
    </row>
    <row r="6" spans="1:23" ht="3" customHeight="1">
      <c r="A6" s="32"/>
      <c r="B6" s="152"/>
      <c r="C6" s="152"/>
      <c r="D6" s="153"/>
      <c r="E6" s="153"/>
      <c r="F6" s="153"/>
      <c r="G6" s="153"/>
      <c r="H6" s="154"/>
      <c r="I6" s="154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 t="s">
        <v>31</v>
      </c>
      <c r="U6" s="152" t="s">
        <v>23</v>
      </c>
      <c r="V6" s="152" t="s">
        <v>32</v>
      </c>
      <c r="W6" s="153" t="s">
        <v>24</v>
      </c>
    </row>
    <row r="7" spans="1:23" ht="5.25" customHeight="1">
      <c r="A7" s="32"/>
      <c r="B7" s="152"/>
      <c r="C7" s="152"/>
      <c r="D7" s="153"/>
      <c r="E7" s="153"/>
      <c r="F7" s="153"/>
      <c r="G7" s="153"/>
      <c r="H7" s="154"/>
      <c r="I7" s="154"/>
      <c r="J7" s="152"/>
      <c r="K7" s="152" t="s">
        <v>33</v>
      </c>
      <c r="L7" s="152" t="s">
        <v>29</v>
      </c>
      <c r="M7" s="152"/>
      <c r="N7" s="152" t="s">
        <v>34</v>
      </c>
      <c r="O7" s="152" t="s">
        <v>35</v>
      </c>
      <c r="P7" s="152" t="s">
        <v>36</v>
      </c>
      <c r="Q7" s="152" t="s">
        <v>37</v>
      </c>
      <c r="R7" s="152" t="s">
        <v>38</v>
      </c>
      <c r="S7" s="152"/>
      <c r="T7" s="152"/>
      <c r="U7" s="152"/>
      <c r="V7" s="152"/>
      <c r="W7" s="153"/>
    </row>
    <row r="8" spans="1:23" ht="11.25" customHeight="1">
      <c r="A8" s="32"/>
      <c r="B8" s="152"/>
      <c r="C8" s="152"/>
      <c r="D8" s="153"/>
      <c r="E8" s="153"/>
      <c r="F8" s="153"/>
      <c r="G8" s="153"/>
      <c r="H8" s="154"/>
      <c r="I8" s="154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 t="s">
        <v>39</v>
      </c>
      <c r="V8" s="152"/>
      <c r="W8" s="153"/>
    </row>
    <row r="9" spans="1:23" ht="81.75" customHeight="1">
      <c r="A9" s="32"/>
      <c r="B9" s="152"/>
      <c r="C9" s="152"/>
      <c r="D9" s="153"/>
      <c r="E9" s="153"/>
      <c r="F9" s="153"/>
      <c r="G9" s="153"/>
      <c r="H9" s="154"/>
      <c r="I9" s="154"/>
      <c r="J9" s="152"/>
      <c r="K9" s="152"/>
      <c r="L9" s="33" t="s">
        <v>40</v>
      </c>
      <c r="M9" s="33" t="s">
        <v>41</v>
      </c>
      <c r="N9" s="152"/>
      <c r="O9" s="152"/>
      <c r="P9" s="152"/>
      <c r="Q9" s="152"/>
      <c r="R9" s="152"/>
      <c r="S9" s="152"/>
      <c r="T9" s="152"/>
      <c r="U9" s="152"/>
      <c r="V9" s="152"/>
      <c r="W9" s="153"/>
    </row>
    <row r="10" spans="1:23" ht="15.75" customHeight="1">
      <c r="A10" s="32"/>
      <c r="B10" s="152" t="s">
        <v>42</v>
      </c>
      <c r="C10" s="152"/>
      <c r="D10" s="34" t="s">
        <v>43</v>
      </c>
      <c r="E10" s="153" t="s">
        <v>44</v>
      </c>
      <c r="F10" s="153"/>
      <c r="G10" s="153"/>
      <c r="H10" s="152" t="s">
        <v>45</v>
      </c>
      <c r="I10" s="154"/>
      <c r="J10" s="33" t="s">
        <v>46</v>
      </c>
      <c r="K10" s="33" t="s">
        <v>47</v>
      </c>
      <c r="L10" s="33" t="s">
        <v>48</v>
      </c>
      <c r="M10" s="33" t="s">
        <v>49</v>
      </c>
      <c r="N10" s="33" t="s">
        <v>50</v>
      </c>
      <c r="O10" s="33" t="s">
        <v>51</v>
      </c>
      <c r="P10" s="33" t="s">
        <v>52</v>
      </c>
      <c r="Q10" s="33" t="s">
        <v>53</v>
      </c>
      <c r="R10" s="33" t="s">
        <v>54</v>
      </c>
      <c r="S10" s="33" t="s">
        <v>55</v>
      </c>
      <c r="T10" s="33" t="s">
        <v>56</v>
      </c>
      <c r="U10" s="33" t="s">
        <v>57</v>
      </c>
      <c r="V10" s="33" t="s">
        <v>58</v>
      </c>
      <c r="W10" s="35">
        <v>19</v>
      </c>
    </row>
    <row r="11" spans="1:23" ht="18.75" customHeight="1">
      <c r="A11" s="32"/>
      <c r="B11" s="155" t="s">
        <v>105</v>
      </c>
      <c r="C11" s="155"/>
      <c r="D11" s="156"/>
      <c r="E11" s="157" t="s">
        <v>106</v>
      </c>
      <c r="F11" s="157"/>
      <c r="G11" s="36" t="s">
        <v>64</v>
      </c>
      <c r="H11" s="150">
        <f>J11+S11</f>
        <v>741300</v>
      </c>
      <c r="I11" s="150"/>
      <c r="J11" s="37">
        <f>K11+N11</f>
        <v>338300</v>
      </c>
      <c r="K11" s="37">
        <f>L11+M11</f>
        <v>280800</v>
      </c>
      <c r="L11" s="37">
        <v>66878</v>
      </c>
      <c r="M11" s="37">
        <v>213922</v>
      </c>
      <c r="N11" s="37">
        <v>57500</v>
      </c>
      <c r="O11" s="37">
        <v>0</v>
      </c>
      <c r="P11" s="37">
        <v>0</v>
      </c>
      <c r="Q11" s="37">
        <v>0</v>
      </c>
      <c r="R11" s="37">
        <v>0</v>
      </c>
      <c r="S11" s="37">
        <f>T11+W11</f>
        <v>403000</v>
      </c>
      <c r="T11" s="37">
        <v>385500</v>
      </c>
      <c r="U11" s="37">
        <v>0</v>
      </c>
      <c r="V11" s="37">
        <v>0</v>
      </c>
      <c r="W11" s="37">
        <v>17500</v>
      </c>
    </row>
    <row r="12" spans="1:23" ht="17.25" customHeight="1">
      <c r="A12" s="32"/>
      <c r="B12" s="155"/>
      <c r="C12" s="155"/>
      <c r="D12" s="156"/>
      <c r="E12" s="157"/>
      <c r="F12" s="157"/>
      <c r="G12" s="36" t="s">
        <v>65</v>
      </c>
      <c r="H12" s="150">
        <f>J12+S12</f>
        <v>10499</v>
      </c>
      <c r="I12" s="150"/>
      <c r="J12" s="37">
        <f>K12+N12+O12</f>
        <v>0</v>
      </c>
      <c r="K12" s="37">
        <f>L12+M12</f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f>S16</f>
        <v>10499</v>
      </c>
      <c r="T12" s="37">
        <f>T16</f>
        <v>10499</v>
      </c>
      <c r="U12" s="37">
        <v>0</v>
      </c>
      <c r="V12" s="37">
        <v>0</v>
      </c>
      <c r="W12" s="37">
        <v>0</v>
      </c>
    </row>
    <row r="13" spans="1:23" ht="16.5" customHeight="1">
      <c r="A13" s="32"/>
      <c r="B13" s="155"/>
      <c r="C13" s="155"/>
      <c r="D13" s="156"/>
      <c r="E13" s="157"/>
      <c r="F13" s="157"/>
      <c r="G13" s="36" t="s">
        <v>66</v>
      </c>
      <c r="H13" s="150">
        <f>J13+S13</f>
        <v>0</v>
      </c>
      <c r="I13" s="150"/>
      <c r="J13" s="37">
        <f>K13</f>
        <v>0</v>
      </c>
      <c r="K13" s="37">
        <f>L13+M13</f>
        <v>0</v>
      </c>
      <c r="L13" s="37">
        <v>0</v>
      </c>
      <c r="M13" s="37">
        <f>M17</f>
        <v>0</v>
      </c>
      <c r="N13" s="37" t="str">
        <f>N17</f>
        <v>0,00</v>
      </c>
      <c r="O13" s="37">
        <v>0</v>
      </c>
      <c r="P13" s="37">
        <v>0</v>
      </c>
      <c r="Q13" s="37">
        <v>0</v>
      </c>
      <c r="R13" s="37">
        <v>0</v>
      </c>
      <c r="S13" s="37">
        <f>S17</f>
        <v>0</v>
      </c>
      <c r="T13" s="37">
        <f>T17</f>
        <v>0</v>
      </c>
      <c r="U13" s="37">
        <v>0</v>
      </c>
      <c r="V13" s="37">
        <v>0</v>
      </c>
      <c r="W13" s="37">
        <v>0</v>
      </c>
    </row>
    <row r="14" spans="1:23" ht="20.25" customHeight="1">
      <c r="A14" s="32"/>
      <c r="B14" s="155"/>
      <c r="C14" s="155"/>
      <c r="D14" s="156"/>
      <c r="E14" s="157"/>
      <c r="F14" s="157"/>
      <c r="G14" s="36" t="s">
        <v>67</v>
      </c>
      <c r="H14" s="150">
        <f>H11-H12+H13</f>
        <v>730801</v>
      </c>
      <c r="I14" s="150"/>
      <c r="J14" s="37">
        <f aca="true" t="shared" si="0" ref="J14:O14">J11-J12+J13</f>
        <v>338300</v>
      </c>
      <c r="K14" s="37">
        <f t="shared" si="0"/>
        <v>280800</v>
      </c>
      <c r="L14" s="37">
        <f t="shared" si="0"/>
        <v>66878</v>
      </c>
      <c r="M14" s="37">
        <f t="shared" si="0"/>
        <v>213922</v>
      </c>
      <c r="N14" s="37">
        <f t="shared" si="0"/>
        <v>57500</v>
      </c>
      <c r="O14" s="37">
        <f t="shared" si="0"/>
        <v>0</v>
      </c>
      <c r="P14" s="37">
        <v>0</v>
      </c>
      <c r="Q14" s="37">
        <v>0</v>
      </c>
      <c r="R14" s="37">
        <v>0</v>
      </c>
      <c r="S14" s="37">
        <f>S11-S12+S13</f>
        <v>392501</v>
      </c>
      <c r="T14" s="37">
        <f>T11-T12+T13</f>
        <v>375001</v>
      </c>
      <c r="U14" s="37">
        <f>U11-U12+U13</f>
        <v>0</v>
      </c>
      <c r="V14" s="37">
        <v>0</v>
      </c>
      <c r="W14" s="37">
        <f>W11-W12+W13</f>
        <v>17500</v>
      </c>
    </row>
    <row r="15" spans="1:23" ht="15" customHeight="1">
      <c r="A15" s="32"/>
      <c r="B15" s="152"/>
      <c r="C15" s="152"/>
      <c r="D15" s="136" t="s">
        <v>118</v>
      </c>
      <c r="E15" s="166" t="s">
        <v>119</v>
      </c>
      <c r="F15" s="166"/>
      <c r="G15" s="36" t="s">
        <v>64</v>
      </c>
      <c r="H15" s="150">
        <f>J15+S15</f>
        <v>328000</v>
      </c>
      <c r="I15" s="150"/>
      <c r="J15" s="37">
        <f>K15+N15+O15+P15+Q15+R15</f>
        <v>134000</v>
      </c>
      <c r="K15" s="37">
        <f>L15+M15</f>
        <v>134000</v>
      </c>
      <c r="L15" s="37">
        <v>9450</v>
      </c>
      <c r="M15" s="37">
        <v>124550</v>
      </c>
      <c r="N15" s="37" t="s">
        <v>59</v>
      </c>
      <c r="O15" s="37">
        <v>0</v>
      </c>
      <c r="P15" s="37" t="s">
        <v>59</v>
      </c>
      <c r="Q15" s="37" t="s">
        <v>59</v>
      </c>
      <c r="R15" s="37" t="s">
        <v>59</v>
      </c>
      <c r="S15" s="37">
        <f>T15+V15+W15</f>
        <v>194000</v>
      </c>
      <c r="T15" s="37">
        <v>194000</v>
      </c>
      <c r="U15" s="37">
        <v>0</v>
      </c>
      <c r="V15" s="37" t="s">
        <v>59</v>
      </c>
      <c r="W15" s="37">
        <v>0</v>
      </c>
    </row>
    <row r="16" spans="1:23" ht="15" customHeight="1">
      <c r="A16" s="32"/>
      <c r="B16" s="152"/>
      <c r="C16" s="152"/>
      <c r="D16" s="137"/>
      <c r="E16" s="166"/>
      <c r="F16" s="166"/>
      <c r="G16" s="36" t="s">
        <v>65</v>
      </c>
      <c r="H16" s="150">
        <f>J16+S16</f>
        <v>10499</v>
      </c>
      <c r="I16" s="150"/>
      <c r="J16" s="37">
        <f>K16+N16+O16+P16+Q16+R16</f>
        <v>0</v>
      </c>
      <c r="K16" s="37">
        <f>L16+M16</f>
        <v>0</v>
      </c>
      <c r="L16" s="37" t="s">
        <v>59</v>
      </c>
      <c r="M16" s="37" t="s">
        <v>59</v>
      </c>
      <c r="N16" s="37" t="s">
        <v>59</v>
      </c>
      <c r="O16" s="37" t="s">
        <v>59</v>
      </c>
      <c r="P16" s="37" t="s">
        <v>59</v>
      </c>
      <c r="Q16" s="37" t="s">
        <v>59</v>
      </c>
      <c r="R16" s="37" t="s">
        <v>59</v>
      </c>
      <c r="S16" s="37">
        <f>T16+V16+W16</f>
        <v>10499</v>
      </c>
      <c r="T16" s="37">
        <v>10499</v>
      </c>
      <c r="U16" s="37">
        <v>0</v>
      </c>
      <c r="V16" s="37" t="s">
        <v>59</v>
      </c>
      <c r="W16" s="37">
        <v>0</v>
      </c>
    </row>
    <row r="17" spans="1:23" ht="15.75" customHeight="1">
      <c r="A17" s="32"/>
      <c r="B17" s="152"/>
      <c r="C17" s="152"/>
      <c r="D17" s="137"/>
      <c r="E17" s="166"/>
      <c r="F17" s="166"/>
      <c r="G17" s="36" t="s">
        <v>66</v>
      </c>
      <c r="H17" s="150">
        <f>J17+S17</f>
        <v>0</v>
      </c>
      <c r="I17" s="150"/>
      <c r="J17" s="37">
        <f>K17+N17+O17+P17+Q17+R17</f>
        <v>0</v>
      </c>
      <c r="K17" s="37">
        <f>L17+M17</f>
        <v>0</v>
      </c>
      <c r="L17" s="37" t="s">
        <v>59</v>
      </c>
      <c r="M17" s="37">
        <v>0</v>
      </c>
      <c r="N17" s="37" t="s">
        <v>59</v>
      </c>
      <c r="O17" s="37" t="s">
        <v>59</v>
      </c>
      <c r="P17" s="37" t="s">
        <v>59</v>
      </c>
      <c r="Q17" s="37" t="s">
        <v>59</v>
      </c>
      <c r="R17" s="37" t="s">
        <v>59</v>
      </c>
      <c r="S17" s="37">
        <f>T17+V17+W17</f>
        <v>0</v>
      </c>
      <c r="T17" s="37">
        <v>0</v>
      </c>
      <c r="U17" s="37">
        <v>0</v>
      </c>
      <c r="V17" s="37" t="s">
        <v>59</v>
      </c>
      <c r="W17" s="37">
        <v>0</v>
      </c>
    </row>
    <row r="18" spans="1:23" ht="19.5" customHeight="1">
      <c r="A18" s="32"/>
      <c r="B18" s="152"/>
      <c r="C18" s="152"/>
      <c r="D18" s="138"/>
      <c r="E18" s="166"/>
      <c r="F18" s="166"/>
      <c r="G18" s="36" t="s">
        <v>67</v>
      </c>
      <c r="H18" s="150">
        <f>H15-H16+H17</f>
        <v>317501</v>
      </c>
      <c r="I18" s="150"/>
      <c r="J18" s="38">
        <f aca="true" t="shared" si="1" ref="J18:W18">J15-J16+J17</f>
        <v>134000</v>
      </c>
      <c r="K18" s="38">
        <f t="shared" si="1"/>
        <v>134000</v>
      </c>
      <c r="L18" s="37">
        <f t="shared" si="1"/>
        <v>9450</v>
      </c>
      <c r="M18" s="37">
        <f t="shared" si="1"/>
        <v>124550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8">
        <f t="shared" si="1"/>
        <v>183501</v>
      </c>
      <c r="T18" s="37">
        <f t="shared" si="1"/>
        <v>183501</v>
      </c>
      <c r="U18" s="37">
        <f t="shared" si="1"/>
        <v>0</v>
      </c>
      <c r="V18" s="37">
        <f t="shared" si="1"/>
        <v>0</v>
      </c>
      <c r="W18" s="37">
        <f t="shared" si="1"/>
        <v>0</v>
      </c>
    </row>
    <row r="19" spans="1:23" ht="16.5" customHeight="1">
      <c r="A19" s="32"/>
      <c r="B19" s="147" t="s">
        <v>60</v>
      </c>
      <c r="C19" s="147"/>
      <c r="D19" s="148"/>
      <c r="E19" s="149" t="s">
        <v>25</v>
      </c>
      <c r="F19" s="149"/>
      <c r="G19" s="36" t="s">
        <v>64</v>
      </c>
      <c r="H19" s="150">
        <f>J19+S19</f>
        <v>20829065.97</v>
      </c>
      <c r="I19" s="150"/>
      <c r="J19" s="37">
        <f>K19+N19+O19+P19+Q19+R19</f>
        <v>14291270</v>
      </c>
      <c r="K19" s="37">
        <f>L19+M19</f>
        <v>13318509</v>
      </c>
      <c r="L19" s="37">
        <v>10905138</v>
      </c>
      <c r="M19" s="37">
        <v>2413371</v>
      </c>
      <c r="N19" s="37">
        <v>328022</v>
      </c>
      <c r="O19" s="37">
        <v>644739</v>
      </c>
      <c r="P19" s="37">
        <v>0</v>
      </c>
      <c r="Q19" s="37">
        <v>0</v>
      </c>
      <c r="R19" s="37">
        <v>0</v>
      </c>
      <c r="S19" s="37">
        <f>T19+W19</f>
        <v>6537795.97</v>
      </c>
      <c r="T19" s="37">
        <v>6537795.97</v>
      </c>
      <c r="U19" s="37">
        <v>5006745.97</v>
      </c>
      <c r="V19" s="37">
        <v>0</v>
      </c>
      <c r="W19" s="37">
        <v>0</v>
      </c>
    </row>
    <row r="20" spans="1:23" ht="15" customHeight="1">
      <c r="A20" s="32"/>
      <c r="B20" s="147"/>
      <c r="C20" s="147"/>
      <c r="D20" s="148"/>
      <c r="E20" s="149"/>
      <c r="F20" s="149"/>
      <c r="G20" s="36" t="s">
        <v>65</v>
      </c>
      <c r="H20" s="150">
        <f>J20+S20</f>
        <v>80000</v>
      </c>
      <c r="I20" s="150"/>
      <c r="J20" s="37">
        <f>K20</f>
        <v>80000</v>
      </c>
      <c r="K20" s="37">
        <f>L20+M20</f>
        <v>80000</v>
      </c>
      <c r="L20" s="37">
        <f>L24+L28</f>
        <v>80000</v>
      </c>
      <c r="M20" s="37">
        <f>M24</f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f>T20</f>
        <v>0</v>
      </c>
      <c r="T20" s="37">
        <f>T24</f>
        <v>0</v>
      </c>
      <c r="U20" s="37">
        <v>0</v>
      </c>
      <c r="V20" s="37">
        <v>0</v>
      </c>
      <c r="W20" s="37">
        <v>0</v>
      </c>
    </row>
    <row r="21" spans="1:23" ht="15.75" customHeight="1">
      <c r="A21" s="32"/>
      <c r="B21" s="147"/>
      <c r="C21" s="147"/>
      <c r="D21" s="148"/>
      <c r="E21" s="149"/>
      <c r="F21" s="149"/>
      <c r="G21" s="36" t="s">
        <v>66</v>
      </c>
      <c r="H21" s="150">
        <f>J21+S21</f>
        <v>94473</v>
      </c>
      <c r="I21" s="150"/>
      <c r="J21" s="37">
        <f>K21+N21+O21+P21+Q21+R21</f>
        <v>0</v>
      </c>
      <c r="K21" s="37">
        <f>L21+M21</f>
        <v>0</v>
      </c>
      <c r="L21" s="37">
        <v>0</v>
      </c>
      <c r="M21" s="37">
        <f>M33</f>
        <v>0</v>
      </c>
      <c r="N21" s="37">
        <f>N25</f>
        <v>0</v>
      </c>
      <c r="O21" s="37">
        <v>0</v>
      </c>
      <c r="P21" s="37">
        <v>0</v>
      </c>
      <c r="Q21" s="37">
        <v>0</v>
      </c>
      <c r="R21" s="37">
        <v>0</v>
      </c>
      <c r="S21" s="37">
        <f>T21</f>
        <v>94473</v>
      </c>
      <c r="T21" s="37">
        <f>T25+T29+T33</f>
        <v>94473</v>
      </c>
      <c r="U21" s="37">
        <v>0</v>
      </c>
      <c r="V21" s="37">
        <v>0</v>
      </c>
      <c r="W21" s="37">
        <v>0</v>
      </c>
    </row>
    <row r="22" spans="1:23" ht="18.75" customHeight="1">
      <c r="A22" s="32"/>
      <c r="B22" s="147"/>
      <c r="C22" s="147"/>
      <c r="D22" s="148"/>
      <c r="E22" s="149"/>
      <c r="F22" s="149"/>
      <c r="G22" s="36" t="s">
        <v>67</v>
      </c>
      <c r="H22" s="150">
        <f>H19-H20+H21</f>
        <v>20843538.97</v>
      </c>
      <c r="I22" s="150"/>
      <c r="J22" s="37">
        <f aca="true" t="shared" si="2" ref="J22:O22">J19-J20+J21</f>
        <v>14211270</v>
      </c>
      <c r="K22" s="37">
        <f t="shared" si="2"/>
        <v>13238509</v>
      </c>
      <c r="L22" s="109">
        <f t="shared" si="2"/>
        <v>10825138</v>
      </c>
      <c r="M22" s="37">
        <f t="shared" si="2"/>
        <v>2413371</v>
      </c>
      <c r="N22" s="37">
        <f t="shared" si="2"/>
        <v>328022</v>
      </c>
      <c r="O22" s="37">
        <f t="shared" si="2"/>
        <v>644739</v>
      </c>
      <c r="P22" s="37">
        <v>0</v>
      </c>
      <c r="Q22" s="37">
        <v>0</v>
      </c>
      <c r="R22" s="37">
        <v>0</v>
      </c>
      <c r="S22" s="37">
        <f>S19-S20+S21</f>
        <v>6632268.97</v>
      </c>
      <c r="T22" s="37">
        <f>T19-T20+T21</f>
        <v>6632268.97</v>
      </c>
      <c r="U22" s="37">
        <f>U19-U20+U21</f>
        <v>5006745.97</v>
      </c>
      <c r="V22" s="37">
        <v>0</v>
      </c>
      <c r="W22" s="37">
        <v>0</v>
      </c>
    </row>
    <row r="23" spans="1:23" ht="16.5" customHeight="1">
      <c r="A23" s="32"/>
      <c r="B23" s="167"/>
      <c r="C23" s="168"/>
      <c r="D23" s="136" t="s">
        <v>115</v>
      </c>
      <c r="E23" s="139" t="s">
        <v>116</v>
      </c>
      <c r="F23" s="140"/>
      <c r="G23" s="36" t="s">
        <v>64</v>
      </c>
      <c r="H23" s="145">
        <f>J23+S23</f>
        <v>6738250</v>
      </c>
      <c r="I23" s="146"/>
      <c r="J23" s="37">
        <f>K23+N23+O23+P23+Q23+R23</f>
        <v>6738250</v>
      </c>
      <c r="K23" s="37">
        <f>L23+M23</f>
        <v>6416609</v>
      </c>
      <c r="L23" s="37">
        <v>5478242</v>
      </c>
      <c r="M23" s="37">
        <v>938367</v>
      </c>
      <c r="N23" s="37">
        <v>0</v>
      </c>
      <c r="O23" s="37">
        <v>321641</v>
      </c>
      <c r="P23" s="37">
        <v>0</v>
      </c>
      <c r="Q23" s="37">
        <v>0</v>
      </c>
      <c r="R23" s="37">
        <v>0</v>
      </c>
      <c r="S23" s="37">
        <f>T23</f>
        <v>0</v>
      </c>
      <c r="T23" s="37">
        <v>0</v>
      </c>
      <c r="U23" s="37">
        <v>0</v>
      </c>
      <c r="V23" s="37">
        <v>0</v>
      </c>
      <c r="W23" s="37">
        <v>0</v>
      </c>
    </row>
    <row r="24" spans="1:23" ht="16.5" customHeight="1">
      <c r="A24" s="32"/>
      <c r="B24" s="169"/>
      <c r="C24" s="170"/>
      <c r="D24" s="137"/>
      <c r="E24" s="141"/>
      <c r="F24" s="142"/>
      <c r="G24" s="36" t="s">
        <v>65</v>
      </c>
      <c r="H24" s="145">
        <f>J24+S24</f>
        <v>70000</v>
      </c>
      <c r="I24" s="146"/>
      <c r="J24" s="37">
        <f>K24</f>
        <v>70000</v>
      </c>
      <c r="K24" s="37">
        <f>L24+M24</f>
        <v>70000</v>
      </c>
      <c r="L24" s="37">
        <v>70000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f>T24</f>
        <v>0</v>
      </c>
      <c r="T24" s="37">
        <v>0</v>
      </c>
      <c r="U24" s="37">
        <v>0</v>
      </c>
      <c r="V24" s="37">
        <v>0</v>
      </c>
      <c r="W24" s="37">
        <v>0</v>
      </c>
    </row>
    <row r="25" spans="1:23" ht="16.5" customHeight="1">
      <c r="A25" s="32"/>
      <c r="B25" s="169"/>
      <c r="C25" s="170"/>
      <c r="D25" s="137"/>
      <c r="E25" s="141"/>
      <c r="F25" s="142"/>
      <c r="G25" s="36" t="s">
        <v>66</v>
      </c>
      <c r="H25" s="145">
        <f>J25+S25</f>
        <v>25000</v>
      </c>
      <c r="I25" s="146"/>
      <c r="J25" s="37">
        <f>K25+N25+O25+P25+Q25+R25</f>
        <v>0</v>
      </c>
      <c r="K25" s="37">
        <f>L25+M25</f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f>T25</f>
        <v>25000</v>
      </c>
      <c r="T25" s="37">
        <v>25000</v>
      </c>
      <c r="U25" s="37">
        <v>0</v>
      </c>
      <c r="V25" s="37">
        <v>0</v>
      </c>
      <c r="W25" s="37">
        <v>0</v>
      </c>
    </row>
    <row r="26" spans="1:23" ht="17.25" customHeight="1">
      <c r="A26" s="32"/>
      <c r="B26" s="171"/>
      <c r="C26" s="172"/>
      <c r="D26" s="138"/>
      <c r="E26" s="143"/>
      <c r="F26" s="144"/>
      <c r="G26" s="36" t="s">
        <v>67</v>
      </c>
      <c r="H26" s="145">
        <f>H23-H24+H25</f>
        <v>6693250</v>
      </c>
      <c r="I26" s="146"/>
      <c r="J26" s="37">
        <f aca="true" t="shared" si="3" ref="J26:O26">J23-J24+J25</f>
        <v>6668250</v>
      </c>
      <c r="K26" s="37">
        <f t="shared" si="3"/>
        <v>6346609</v>
      </c>
      <c r="L26" s="37">
        <f t="shared" si="3"/>
        <v>5408242</v>
      </c>
      <c r="M26" s="37">
        <f t="shared" si="3"/>
        <v>938367</v>
      </c>
      <c r="N26" s="37">
        <f t="shared" si="3"/>
        <v>0</v>
      </c>
      <c r="O26" s="37">
        <f t="shared" si="3"/>
        <v>321641</v>
      </c>
      <c r="P26" s="37">
        <v>0</v>
      </c>
      <c r="Q26" s="37">
        <v>0</v>
      </c>
      <c r="R26" s="37">
        <v>0</v>
      </c>
      <c r="S26" s="37">
        <f>S23-S24+S25</f>
        <v>25000</v>
      </c>
      <c r="T26" s="37">
        <f>T23-T24+T25</f>
        <v>25000</v>
      </c>
      <c r="U26" s="37">
        <f>U23-U24+U25</f>
        <v>0</v>
      </c>
      <c r="V26" s="37">
        <v>0</v>
      </c>
      <c r="W26" s="37">
        <v>0</v>
      </c>
    </row>
    <row r="27" spans="1:23" ht="17.25" customHeight="1">
      <c r="A27" s="32"/>
      <c r="B27" s="130"/>
      <c r="C27" s="131"/>
      <c r="D27" s="136" t="s">
        <v>120</v>
      </c>
      <c r="E27" s="139" t="s">
        <v>121</v>
      </c>
      <c r="F27" s="140"/>
      <c r="G27" s="36" t="s">
        <v>64</v>
      </c>
      <c r="H27" s="145">
        <f aca="true" t="shared" si="4" ref="H27:H33">J27+S27</f>
        <v>1550785</v>
      </c>
      <c r="I27" s="146"/>
      <c r="J27" s="37">
        <f>K27+N27+O27+P27+Q27+R27</f>
        <v>1550785</v>
      </c>
      <c r="K27" s="37">
        <f>L27+M27</f>
        <v>1248338</v>
      </c>
      <c r="L27" s="37">
        <v>965965</v>
      </c>
      <c r="M27" s="37">
        <v>282373</v>
      </c>
      <c r="N27" s="37">
        <v>256712</v>
      </c>
      <c r="O27" s="37">
        <v>45735</v>
      </c>
      <c r="P27" s="37" t="s">
        <v>59</v>
      </c>
      <c r="Q27" s="37" t="s">
        <v>59</v>
      </c>
      <c r="R27" s="37" t="s">
        <v>59</v>
      </c>
      <c r="S27" s="37">
        <f>T27+V27+W27</f>
        <v>0</v>
      </c>
      <c r="T27" s="37">
        <v>0</v>
      </c>
      <c r="U27" s="37">
        <v>0</v>
      </c>
      <c r="V27" s="37" t="s">
        <v>59</v>
      </c>
      <c r="W27" s="37">
        <v>0</v>
      </c>
    </row>
    <row r="28" spans="1:23" ht="14.25" customHeight="1">
      <c r="A28" s="32"/>
      <c r="B28" s="132"/>
      <c r="C28" s="133"/>
      <c r="D28" s="137"/>
      <c r="E28" s="141"/>
      <c r="F28" s="142"/>
      <c r="G28" s="36" t="s">
        <v>65</v>
      </c>
      <c r="H28" s="145">
        <f t="shared" si="4"/>
        <v>10000</v>
      </c>
      <c r="I28" s="146"/>
      <c r="J28" s="37">
        <f>K28+N28+O28+P28+Q28+R28</f>
        <v>10000</v>
      </c>
      <c r="K28" s="37">
        <f>L28+M28</f>
        <v>10000</v>
      </c>
      <c r="L28" s="37">
        <v>10000</v>
      </c>
      <c r="M28" s="37" t="s">
        <v>59</v>
      </c>
      <c r="N28" s="37" t="s">
        <v>59</v>
      </c>
      <c r="O28" s="37" t="s">
        <v>59</v>
      </c>
      <c r="P28" s="37" t="s">
        <v>59</v>
      </c>
      <c r="Q28" s="37" t="s">
        <v>59</v>
      </c>
      <c r="R28" s="37" t="s">
        <v>59</v>
      </c>
      <c r="S28" s="37">
        <f>T28+V28+W28</f>
        <v>0</v>
      </c>
      <c r="T28" s="37">
        <v>0</v>
      </c>
      <c r="U28" s="37">
        <v>0</v>
      </c>
      <c r="V28" s="37" t="s">
        <v>59</v>
      </c>
      <c r="W28" s="37">
        <v>0</v>
      </c>
    </row>
    <row r="29" spans="1:23" ht="15" customHeight="1">
      <c r="A29" s="32"/>
      <c r="B29" s="132"/>
      <c r="C29" s="133"/>
      <c r="D29" s="137"/>
      <c r="E29" s="141"/>
      <c r="F29" s="142"/>
      <c r="G29" s="36" t="s">
        <v>66</v>
      </c>
      <c r="H29" s="145">
        <f t="shared" si="4"/>
        <v>65000</v>
      </c>
      <c r="I29" s="146"/>
      <c r="J29" s="37">
        <f>K29+N29+O29+P29+Q29+R29</f>
        <v>0</v>
      </c>
      <c r="K29" s="37">
        <f>L29+M29</f>
        <v>0</v>
      </c>
      <c r="L29" s="37">
        <v>0</v>
      </c>
      <c r="M29" s="37">
        <v>0</v>
      </c>
      <c r="N29" s="37">
        <v>0</v>
      </c>
      <c r="O29" s="37">
        <v>0</v>
      </c>
      <c r="P29" s="37" t="s">
        <v>59</v>
      </c>
      <c r="Q29" s="37" t="s">
        <v>59</v>
      </c>
      <c r="R29" s="37" t="s">
        <v>59</v>
      </c>
      <c r="S29" s="37">
        <f>T29+V29+W29</f>
        <v>65000</v>
      </c>
      <c r="T29" s="37">
        <v>65000</v>
      </c>
      <c r="U29" s="37">
        <v>0</v>
      </c>
      <c r="V29" s="37" t="s">
        <v>59</v>
      </c>
      <c r="W29" s="37">
        <v>0</v>
      </c>
    </row>
    <row r="30" spans="1:23" ht="17.25" customHeight="1">
      <c r="A30" s="32"/>
      <c r="B30" s="134"/>
      <c r="C30" s="135"/>
      <c r="D30" s="138"/>
      <c r="E30" s="143"/>
      <c r="F30" s="144"/>
      <c r="G30" s="36" t="s">
        <v>67</v>
      </c>
      <c r="H30" s="145">
        <f t="shared" si="4"/>
        <v>1605785</v>
      </c>
      <c r="I30" s="146"/>
      <c r="J30" s="38">
        <f>J27-J28+J29</f>
        <v>1540785</v>
      </c>
      <c r="K30" s="38">
        <f>K27-K28+K29</f>
        <v>1238338</v>
      </c>
      <c r="L30" s="37">
        <f>L27-L28+L29</f>
        <v>955965</v>
      </c>
      <c r="M30" s="37">
        <f>M27-M28+M29</f>
        <v>282373</v>
      </c>
      <c r="N30" s="37">
        <f>N27-N28+N29</f>
        <v>256712</v>
      </c>
      <c r="O30" s="37">
        <f aca="true" t="shared" si="5" ref="O30:W30">O27-O28+O29</f>
        <v>45735</v>
      </c>
      <c r="P30" s="37">
        <f t="shared" si="5"/>
        <v>0</v>
      </c>
      <c r="Q30" s="37">
        <f t="shared" si="5"/>
        <v>0</v>
      </c>
      <c r="R30" s="37">
        <f t="shared" si="5"/>
        <v>0</v>
      </c>
      <c r="S30" s="38">
        <f t="shared" si="5"/>
        <v>65000</v>
      </c>
      <c r="T30" s="37">
        <f t="shared" si="5"/>
        <v>65000</v>
      </c>
      <c r="U30" s="37">
        <f t="shared" si="5"/>
        <v>0</v>
      </c>
      <c r="V30" s="37">
        <f t="shared" si="5"/>
        <v>0</v>
      </c>
      <c r="W30" s="37">
        <f t="shared" si="5"/>
        <v>0</v>
      </c>
    </row>
    <row r="31" spans="1:23" ht="16.5" customHeight="1">
      <c r="A31" s="32"/>
      <c r="B31" s="167"/>
      <c r="C31" s="168"/>
      <c r="D31" s="136" t="s">
        <v>100</v>
      </c>
      <c r="E31" s="139" t="s">
        <v>98</v>
      </c>
      <c r="F31" s="140"/>
      <c r="G31" s="36" t="s">
        <v>64</v>
      </c>
      <c r="H31" s="145">
        <f t="shared" si="4"/>
        <v>6598452.97</v>
      </c>
      <c r="I31" s="146"/>
      <c r="J31" s="37">
        <f>K31+N31+O31+P31+Q31+R31</f>
        <v>60657</v>
      </c>
      <c r="K31" s="37">
        <f>L31+M31</f>
        <v>60657</v>
      </c>
      <c r="L31" s="37">
        <v>0</v>
      </c>
      <c r="M31" s="37">
        <v>60657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f>T31</f>
        <v>6537795.97</v>
      </c>
      <c r="T31" s="37">
        <v>6537795.97</v>
      </c>
      <c r="U31" s="37">
        <v>5006745.97</v>
      </c>
      <c r="V31" s="37">
        <v>0</v>
      </c>
      <c r="W31" s="37">
        <v>0</v>
      </c>
    </row>
    <row r="32" spans="1:23" ht="16.5" customHeight="1">
      <c r="A32" s="32"/>
      <c r="B32" s="169"/>
      <c r="C32" s="170"/>
      <c r="D32" s="137"/>
      <c r="E32" s="141"/>
      <c r="F32" s="142"/>
      <c r="G32" s="36" t="s">
        <v>65</v>
      </c>
      <c r="H32" s="145">
        <f t="shared" si="4"/>
        <v>0</v>
      </c>
      <c r="I32" s="146"/>
      <c r="J32" s="37">
        <f>K32</f>
        <v>0</v>
      </c>
      <c r="K32" s="37">
        <f>M32</f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f>T32</f>
        <v>0</v>
      </c>
      <c r="T32" s="37">
        <v>0</v>
      </c>
      <c r="U32" s="37">
        <v>0</v>
      </c>
      <c r="V32" s="37">
        <v>0</v>
      </c>
      <c r="W32" s="37">
        <v>0</v>
      </c>
    </row>
    <row r="33" spans="1:23" ht="16.5" customHeight="1">
      <c r="A33" s="32"/>
      <c r="B33" s="169"/>
      <c r="C33" s="170"/>
      <c r="D33" s="137"/>
      <c r="E33" s="141"/>
      <c r="F33" s="142"/>
      <c r="G33" s="36" t="s">
        <v>66</v>
      </c>
      <c r="H33" s="145">
        <f t="shared" si="4"/>
        <v>4473</v>
      </c>
      <c r="I33" s="146"/>
      <c r="J33" s="37">
        <f>K33+N33+O33+P33+Q33+R33</f>
        <v>0</v>
      </c>
      <c r="K33" s="37">
        <f>L33+M33</f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f>T33</f>
        <v>4473</v>
      </c>
      <c r="T33" s="37">
        <v>4473</v>
      </c>
      <c r="U33" s="37">
        <v>0</v>
      </c>
      <c r="V33" s="37">
        <v>0</v>
      </c>
      <c r="W33" s="37">
        <v>0</v>
      </c>
    </row>
    <row r="34" spans="1:23" ht="17.25" customHeight="1">
      <c r="A34" s="32"/>
      <c r="B34" s="171"/>
      <c r="C34" s="172"/>
      <c r="D34" s="138"/>
      <c r="E34" s="143"/>
      <c r="F34" s="144"/>
      <c r="G34" s="36" t="s">
        <v>67</v>
      </c>
      <c r="H34" s="145">
        <f>H31-H32+H33</f>
        <v>6602925.97</v>
      </c>
      <c r="I34" s="146"/>
      <c r="J34" s="37">
        <f aca="true" t="shared" si="6" ref="J34:O34">J31-J32+J33</f>
        <v>60657</v>
      </c>
      <c r="K34" s="37">
        <f t="shared" si="6"/>
        <v>60657</v>
      </c>
      <c r="L34" s="37">
        <f t="shared" si="6"/>
        <v>0</v>
      </c>
      <c r="M34" s="37">
        <f t="shared" si="6"/>
        <v>60657</v>
      </c>
      <c r="N34" s="37">
        <f t="shared" si="6"/>
        <v>0</v>
      </c>
      <c r="O34" s="37">
        <f t="shared" si="6"/>
        <v>0</v>
      </c>
      <c r="P34" s="37">
        <v>0</v>
      </c>
      <c r="Q34" s="37">
        <v>0</v>
      </c>
      <c r="R34" s="37">
        <v>0</v>
      </c>
      <c r="S34" s="37">
        <f>S31-S32+S33</f>
        <v>6542268.97</v>
      </c>
      <c r="T34" s="37">
        <f>T31-T32+T33</f>
        <v>6542268.97</v>
      </c>
      <c r="U34" s="37">
        <f>U31-U32+U33</f>
        <v>5006745.97</v>
      </c>
      <c r="V34" s="37">
        <v>0</v>
      </c>
      <c r="W34" s="37">
        <v>0</v>
      </c>
    </row>
    <row r="35" spans="1:23" ht="16.5" customHeight="1">
      <c r="A35" s="32"/>
      <c r="B35" s="147" t="s">
        <v>122</v>
      </c>
      <c r="C35" s="147"/>
      <c r="D35" s="148"/>
      <c r="E35" s="149" t="s">
        <v>123</v>
      </c>
      <c r="F35" s="149"/>
      <c r="G35" s="36" t="s">
        <v>64</v>
      </c>
      <c r="H35" s="150">
        <f>J35</f>
        <v>375034</v>
      </c>
      <c r="I35" s="150"/>
      <c r="J35" s="37">
        <f>K35+O35</f>
        <v>375034</v>
      </c>
      <c r="K35" s="37">
        <f>L35+++M35</f>
        <v>299473</v>
      </c>
      <c r="L35" s="37">
        <v>273420</v>
      </c>
      <c r="M35" s="37">
        <v>26053</v>
      </c>
      <c r="N35" s="37">
        <v>0</v>
      </c>
      <c r="O35" s="37">
        <v>75561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</row>
    <row r="36" spans="1:23" ht="15" customHeight="1">
      <c r="A36" s="32"/>
      <c r="B36" s="147"/>
      <c r="C36" s="147"/>
      <c r="D36" s="148"/>
      <c r="E36" s="149"/>
      <c r="F36" s="149"/>
      <c r="G36" s="36" t="s">
        <v>65</v>
      </c>
      <c r="H36" s="150">
        <f>J36</f>
        <v>10000</v>
      </c>
      <c r="I36" s="150"/>
      <c r="J36" s="37">
        <f>K36</f>
        <v>10000</v>
      </c>
      <c r="K36" s="37">
        <f>L36+M36</f>
        <v>10000</v>
      </c>
      <c r="L36" s="37">
        <f>L40</f>
        <v>10000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</row>
    <row r="37" spans="1:23" ht="15.75" customHeight="1">
      <c r="A37" s="32"/>
      <c r="B37" s="147"/>
      <c r="C37" s="147"/>
      <c r="D37" s="148"/>
      <c r="E37" s="149"/>
      <c r="F37" s="149"/>
      <c r="G37" s="36" t="s">
        <v>66</v>
      </c>
      <c r="H37" s="150">
        <v>0</v>
      </c>
      <c r="I37" s="150"/>
      <c r="J37" s="37">
        <v>0</v>
      </c>
      <c r="K37" s="37">
        <f>L37</f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</row>
    <row r="38" spans="1:23" ht="16.5" customHeight="1">
      <c r="A38" s="32"/>
      <c r="B38" s="147"/>
      <c r="C38" s="147"/>
      <c r="D38" s="148"/>
      <c r="E38" s="149"/>
      <c r="F38" s="149"/>
      <c r="G38" s="36" t="s">
        <v>67</v>
      </c>
      <c r="H38" s="150">
        <f>H35-H36+H37</f>
        <v>365034</v>
      </c>
      <c r="I38" s="150"/>
      <c r="J38" s="37">
        <f>J35-J36+J37</f>
        <v>365034</v>
      </c>
      <c r="K38" s="37">
        <f>K35-K36+K37</f>
        <v>289473</v>
      </c>
      <c r="L38" s="37">
        <f>L35-L36+L37</f>
        <v>263420</v>
      </c>
      <c r="M38" s="37">
        <f>M35-M36+M37</f>
        <v>26053</v>
      </c>
      <c r="N38" s="37">
        <f>K368</f>
        <v>0</v>
      </c>
      <c r="O38" s="37">
        <f>O35-O36+O37</f>
        <v>75561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</row>
    <row r="39" spans="1:23" ht="17.25" customHeight="1">
      <c r="A39" s="32"/>
      <c r="B39" s="130"/>
      <c r="C39" s="131"/>
      <c r="D39" s="136" t="s">
        <v>124</v>
      </c>
      <c r="E39" s="139" t="s">
        <v>136</v>
      </c>
      <c r="F39" s="140"/>
      <c r="G39" s="36" t="s">
        <v>64</v>
      </c>
      <c r="H39" s="145">
        <f>J39+S39</f>
        <v>323898</v>
      </c>
      <c r="I39" s="146"/>
      <c r="J39" s="37">
        <f>K39+N39+O39+P39+Q39+R39</f>
        <v>323898</v>
      </c>
      <c r="K39" s="37">
        <f>L39+M39</f>
        <v>298750</v>
      </c>
      <c r="L39" s="37">
        <v>273420</v>
      </c>
      <c r="M39" s="37">
        <v>25330</v>
      </c>
      <c r="N39" s="37">
        <v>0</v>
      </c>
      <c r="O39" s="37">
        <v>25148</v>
      </c>
      <c r="P39" s="37" t="s">
        <v>59</v>
      </c>
      <c r="Q39" s="37" t="s">
        <v>59</v>
      </c>
      <c r="R39" s="37" t="s">
        <v>59</v>
      </c>
      <c r="S39" s="37">
        <f>T39+V39+W39</f>
        <v>0</v>
      </c>
      <c r="T39" s="37">
        <v>0</v>
      </c>
      <c r="U39" s="37">
        <v>0</v>
      </c>
      <c r="V39" s="37" t="s">
        <v>59</v>
      </c>
      <c r="W39" s="37">
        <v>0</v>
      </c>
    </row>
    <row r="40" spans="1:23" ht="14.25" customHeight="1">
      <c r="A40" s="32"/>
      <c r="B40" s="132"/>
      <c r="C40" s="133"/>
      <c r="D40" s="137"/>
      <c r="E40" s="141"/>
      <c r="F40" s="142"/>
      <c r="G40" s="36" t="s">
        <v>65</v>
      </c>
      <c r="H40" s="145">
        <f>J40+S40</f>
        <v>10000</v>
      </c>
      <c r="I40" s="146"/>
      <c r="J40" s="37">
        <f>K40+N40+O40+P40+Q40+R40</f>
        <v>10000</v>
      </c>
      <c r="K40" s="37">
        <f>L40+M40</f>
        <v>10000</v>
      </c>
      <c r="L40" s="37">
        <v>10000</v>
      </c>
      <c r="M40" s="37" t="s">
        <v>59</v>
      </c>
      <c r="N40" s="37" t="s">
        <v>59</v>
      </c>
      <c r="O40" s="37" t="s">
        <v>59</v>
      </c>
      <c r="P40" s="37" t="s">
        <v>59</v>
      </c>
      <c r="Q40" s="37" t="s">
        <v>59</v>
      </c>
      <c r="R40" s="37" t="s">
        <v>59</v>
      </c>
      <c r="S40" s="37">
        <f>T40+V40+W40</f>
        <v>0</v>
      </c>
      <c r="T40" s="37">
        <v>0</v>
      </c>
      <c r="U40" s="37">
        <v>0</v>
      </c>
      <c r="V40" s="37" t="s">
        <v>59</v>
      </c>
      <c r="W40" s="37">
        <v>0</v>
      </c>
    </row>
    <row r="41" spans="1:23" ht="15" customHeight="1">
      <c r="A41" s="32"/>
      <c r="B41" s="132"/>
      <c r="C41" s="133"/>
      <c r="D41" s="137"/>
      <c r="E41" s="141"/>
      <c r="F41" s="142"/>
      <c r="G41" s="36" t="s">
        <v>66</v>
      </c>
      <c r="H41" s="145">
        <f>J41+S41</f>
        <v>0</v>
      </c>
      <c r="I41" s="146"/>
      <c r="J41" s="37">
        <f>K41+N41+O41+P41+Q41+R41</f>
        <v>0</v>
      </c>
      <c r="K41" s="37">
        <f>L41+M41</f>
        <v>0</v>
      </c>
      <c r="L41" s="37">
        <v>0</v>
      </c>
      <c r="M41" s="37">
        <v>0</v>
      </c>
      <c r="N41" s="37">
        <v>0</v>
      </c>
      <c r="O41" s="37">
        <v>0</v>
      </c>
      <c r="P41" s="37" t="s">
        <v>59</v>
      </c>
      <c r="Q41" s="37" t="s">
        <v>59</v>
      </c>
      <c r="R41" s="37" t="s">
        <v>59</v>
      </c>
      <c r="S41" s="37">
        <f>T41+V41+W41</f>
        <v>0</v>
      </c>
      <c r="T41" s="37">
        <v>0</v>
      </c>
      <c r="U41" s="37">
        <v>0</v>
      </c>
      <c r="V41" s="37" t="s">
        <v>59</v>
      </c>
      <c r="W41" s="37">
        <v>0</v>
      </c>
    </row>
    <row r="42" spans="1:23" ht="17.25" customHeight="1">
      <c r="A42" s="32"/>
      <c r="B42" s="134"/>
      <c r="C42" s="135"/>
      <c r="D42" s="138"/>
      <c r="E42" s="143"/>
      <c r="F42" s="144"/>
      <c r="G42" s="36" t="s">
        <v>67</v>
      </c>
      <c r="H42" s="145">
        <f>J42+S42</f>
        <v>313898</v>
      </c>
      <c r="I42" s="146"/>
      <c r="J42" s="38">
        <f>J39-J40+J41</f>
        <v>313898</v>
      </c>
      <c r="K42" s="38">
        <f>K39-K40+K41</f>
        <v>288750</v>
      </c>
      <c r="L42" s="37">
        <f>L39-L40+L41</f>
        <v>263420</v>
      </c>
      <c r="M42" s="37">
        <v>583779</v>
      </c>
      <c r="N42" s="37">
        <v>0</v>
      </c>
      <c r="O42" s="37">
        <f aca="true" t="shared" si="7" ref="O42:W42">O39-O40+O41</f>
        <v>25148</v>
      </c>
      <c r="P42" s="37">
        <f t="shared" si="7"/>
        <v>0</v>
      </c>
      <c r="Q42" s="37">
        <f t="shared" si="7"/>
        <v>0</v>
      </c>
      <c r="R42" s="37">
        <f t="shared" si="7"/>
        <v>0</v>
      </c>
      <c r="S42" s="38">
        <f t="shared" si="7"/>
        <v>0</v>
      </c>
      <c r="T42" s="37">
        <f t="shared" si="7"/>
        <v>0</v>
      </c>
      <c r="U42" s="37">
        <f t="shared" si="7"/>
        <v>0</v>
      </c>
      <c r="V42" s="37">
        <f t="shared" si="7"/>
        <v>0</v>
      </c>
      <c r="W42" s="37">
        <f t="shared" si="7"/>
        <v>0</v>
      </c>
    </row>
    <row r="43" spans="1:23" ht="16.5" customHeight="1">
      <c r="A43" s="32"/>
      <c r="B43" s="147" t="s">
        <v>131</v>
      </c>
      <c r="C43" s="147"/>
      <c r="D43" s="148"/>
      <c r="E43" s="149" t="s">
        <v>132</v>
      </c>
      <c r="F43" s="149"/>
      <c r="G43" s="36" t="s">
        <v>64</v>
      </c>
      <c r="H43" s="150">
        <f>J43</f>
        <v>485576</v>
      </c>
      <c r="I43" s="150"/>
      <c r="J43" s="37">
        <f>K43+N43</f>
        <v>485576</v>
      </c>
      <c r="K43" s="37">
        <f>L43+++M43</f>
        <v>137000</v>
      </c>
      <c r="L43" s="37">
        <v>41000</v>
      </c>
      <c r="M43" s="37">
        <v>96000</v>
      </c>
      <c r="N43" s="37">
        <v>348576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</row>
    <row r="44" spans="1:23" ht="15" customHeight="1">
      <c r="A44" s="32"/>
      <c r="B44" s="147"/>
      <c r="C44" s="147"/>
      <c r="D44" s="148"/>
      <c r="E44" s="149"/>
      <c r="F44" s="149"/>
      <c r="G44" s="36" t="s">
        <v>65</v>
      </c>
      <c r="H44" s="150">
        <f>J44</f>
        <v>0</v>
      </c>
      <c r="I44" s="150"/>
      <c r="J44" s="37">
        <f>K44</f>
        <v>0</v>
      </c>
      <c r="K44" s="37">
        <f>L44+M44</f>
        <v>0</v>
      </c>
      <c r="L44" s="37">
        <f>L56</f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</row>
    <row r="45" spans="1:23" ht="15.75" customHeight="1">
      <c r="A45" s="32"/>
      <c r="B45" s="147"/>
      <c r="C45" s="147"/>
      <c r="D45" s="148"/>
      <c r="E45" s="149"/>
      <c r="F45" s="149"/>
      <c r="G45" s="36" t="s">
        <v>66</v>
      </c>
      <c r="H45" s="150">
        <f>J45</f>
        <v>5000</v>
      </c>
      <c r="I45" s="150"/>
      <c r="J45" s="37">
        <f>K45</f>
        <v>5000</v>
      </c>
      <c r="K45" s="37">
        <f>L45+M45</f>
        <v>5000</v>
      </c>
      <c r="L45" s="37">
        <v>0</v>
      </c>
      <c r="M45" s="37">
        <f>M49</f>
        <v>5000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</row>
    <row r="46" spans="1:23" ht="16.5" customHeight="1">
      <c r="A46" s="32"/>
      <c r="B46" s="147"/>
      <c r="C46" s="147"/>
      <c r="D46" s="148"/>
      <c r="E46" s="149"/>
      <c r="F46" s="149"/>
      <c r="G46" s="36" t="s">
        <v>67</v>
      </c>
      <c r="H46" s="150">
        <f>H43-H44+H45</f>
        <v>490576</v>
      </c>
      <c r="I46" s="150"/>
      <c r="J46" s="37">
        <f aca="true" t="shared" si="8" ref="J46:O46">J43-J44+J45</f>
        <v>490576</v>
      </c>
      <c r="K46" s="37">
        <f t="shared" si="8"/>
        <v>142000</v>
      </c>
      <c r="L46" s="37">
        <f t="shared" si="8"/>
        <v>41000</v>
      </c>
      <c r="M46" s="37">
        <f t="shared" si="8"/>
        <v>101000</v>
      </c>
      <c r="N46" s="37">
        <f t="shared" si="8"/>
        <v>348576</v>
      </c>
      <c r="O46" s="37">
        <f t="shared" si="8"/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</row>
    <row r="47" spans="1:23" ht="17.25" customHeight="1">
      <c r="A47" s="32"/>
      <c r="B47" s="130"/>
      <c r="C47" s="131"/>
      <c r="D47" s="136" t="s">
        <v>133</v>
      </c>
      <c r="E47" s="139" t="s">
        <v>98</v>
      </c>
      <c r="F47" s="140"/>
      <c r="G47" s="36" t="s">
        <v>64</v>
      </c>
      <c r="H47" s="145">
        <f aca="true" t="shared" si="9" ref="H47:H53">J47+S47</f>
        <v>137000</v>
      </c>
      <c r="I47" s="146"/>
      <c r="J47" s="37">
        <f>K47+N47+O47+P47+Q47+R47</f>
        <v>137000</v>
      </c>
      <c r="K47" s="37">
        <f>L47+M47</f>
        <v>137000</v>
      </c>
      <c r="L47" s="37">
        <v>41000</v>
      </c>
      <c r="M47" s="37">
        <v>96000</v>
      </c>
      <c r="N47" s="37">
        <v>0</v>
      </c>
      <c r="O47" s="37">
        <v>0</v>
      </c>
      <c r="P47" s="37" t="s">
        <v>59</v>
      </c>
      <c r="Q47" s="37" t="s">
        <v>59</v>
      </c>
      <c r="R47" s="37" t="s">
        <v>59</v>
      </c>
      <c r="S47" s="37">
        <f>T47+V47+W47</f>
        <v>0</v>
      </c>
      <c r="T47" s="37">
        <v>0</v>
      </c>
      <c r="U47" s="37">
        <v>0</v>
      </c>
      <c r="V47" s="37" t="s">
        <v>59</v>
      </c>
      <c r="W47" s="37">
        <v>0</v>
      </c>
    </row>
    <row r="48" spans="1:23" ht="14.25" customHeight="1">
      <c r="A48" s="32"/>
      <c r="B48" s="132"/>
      <c r="C48" s="133"/>
      <c r="D48" s="137"/>
      <c r="E48" s="141"/>
      <c r="F48" s="142"/>
      <c r="G48" s="36" t="s">
        <v>65</v>
      </c>
      <c r="H48" s="145">
        <f t="shared" si="9"/>
        <v>0</v>
      </c>
      <c r="I48" s="146"/>
      <c r="J48" s="37">
        <f>K48+N48+O48+P48+Q48+R48</f>
        <v>0</v>
      </c>
      <c r="K48" s="37">
        <f>L48+M48</f>
        <v>0</v>
      </c>
      <c r="L48" s="37">
        <v>0</v>
      </c>
      <c r="M48" s="37" t="s">
        <v>59</v>
      </c>
      <c r="N48" s="37" t="s">
        <v>59</v>
      </c>
      <c r="O48" s="37" t="s">
        <v>59</v>
      </c>
      <c r="P48" s="37" t="s">
        <v>59</v>
      </c>
      <c r="Q48" s="37" t="s">
        <v>59</v>
      </c>
      <c r="R48" s="37" t="s">
        <v>59</v>
      </c>
      <c r="S48" s="37">
        <f>T48+V48+W48</f>
        <v>0</v>
      </c>
      <c r="T48" s="37">
        <v>0</v>
      </c>
      <c r="U48" s="37">
        <v>0</v>
      </c>
      <c r="V48" s="37" t="s">
        <v>59</v>
      </c>
      <c r="W48" s="37">
        <v>0</v>
      </c>
    </row>
    <row r="49" spans="1:23" ht="15" customHeight="1">
      <c r="A49" s="32"/>
      <c r="B49" s="132"/>
      <c r="C49" s="133"/>
      <c r="D49" s="137"/>
      <c r="E49" s="141"/>
      <c r="F49" s="142"/>
      <c r="G49" s="36" t="s">
        <v>66</v>
      </c>
      <c r="H49" s="145">
        <f t="shared" si="9"/>
        <v>5000</v>
      </c>
      <c r="I49" s="146"/>
      <c r="J49" s="37">
        <f>K49+N49+O49+P49+Q49+R49</f>
        <v>5000</v>
      </c>
      <c r="K49" s="37">
        <f>L49+M49</f>
        <v>5000</v>
      </c>
      <c r="L49" s="37">
        <v>0</v>
      </c>
      <c r="M49" s="37">
        <v>5000</v>
      </c>
      <c r="N49" s="37">
        <v>0</v>
      </c>
      <c r="O49" s="37">
        <v>0</v>
      </c>
      <c r="P49" s="37" t="s">
        <v>59</v>
      </c>
      <c r="Q49" s="37" t="s">
        <v>59</v>
      </c>
      <c r="R49" s="37" t="s">
        <v>59</v>
      </c>
      <c r="S49" s="37">
        <f>T49+V49+W49</f>
        <v>0</v>
      </c>
      <c r="T49" s="37">
        <v>0</v>
      </c>
      <c r="U49" s="37">
        <v>0</v>
      </c>
      <c r="V49" s="37" t="s">
        <v>59</v>
      </c>
      <c r="W49" s="37">
        <v>0</v>
      </c>
    </row>
    <row r="50" spans="1:23" ht="17.25" customHeight="1">
      <c r="A50" s="32"/>
      <c r="B50" s="134"/>
      <c r="C50" s="135"/>
      <c r="D50" s="138"/>
      <c r="E50" s="143"/>
      <c r="F50" s="144"/>
      <c r="G50" s="36" t="s">
        <v>67</v>
      </c>
      <c r="H50" s="145">
        <f t="shared" si="9"/>
        <v>142000</v>
      </c>
      <c r="I50" s="146"/>
      <c r="J50" s="38">
        <f>J47-J48+J49</f>
        <v>142000</v>
      </c>
      <c r="K50" s="38">
        <f>K47-K48+K49</f>
        <v>142000</v>
      </c>
      <c r="L50" s="37">
        <f>L47-L48+L49</f>
        <v>41000</v>
      </c>
      <c r="M50" s="37">
        <v>583779</v>
      </c>
      <c r="N50" s="37">
        <v>0</v>
      </c>
      <c r="O50" s="37">
        <f aca="true" t="shared" si="10" ref="O50:W50">O47-O48+O49</f>
        <v>0</v>
      </c>
      <c r="P50" s="37">
        <f t="shared" si="10"/>
        <v>0</v>
      </c>
      <c r="Q50" s="37">
        <f t="shared" si="10"/>
        <v>0</v>
      </c>
      <c r="R50" s="37">
        <f t="shared" si="10"/>
        <v>0</v>
      </c>
      <c r="S50" s="38">
        <f t="shared" si="10"/>
        <v>0</v>
      </c>
      <c r="T50" s="37">
        <f t="shared" si="10"/>
        <v>0</v>
      </c>
      <c r="U50" s="37">
        <f t="shared" si="10"/>
        <v>0</v>
      </c>
      <c r="V50" s="37">
        <f t="shared" si="10"/>
        <v>0</v>
      </c>
      <c r="W50" s="37">
        <f t="shared" si="10"/>
        <v>0</v>
      </c>
    </row>
    <row r="51" spans="1:23" ht="18" customHeight="1">
      <c r="A51" s="32"/>
      <c r="B51" s="148" t="s">
        <v>61</v>
      </c>
      <c r="C51" s="148"/>
      <c r="D51" s="148"/>
      <c r="E51" s="148"/>
      <c r="F51" s="148"/>
      <c r="G51" s="36" t="s">
        <v>64</v>
      </c>
      <c r="H51" s="151">
        <f t="shared" si="9"/>
        <v>45942879.03</v>
      </c>
      <c r="I51" s="151"/>
      <c r="J51" s="40">
        <f>K51+N51+O51+P51+Q51+R51</f>
        <v>35005879.06</v>
      </c>
      <c r="K51" s="40">
        <f>L51+M51</f>
        <v>28058617.240000002</v>
      </c>
      <c r="L51" s="40">
        <v>16808251.18</v>
      </c>
      <c r="M51" s="40">
        <v>11250366.06</v>
      </c>
      <c r="N51" s="40">
        <v>1250071</v>
      </c>
      <c r="O51" s="40">
        <v>4201414</v>
      </c>
      <c r="P51" s="40">
        <v>262252.82</v>
      </c>
      <c r="Q51" s="40" t="s">
        <v>59</v>
      </c>
      <c r="R51" s="40">
        <v>1233524</v>
      </c>
      <c r="S51" s="40">
        <f>T51+V51+W51</f>
        <v>10936999.97</v>
      </c>
      <c r="T51" s="40">
        <v>9794794.97</v>
      </c>
      <c r="U51" s="40">
        <v>5176745.97</v>
      </c>
      <c r="V51" s="41">
        <v>0</v>
      </c>
      <c r="W51" s="40">
        <v>1142205</v>
      </c>
    </row>
    <row r="52" spans="1:23" ht="15.75" customHeight="1">
      <c r="A52" s="32"/>
      <c r="B52" s="148"/>
      <c r="C52" s="148"/>
      <c r="D52" s="148"/>
      <c r="E52" s="148"/>
      <c r="F52" s="148"/>
      <c r="G52" s="39" t="s">
        <v>65</v>
      </c>
      <c r="H52" s="118">
        <f t="shared" si="9"/>
        <v>100499</v>
      </c>
      <c r="I52" s="118"/>
      <c r="J52" s="40">
        <f>K52+N52+O52+P52+Q52+R52</f>
        <v>90000</v>
      </c>
      <c r="K52" s="40">
        <f>L52+M52</f>
        <v>90000</v>
      </c>
      <c r="L52" s="40">
        <f>L20+L36</f>
        <v>90000</v>
      </c>
      <c r="M52" s="40">
        <f>M20</f>
        <v>0</v>
      </c>
      <c r="N52" s="40">
        <v>0</v>
      </c>
      <c r="O52" s="40" t="s">
        <v>59</v>
      </c>
      <c r="P52" s="40" t="s">
        <v>59</v>
      </c>
      <c r="Q52" s="40" t="s">
        <v>59</v>
      </c>
      <c r="R52" s="40">
        <v>0</v>
      </c>
      <c r="S52" s="40">
        <f>T52+V52+W52</f>
        <v>10499</v>
      </c>
      <c r="T52" s="40">
        <f>T12</f>
        <v>10499</v>
      </c>
      <c r="U52" s="40">
        <f>U20</f>
        <v>0</v>
      </c>
      <c r="V52" s="41" t="s">
        <v>59</v>
      </c>
      <c r="W52" s="37">
        <v>0</v>
      </c>
    </row>
    <row r="53" spans="1:23" ht="15" customHeight="1">
      <c r="A53" s="32"/>
      <c r="B53" s="148"/>
      <c r="C53" s="148"/>
      <c r="D53" s="148"/>
      <c r="E53" s="148"/>
      <c r="F53" s="148"/>
      <c r="G53" s="39" t="s">
        <v>66</v>
      </c>
      <c r="H53" s="118">
        <f t="shared" si="9"/>
        <v>99473</v>
      </c>
      <c r="I53" s="118"/>
      <c r="J53" s="40">
        <f>K53+N53+O53+P53+R53</f>
        <v>5000</v>
      </c>
      <c r="K53" s="40">
        <f>L53+M53</f>
        <v>5000</v>
      </c>
      <c r="L53" s="40">
        <v>0</v>
      </c>
      <c r="M53" s="40">
        <f>M45</f>
        <v>5000</v>
      </c>
      <c r="N53" s="40">
        <v>0</v>
      </c>
      <c r="O53" s="40">
        <v>0</v>
      </c>
      <c r="P53" s="40" t="s">
        <v>59</v>
      </c>
      <c r="Q53" s="40" t="s">
        <v>59</v>
      </c>
      <c r="R53" s="40">
        <v>0</v>
      </c>
      <c r="S53" s="40">
        <f>T53</f>
        <v>94473</v>
      </c>
      <c r="T53" s="40">
        <f>T21+T37</f>
        <v>94473</v>
      </c>
      <c r="U53" s="40">
        <f>U21</f>
        <v>0</v>
      </c>
      <c r="V53" s="41" t="s">
        <v>59</v>
      </c>
      <c r="W53" s="37">
        <v>0</v>
      </c>
    </row>
    <row r="54" spans="1:23" s="44" customFormat="1" ht="19.5" customHeight="1">
      <c r="A54" s="42"/>
      <c r="B54" s="148"/>
      <c r="C54" s="148"/>
      <c r="D54" s="148"/>
      <c r="E54" s="148"/>
      <c r="F54" s="148"/>
      <c r="G54" s="43" t="s">
        <v>67</v>
      </c>
      <c r="H54" s="118">
        <f>H51-H52+H53</f>
        <v>45941853.03</v>
      </c>
      <c r="I54" s="118"/>
      <c r="J54" s="40">
        <f>J51-J52+J53</f>
        <v>34920879.06</v>
      </c>
      <c r="K54" s="40">
        <f>K51-K52+K53</f>
        <v>27973617.240000002</v>
      </c>
      <c r="L54" s="40">
        <f>L51-L52+L53</f>
        <v>16718251.18</v>
      </c>
      <c r="M54" s="40">
        <f aca="true" t="shared" si="11" ref="M54:W54">M51-M52+M53</f>
        <v>11255366.06</v>
      </c>
      <c r="N54" s="40">
        <f t="shared" si="11"/>
        <v>1250071</v>
      </c>
      <c r="O54" s="40">
        <f t="shared" si="11"/>
        <v>4201414</v>
      </c>
      <c r="P54" s="40">
        <f t="shared" si="11"/>
        <v>262252.82</v>
      </c>
      <c r="Q54" s="40">
        <f t="shared" si="11"/>
        <v>0</v>
      </c>
      <c r="R54" s="40">
        <f t="shared" si="11"/>
        <v>1233524</v>
      </c>
      <c r="S54" s="40">
        <f t="shared" si="11"/>
        <v>11020973.97</v>
      </c>
      <c r="T54" s="40">
        <f t="shared" si="11"/>
        <v>9878768.97</v>
      </c>
      <c r="U54" s="40">
        <f t="shared" si="11"/>
        <v>5176745.97</v>
      </c>
      <c r="V54" s="40">
        <f t="shared" si="11"/>
        <v>0</v>
      </c>
      <c r="W54" s="40">
        <f t="shared" si="11"/>
        <v>1142205</v>
      </c>
    </row>
    <row r="55" spans="1:23" s="44" customFormat="1" ht="18.75" customHeight="1">
      <c r="A55" s="42"/>
      <c r="B55" s="116" t="s">
        <v>68</v>
      </c>
      <c r="C55" s="116"/>
      <c r="D55" s="116"/>
      <c r="E55" s="116"/>
      <c r="F55" s="116"/>
      <c r="G55" s="11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s="44" customFormat="1" ht="23.25" customHeight="1">
      <c r="A56" s="42"/>
      <c r="B56" s="115" t="s">
        <v>4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45"/>
      <c r="T56" s="45"/>
      <c r="U56" s="45"/>
      <c r="V56" s="45"/>
      <c r="W56" s="45"/>
    </row>
    <row r="57" spans="1:23" s="44" customFormat="1" ht="56.25" customHeight="1">
      <c r="A57" s="42"/>
      <c r="B57" s="114" t="s">
        <v>134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</row>
    <row r="58" spans="1:23" s="44" customFormat="1" ht="117.75" customHeight="1">
      <c r="A58" s="42"/>
      <c r="B58" s="117" t="s">
        <v>135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9:22" ht="12.75">
      <c r="S59" s="120" t="s">
        <v>62</v>
      </c>
      <c r="T59" s="120"/>
      <c r="U59" s="120"/>
      <c r="V59" s="120"/>
    </row>
    <row r="60" spans="7:22" ht="25.5" customHeight="1">
      <c r="G60" s="107"/>
      <c r="M60" s="95"/>
      <c r="S60" s="120" t="s">
        <v>63</v>
      </c>
      <c r="T60" s="120"/>
      <c r="U60" s="120"/>
      <c r="V60" s="120"/>
    </row>
    <row r="62" spans="4:16" ht="89.25" customHeight="1"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</row>
  </sheetData>
  <mergeCells count="112">
    <mergeCell ref="B43:C46"/>
    <mergeCell ref="D43:D46"/>
    <mergeCell ref="E43:F46"/>
    <mergeCell ref="H43:I43"/>
    <mergeCell ref="H44:I44"/>
    <mergeCell ref="H45:I45"/>
    <mergeCell ref="H46:I46"/>
    <mergeCell ref="B39:C42"/>
    <mergeCell ref="D39:D42"/>
    <mergeCell ref="E39:F42"/>
    <mergeCell ref="H39:I39"/>
    <mergeCell ref="H40:I40"/>
    <mergeCell ref="H41:I41"/>
    <mergeCell ref="H42:I42"/>
    <mergeCell ref="B31:C34"/>
    <mergeCell ref="D31:D34"/>
    <mergeCell ref="E31:F34"/>
    <mergeCell ref="H31:I31"/>
    <mergeCell ref="H32:I32"/>
    <mergeCell ref="H33:I33"/>
    <mergeCell ref="H34:I34"/>
    <mergeCell ref="D23:D26"/>
    <mergeCell ref="B23:C26"/>
    <mergeCell ref="E23:F26"/>
    <mergeCell ref="H17:I17"/>
    <mergeCell ref="H18:I18"/>
    <mergeCell ref="H26:I26"/>
    <mergeCell ref="H25:I25"/>
    <mergeCell ref="H24:I24"/>
    <mergeCell ref="H23:I23"/>
    <mergeCell ref="B19:C22"/>
    <mergeCell ref="H15:I15"/>
    <mergeCell ref="H16:I16"/>
    <mergeCell ref="B15:C18"/>
    <mergeCell ref="D15:D18"/>
    <mergeCell ref="E15:F18"/>
    <mergeCell ref="B11:C14"/>
    <mergeCell ref="D11:D14"/>
    <mergeCell ref="E11:F14"/>
    <mergeCell ref="A1:W1"/>
    <mergeCell ref="B2:W2"/>
    <mergeCell ref="A3:B3"/>
    <mergeCell ref="C3:E3"/>
    <mergeCell ref="F3:H3"/>
    <mergeCell ref="I3:W3"/>
    <mergeCell ref="V6:V9"/>
    <mergeCell ref="W6:W9"/>
    <mergeCell ref="S5:S9"/>
    <mergeCell ref="U6:U7"/>
    <mergeCell ref="T6:T9"/>
    <mergeCell ref="U8:U9"/>
    <mergeCell ref="B4:C9"/>
    <mergeCell ref="N7:N9"/>
    <mergeCell ref="O7:O9"/>
    <mergeCell ref="K5:R6"/>
    <mergeCell ref="K7:K9"/>
    <mergeCell ref="Q7:Q9"/>
    <mergeCell ref="J5:J9"/>
    <mergeCell ref="P7:P9"/>
    <mergeCell ref="B10:C10"/>
    <mergeCell ref="E10:G10"/>
    <mergeCell ref="H10:I10"/>
    <mergeCell ref="L7:M8"/>
    <mergeCell ref="D4:D9"/>
    <mergeCell ref="E4:G9"/>
    <mergeCell ref="H4:I9"/>
    <mergeCell ref="J4:W4"/>
    <mergeCell ref="T5:W5"/>
    <mergeCell ref="R7:R9"/>
    <mergeCell ref="H11:I11"/>
    <mergeCell ref="H12:I12"/>
    <mergeCell ref="H13:I13"/>
    <mergeCell ref="H14:I14"/>
    <mergeCell ref="D19:D22"/>
    <mergeCell ref="E19:F22"/>
    <mergeCell ref="H19:I19"/>
    <mergeCell ref="H20:I20"/>
    <mergeCell ref="H21:I21"/>
    <mergeCell ref="H22:I22"/>
    <mergeCell ref="D62:P62"/>
    <mergeCell ref="S59:V59"/>
    <mergeCell ref="S60:V60"/>
    <mergeCell ref="B55:G55"/>
    <mergeCell ref="B58:W58"/>
    <mergeCell ref="B57:W57"/>
    <mergeCell ref="B56:R56"/>
    <mergeCell ref="B51:F54"/>
    <mergeCell ref="H51:I51"/>
    <mergeCell ref="H52:I52"/>
    <mergeCell ref="H53:I53"/>
    <mergeCell ref="H54:I54"/>
    <mergeCell ref="B27:C30"/>
    <mergeCell ref="D27:D30"/>
    <mergeCell ref="E27:F30"/>
    <mergeCell ref="H27:I27"/>
    <mergeCell ref="H28:I28"/>
    <mergeCell ref="H29:I29"/>
    <mergeCell ref="H30:I30"/>
    <mergeCell ref="B35:C38"/>
    <mergeCell ref="D35:D38"/>
    <mergeCell ref="E35:F38"/>
    <mergeCell ref="H35:I35"/>
    <mergeCell ref="H36:I36"/>
    <mergeCell ref="H37:I37"/>
    <mergeCell ref="H38:I38"/>
    <mergeCell ref="B47:C50"/>
    <mergeCell ref="D47:D50"/>
    <mergeCell ref="E47:F50"/>
    <mergeCell ref="H47:I47"/>
    <mergeCell ref="H48:I48"/>
    <mergeCell ref="H49:I49"/>
    <mergeCell ref="H50:I50"/>
  </mergeCells>
  <printOptions/>
  <pageMargins left="0.31" right="0.17" top="0.5" bottom="0.32" header="0.24" footer="0.23"/>
  <pageSetup horizontalDpi="600" verticalDpi="600" orientation="landscape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6.57421875" style="1" customWidth="1"/>
    <col min="5" max="5" width="12.7109375" style="1" customWidth="1"/>
    <col min="6" max="6" width="13.421875" style="1" customWidth="1"/>
    <col min="7" max="7" width="13.140625" style="1" customWidth="1"/>
    <col min="8" max="8" width="13.421875" style="1" customWidth="1"/>
    <col min="9" max="9" width="14.00390625" style="1" customWidth="1"/>
    <col min="10" max="10" width="12.8515625" style="1" customWidth="1"/>
    <col min="11" max="11" width="11.28125" style="1" customWidth="1"/>
    <col min="12" max="12" width="9.57421875" style="1" customWidth="1"/>
    <col min="13" max="16384" width="9.140625" style="1" customWidth="1"/>
  </cols>
  <sheetData>
    <row r="1" spans="5:27" ht="12.75">
      <c r="E1" s="185" t="s">
        <v>139</v>
      </c>
      <c r="F1" s="185"/>
      <c r="G1" s="185"/>
      <c r="H1" s="185"/>
      <c r="I1" s="185"/>
      <c r="J1" s="185"/>
      <c r="K1" s="185"/>
      <c r="L1" s="185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6:27" ht="16.5" customHeight="1">
      <c r="F2" s="186" t="s">
        <v>117</v>
      </c>
      <c r="G2" s="186"/>
      <c r="H2" s="186"/>
      <c r="I2" s="186"/>
      <c r="J2" s="186"/>
      <c r="K2" s="186"/>
      <c r="L2" s="18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12" ht="18.75" customHeight="1">
      <c r="A3" s="173" t="s">
        <v>71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2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s="5" customFormat="1" ht="14.25" customHeight="1">
      <c r="A5" s="187" t="s">
        <v>8</v>
      </c>
      <c r="B5" s="187" t="s">
        <v>5</v>
      </c>
      <c r="C5" s="187" t="s">
        <v>10</v>
      </c>
      <c r="D5" s="188" t="s">
        <v>22</v>
      </c>
      <c r="E5" s="188" t="s">
        <v>11</v>
      </c>
      <c r="F5" s="188" t="s">
        <v>12</v>
      </c>
      <c r="G5" s="188"/>
      <c r="H5" s="188"/>
      <c r="I5" s="188"/>
      <c r="J5" s="188"/>
      <c r="K5" s="189" t="s">
        <v>72</v>
      </c>
      <c r="L5" s="191" t="s">
        <v>13</v>
      </c>
    </row>
    <row r="6" spans="1:12" s="5" customFormat="1" ht="15" customHeight="1">
      <c r="A6" s="187"/>
      <c r="B6" s="187"/>
      <c r="C6" s="187"/>
      <c r="D6" s="188"/>
      <c r="E6" s="188"/>
      <c r="F6" s="188" t="s">
        <v>140</v>
      </c>
      <c r="G6" s="188" t="s">
        <v>14</v>
      </c>
      <c r="H6" s="188"/>
      <c r="I6" s="188"/>
      <c r="J6" s="188"/>
      <c r="K6" s="190"/>
      <c r="L6" s="192"/>
    </row>
    <row r="7" spans="1:12" s="5" customFormat="1" ht="29.25" customHeight="1">
      <c r="A7" s="187"/>
      <c r="B7" s="187"/>
      <c r="C7" s="187"/>
      <c r="D7" s="188"/>
      <c r="E7" s="188"/>
      <c r="F7" s="188"/>
      <c r="G7" s="188" t="s">
        <v>15</v>
      </c>
      <c r="H7" s="193" t="s">
        <v>16</v>
      </c>
      <c r="I7" s="184" t="s">
        <v>17</v>
      </c>
      <c r="J7" s="193" t="s">
        <v>18</v>
      </c>
      <c r="K7" s="190"/>
      <c r="L7" s="192"/>
    </row>
    <row r="8" spans="1:12" s="5" customFormat="1" ht="12" customHeight="1">
      <c r="A8" s="187"/>
      <c r="B8" s="187"/>
      <c r="C8" s="187"/>
      <c r="D8" s="188"/>
      <c r="E8" s="188"/>
      <c r="F8" s="188"/>
      <c r="G8" s="188"/>
      <c r="H8" s="193"/>
      <c r="I8" s="184"/>
      <c r="J8" s="193"/>
      <c r="K8" s="190"/>
      <c r="L8" s="192"/>
    </row>
    <row r="9" spans="1:12" s="7" customFormat="1" ht="13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s="8" customFormat="1" ht="24" customHeight="1">
      <c r="A10" s="25">
        <v>1</v>
      </c>
      <c r="B10" s="61" t="s">
        <v>69</v>
      </c>
      <c r="C10" s="61" t="s">
        <v>70</v>
      </c>
      <c r="D10" s="9" t="s">
        <v>78</v>
      </c>
      <c r="E10" s="22">
        <f>F10</f>
        <v>200000</v>
      </c>
      <c r="F10" s="22">
        <f>G10+H10</f>
        <v>200000</v>
      </c>
      <c r="G10" s="22">
        <v>0</v>
      </c>
      <c r="H10" s="22">
        <v>200000</v>
      </c>
      <c r="I10" s="23"/>
      <c r="J10" s="2"/>
      <c r="K10" s="10"/>
      <c r="L10" s="14" t="s">
        <v>19</v>
      </c>
    </row>
    <row r="11" spans="1:12" s="8" customFormat="1" ht="64.5" customHeight="1">
      <c r="A11" s="83">
        <v>2</v>
      </c>
      <c r="B11" s="61" t="s">
        <v>69</v>
      </c>
      <c r="C11" s="61" t="s">
        <v>70</v>
      </c>
      <c r="D11" s="9" t="s">
        <v>107</v>
      </c>
      <c r="E11" s="22">
        <f>F11</f>
        <v>196800</v>
      </c>
      <c r="F11" s="22">
        <f>G11</f>
        <v>196800</v>
      </c>
      <c r="G11" s="22">
        <v>196800</v>
      </c>
      <c r="H11" s="22"/>
      <c r="I11" s="23"/>
      <c r="J11" s="2"/>
      <c r="K11" s="10"/>
      <c r="L11" s="14" t="s">
        <v>19</v>
      </c>
    </row>
    <row r="12" spans="1:12" s="7" customFormat="1" ht="19.5" customHeight="1">
      <c r="A12" s="181" t="s">
        <v>77</v>
      </c>
      <c r="B12" s="182"/>
      <c r="C12" s="182"/>
      <c r="D12" s="183"/>
      <c r="E12" s="19">
        <f>E10+E11</f>
        <v>396800</v>
      </c>
      <c r="F12" s="19">
        <f>F10+F11</f>
        <v>396800</v>
      </c>
      <c r="G12" s="19">
        <f>G11</f>
        <v>196800</v>
      </c>
      <c r="H12" s="19">
        <f>SUM(H10)</f>
        <v>200000</v>
      </c>
      <c r="I12" s="60"/>
      <c r="J12" s="60"/>
      <c r="K12" s="60"/>
      <c r="L12" s="60"/>
    </row>
    <row r="13" spans="1:12" s="8" customFormat="1" ht="50.25" customHeight="1">
      <c r="A13" s="25">
        <v>3</v>
      </c>
      <c r="B13" s="25">
        <v>600</v>
      </c>
      <c r="C13" s="20">
        <v>60016</v>
      </c>
      <c r="D13" s="9" t="s">
        <v>79</v>
      </c>
      <c r="E13" s="22">
        <f aca="true" t="shared" si="0" ref="E13:E18">F13</f>
        <v>1216910</v>
      </c>
      <c r="F13" s="22">
        <f>G13+H13</f>
        <v>1216910</v>
      </c>
      <c r="G13" s="22">
        <v>416910</v>
      </c>
      <c r="H13" s="22">
        <v>800000</v>
      </c>
      <c r="I13" s="23"/>
      <c r="J13" s="2"/>
      <c r="K13" s="10"/>
      <c r="L13" s="14" t="s">
        <v>19</v>
      </c>
    </row>
    <row r="14" spans="1:12" s="8" customFormat="1" ht="63.75" customHeight="1">
      <c r="A14" s="83">
        <v>4</v>
      </c>
      <c r="B14" s="25">
        <v>600</v>
      </c>
      <c r="C14" s="20">
        <v>60016</v>
      </c>
      <c r="D14" s="88" t="s">
        <v>96</v>
      </c>
      <c r="E14" s="22">
        <f t="shared" si="0"/>
        <v>200000</v>
      </c>
      <c r="F14" s="22">
        <f>G14</f>
        <v>200000</v>
      </c>
      <c r="G14" s="22">
        <v>200000</v>
      </c>
      <c r="H14" s="22"/>
      <c r="I14" s="23"/>
      <c r="J14" s="2"/>
      <c r="K14" s="10"/>
      <c r="L14" s="14" t="s">
        <v>19</v>
      </c>
    </row>
    <row r="15" spans="1:12" s="8" customFormat="1" ht="25.5" customHeight="1">
      <c r="A15" s="83">
        <v>5</v>
      </c>
      <c r="B15" s="25">
        <v>600</v>
      </c>
      <c r="C15" s="20">
        <v>60016</v>
      </c>
      <c r="D15" s="98" t="s">
        <v>104</v>
      </c>
      <c r="E15" s="22">
        <f t="shared" si="0"/>
        <v>71000</v>
      </c>
      <c r="F15" s="22">
        <f>G15</f>
        <v>71000</v>
      </c>
      <c r="G15" s="22">
        <v>71000</v>
      </c>
      <c r="H15" s="22"/>
      <c r="I15" s="23"/>
      <c r="J15" s="2"/>
      <c r="K15" s="10"/>
      <c r="L15" s="14" t="s">
        <v>19</v>
      </c>
    </row>
    <row r="16" spans="1:12" s="8" customFormat="1" ht="39" customHeight="1">
      <c r="A16" s="83">
        <v>6</v>
      </c>
      <c r="B16" s="25">
        <v>600</v>
      </c>
      <c r="C16" s="25">
        <v>60016</v>
      </c>
      <c r="D16" s="84" t="s">
        <v>94</v>
      </c>
      <c r="E16" s="22">
        <f t="shared" si="0"/>
        <v>125000</v>
      </c>
      <c r="F16" s="22">
        <f>G16+I16</f>
        <v>125000</v>
      </c>
      <c r="G16" s="22">
        <v>80000</v>
      </c>
      <c r="H16" s="22"/>
      <c r="I16" s="22">
        <v>45000</v>
      </c>
      <c r="J16" s="2"/>
      <c r="K16" s="10"/>
      <c r="L16" s="14" t="s">
        <v>19</v>
      </c>
    </row>
    <row r="17" spans="1:12" s="8" customFormat="1" ht="36.75" customHeight="1">
      <c r="A17" s="83">
        <v>7</v>
      </c>
      <c r="B17" s="25">
        <v>600</v>
      </c>
      <c r="C17" s="25">
        <v>60016</v>
      </c>
      <c r="D17" s="9" t="s">
        <v>111</v>
      </c>
      <c r="E17" s="22">
        <f t="shared" si="0"/>
        <v>35000</v>
      </c>
      <c r="F17" s="22">
        <f>G17</f>
        <v>35000</v>
      </c>
      <c r="G17" s="22">
        <v>35000</v>
      </c>
      <c r="H17" s="22"/>
      <c r="I17" s="22"/>
      <c r="J17" s="2"/>
      <c r="K17" s="10"/>
      <c r="L17" s="14" t="s">
        <v>19</v>
      </c>
    </row>
    <row r="18" spans="1:12" s="8" customFormat="1" ht="51" customHeight="1">
      <c r="A18" s="83">
        <v>8</v>
      </c>
      <c r="B18" s="25">
        <v>600</v>
      </c>
      <c r="C18" s="25">
        <v>60016</v>
      </c>
      <c r="D18" s="9" t="s">
        <v>108</v>
      </c>
      <c r="E18" s="22">
        <f t="shared" si="0"/>
        <v>99753</v>
      </c>
      <c r="F18" s="22">
        <f>G18</f>
        <v>99753</v>
      </c>
      <c r="G18" s="22">
        <v>99753</v>
      </c>
      <c r="H18" s="22"/>
      <c r="I18" s="22"/>
      <c r="J18" s="2"/>
      <c r="K18" s="10"/>
      <c r="L18" s="14" t="s">
        <v>19</v>
      </c>
    </row>
    <row r="19" spans="1:12" s="3" customFormat="1" ht="17.25" customHeight="1">
      <c r="A19" s="175" t="s">
        <v>20</v>
      </c>
      <c r="B19" s="176"/>
      <c r="C19" s="176"/>
      <c r="D19" s="177"/>
      <c r="E19" s="18">
        <f>F19+K19</f>
        <v>1747663</v>
      </c>
      <c r="F19" s="18">
        <f>SUM(F13:F18)</f>
        <v>1747663</v>
      </c>
      <c r="G19" s="18">
        <f>SUM(G13:G18)</f>
        <v>902663</v>
      </c>
      <c r="H19" s="26">
        <f>H13</f>
        <v>800000</v>
      </c>
      <c r="I19" s="18">
        <f>I16</f>
        <v>45000</v>
      </c>
      <c r="J19" s="18">
        <f>J13</f>
        <v>0</v>
      </c>
      <c r="K19" s="18">
        <v>0</v>
      </c>
      <c r="L19" s="13"/>
    </row>
    <row r="20" spans="1:12" s="87" customFormat="1" ht="43.5" customHeight="1">
      <c r="A20" s="58">
        <v>9</v>
      </c>
      <c r="B20" s="25">
        <v>700</v>
      </c>
      <c r="C20" s="20">
        <v>70005</v>
      </c>
      <c r="D20" s="9" t="s">
        <v>1</v>
      </c>
      <c r="E20" s="15">
        <f aca="true" t="shared" si="1" ref="E20:F23">F20</f>
        <v>80000</v>
      </c>
      <c r="F20" s="15">
        <f t="shared" si="1"/>
        <v>80000</v>
      </c>
      <c r="G20" s="15">
        <v>80000</v>
      </c>
      <c r="H20" s="85"/>
      <c r="I20" s="15"/>
      <c r="J20" s="15"/>
      <c r="K20" s="15"/>
      <c r="L20" s="14" t="s">
        <v>19</v>
      </c>
    </row>
    <row r="21" spans="1:12" s="87" customFormat="1" ht="39" customHeight="1">
      <c r="A21" s="58">
        <v>10</v>
      </c>
      <c r="B21" s="25">
        <v>700</v>
      </c>
      <c r="C21" s="25">
        <v>70005</v>
      </c>
      <c r="D21" s="9" t="s">
        <v>3</v>
      </c>
      <c r="E21" s="15">
        <f t="shared" si="1"/>
        <v>394326</v>
      </c>
      <c r="F21" s="15">
        <f t="shared" si="1"/>
        <v>394326</v>
      </c>
      <c r="G21" s="15">
        <v>394326</v>
      </c>
      <c r="H21" s="85"/>
      <c r="I21" s="15"/>
      <c r="J21" s="15"/>
      <c r="K21" s="15"/>
      <c r="L21" s="14" t="s">
        <v>19</v>
      </c>
    </row>
    <row r="22" spans="1:12" s="87" customFormat="1" ht="21" customHeight="1">
      <c r="A22" s="175" t="s">
        <v>95</v>
      </c>
      <c r="B22" s="176"/>
      <c r="C22" s="176"/>
      <c r="D22" s="177"/>
      <c r="E22" s="52">
        <f t="shared" si="1"/>
        <v>474326</v>
      </c>
      <c r="F22" s="52">
        <f t="shared" si="1"/>
        <v>474326</v>
      </c>
      <c r="G22" s="52">
        <f>G20+G21</f>
        <v>474326</v>
      </c>
      <c r="H22" s="26"/>
      <c r="I22" s="52"/>
      <c r="J22" s="52"/>
      <c r="K22" s="52"/>
      <c r="L22" s="86"/>
    </row>
    <row r="23" spans="1:12" ht="28.5" customHeight="1">
      <c r="A23" s="11">
        <v>11</v>
      </c>
      <c r="B23" s="11">
        <v>750</v>
      </c>
      <c r="C23" s="12">
        <v>75023</v>
      </c>
      <c r="D23" s="48" t="s">
        <v>73</v>
      </c>
      <c r="E23" s="27">
        <f t="shared" si="1"/>
        <v>65600</v>
      </c>
      <c r="F23" s="27">
        <f t="shared" si="1"/>
        <v>65600</v>
      </c>
      <c r="G23" s="27">
        <v>65600</v>
      </c>
      <c r="H23" s="28"/>
      <c r="I23" s="24"/>
      <c r="J23" s="16"/>
      <c r="K23" s="17"/>
      <c r="L23" s="14" t="s">
        <v>19</v>
      </c>
    </row>
    <row r="24" spans="1:12" ht="44.25" customHeight="1">
      <c r="A24" s="21">
        <v>12</v>
      </c>
      <c r="B24" s="11">
        <v>750</v>
      </c>
      <c r="C24" s="12">
        <v>75023</v>
      </c>
      <c r="D24" s="48" t="s">
        <v>74</v>
      </c>
      <c r="E24" s="22">
        <f aca="true" t="shared" si="2" ref="E24:E37">F24</f>
        <v>8610</v>
      </c>
      <c r="F24" s="22">
        <f>G24+J24</f>
        <v>8610</v>
      </c>
      <c r="G24" s="22">
        <v>8610</v>
      </c>
      <c r="H24" s="28"/>
      <c r="I24" s="24"/>
      <c r="J24" s="22"/>
      <c r="K24" s="17"/>
      <c r="L24" s="14" t="s">
        <v>19</v>
      </c>
    </row>
    <row r="25" spans="1:12" ht="19.5" customHeight="1">
      <c r="A25" s="21">
        <v>13</v>
      </c>
      <c r="B25" s="11">
        <v>750</v>
      </c>
      <c r="C25" s="12">
        <v>75023</v>
      </c>
      <c r="D25" s="94" t="s">
        <v>99</v>
      </c>
      <c r="E25" s="22">
        <f>F25</f>
        <v>8500</v>
      </c>
      <c r="F25" s="22">
        <f>G25</f>
        <v>8500</v>
      </c>
      <c r="G25" s="22">
        <v>8500</v>
      </c>
      <c r="H25" s="28"/>
      <c r="I25" s="24"/>
      <c r="J25" s="22"/>
      <c r="K25" s="17"/>
      <c r="L25" s="14" t="s">
        <v>19</v>
      </c>
    </row>
    <row r="26" spans="1:12" s="3" customFormat="1" ht="20.25" customHeight="1">
      <c r="A26" s="175" t="s">
        <v>75</v>
      </c>
      <c r="B26" s="176"/>
      <c r="C26" s="176"/>
      <c r="D26" s="177"/>
      <c r="E26" s="18">
        <f t="shared" si="2"/>
        <v>82710</v>
      </c>
      <c r="F26" s="18">
        <f>G26</f>
        <v>82710</v>
      </c>
      <c r="G26" s="18">
        <f>G23+G24+G25</f>
        <v>82710</v>
      </c>
      <c r="H26" s="13"/>
      <c r="I26" s="18">
        <v>0</v>
      </c>
      <c r="J26" s="18">
        <f>J24</f>
        <v>0</v>
      </c>
      <c r="K26" s="18">
        <v>0</v>
      </c>
      <c r="L26" s="13"/>
    </row>
    <row r="27" spans="1:12" s="3" customFormat="1" ht="42" customHeight="1">
      <c r="A27" s="49">
        <v>14</v>
      </c>
      <c r="B27" s="49">
        <v>754</v>
      </c>
      <c r="C27" s="49">
        <v>75412</v>
      </c>
      <c r="D27" s="59" t="s">
        <v>97</v>
      </c>
      <c r="E27" s="15">
        <f t="shared" si="2"/>
        <v>183501</v>
      </c>
      <c r="F27" s="15">
        <f>G27+I27</f>
        <v>183501</v>
      </c>
      <c r="G27" s="15">
        <v>50000</v>
      </c>
      <c r="H27" s="13"/>
      <c r="I27" s="15">
        <v>133501</v>
      </c>
      <c r="J27" s="18"/>
      <c r="K27" s="18"/>
      <c r="L27" s="14" t="s">
        <v>19</v>
      </c>
    </row>
    <row r="28" spans="1:12" s="3" customFormat="1" ht="26.25" customHeight="1">
      <c r="A28" s="49">
        <v>15</v>
      </c>
      <c r="B28" s="49">
        <v>754</v>
      </c>
      <c r="C28" s="49">
        <v>75416</v>
      </c>
      <c r="D28" s="50" t="s">
        <v>109</v>
      </c>
      <c r="E28" s="15">
        <f aca="true" t="shared" si="3" ref="E28:F30">F28</f>
        <v>134100</v>
      </c>
      <c r="F28" s="15">
        <f t="shared" si="3"/>
        <v>134100</v>
      </c>
      <c r="G28" s="15">
        <v>134100</v>
      </c>
      <c r="H28" s="13"/>
      <c r="I28" s="18"/>
      <c r="J28" s="18"/>
      <c r="K28" s="18"/>
      <c r="L28" s="14" t="s">
        <v>19</v>
      </c>
    </row>
    <row r="29" spans="1:12" s="3" customFormat="1" ht="27" customHeight="1">
      <c r="A29" s="49">
        <v>16</v>
      </c>
      <c r="B29" s="49">
        <v>754</v>
      </c>
      <c r="C29" s="49">
        <v>75416</v>
      </c>
      <c r="D29" s="50" t="s">
        <v>110</v>
      </c>
      <c r="E29" s="15">
        <f t="shared" si="3"/>
        <v>46900</v>
      </c>
      <c r="F29" s="15">
        <f t="shared" si="3"/>
        <v>46900</v>
      </c>
      <c r="G29" s="15">
        <v>46900</v>
      </c>
      <c r="H29" s="13"/>
      <c r="I29" s="18"/>
      <c r="J29" s="18"/>
      <c r="K29" s="18"/>
      <c r="L29" s="14" t="s">
        <v>19</v>
      </c>
    </row>
    <row r="30" spans="1:12" s="3" customFormat="1" ht="27" customHeight="1">
      <c r="A30" s="58">
        <v>17</v>
      </c>
      <c r="B30" s="49">
        <v>754</v>
      </c>
      <c r="C30" s="49">
        <v>75416</v>
      </c>
      <c r="D30" s="59" t="s">
        <v>113</v>
      </c>
      <c r="E30" s="15">
        <f t="shared" si="3"/>
        <v>10500</v>
      </c>
      <c r="F30" s="15">
        <f t="shared" si="3"/>
        <v>10500</v>
      </c>
      <c r="G30" s="15">
        <v>10500</v>
      </c>
      <c r="H30" s="13"/>
      <c r="I30" s="18"/>
      <c r="J30" s="18"/>
      <c r="K30" s="18"/>
      <c r="L30" s="14"/>
    </row>
    <row r="31" spans="1:12" s="3" customFormat="1" ht="27.75" customHeight="1">
      <c r="A31" s="175" t="s">
        <v>2</v>
      </c>
      <c r="B31" s="176"/>
      <c r="C31" s="176"/>
      <c r="D31" s="177"/>
      <c r="E31" s="18">
        <f t="shared" si="2"/>
        <v>375001</v>
      </c>
      <c r="F31" s="18">
        <f>SUM(F27:F30)</f>
        <v>375001</v>
      </c>
      <c r="G31" s="18">
        <f>SUM(G27:G30)</f>
        <v>241500</v>
      </c>
      <c r="H31" s="13"/>
      <c r="I31" s="18">
        <f>SUM(I27:I29)</f>
        <v>133501</v>
      </c>
      <c r="J31" s="18"/>
      <c r="K31" s="18"/>
      <c r="L31" s="13"/>
    </row>
    <row r="32" spans="1:12" s="3" customFormat="1" ht="37.5" customHeight="1">
      <c r="A32" s="49">
        <v>18</v>
      </c>
      <c r="B32" s="49">
        <v>801</v>
      </c>
      <c r="C32" s="49">
        <v>80101</v>
      </c>
      <c r="D32" s="99" t="s">
        <v>125</v>
      </c>
      <c r="E32" s="15">
        <f>F32</f>
        <v>25000</v>
      </c>
      <c r="F32" s="15">
        <f>G32</f>
        <v>25000</v>
      </c>
      <c r="G32" s="15">
        <v>25000</v>
      </c>
      <c r="H32" s="13"/>
      <c r="I32" s="18"/>
      <c r="J32" s="18"/>
      <c r="K32" s="18"/>
      <c r="L32" s="14" t="s">
        <v>127</v>
      </c>
    </row>
    <row r="33" spans="1:12" s="3" customFormat="1" ht="27" customHeight="1">
      <c r="A33" s="49">
        <v>19</v>
      </c>
      <c r="B33" s="49">
        <v>801</v>
      </c>
      <c r="C33" s="49">
        <v>80104</v>
      </c>
      <c r="D33" s="99" t="s">
        <v>126</v>
      </c>
      <c r="E33" s="15">
        <f>F33</f>
        <v>65000</v>
      </c>
      <c r="F33" s="15">
        <f>G33</f>
        <v>65000</v>
      </c>
      <c r="G33" s="15">
        <v>65000</v>
      </c>
      <c r="H33" s="13"/>
      <c r="I33" s="18"/>
      <c r="J33" s="18"/>
      <c r="K33" s="18"/>
      <c r="L33" s="14" t="s">
        <v>127</v>
      </c>
    </row>
    <row r="34" spans="1:12" s="51" customFormat="1" ht="28.5" customHeight="1">
      <c r="A34" s="49">
        <v>20</v>
      </c>
      <c r="B34" s="49">
        <v>801</v>
      </c>
      <c r="C34" s="49">
        <v>80195</v>
      </c>
      <c r="D34" s="50" t="s">
        <v>103</v>
      </c>
      <c r="E34" s="15">
        <f t="shared" si="2"/>
        <v>40550</v>
      </c>
      <c r="F34" s="15">
        <f>G34</f>
        <v>40550</v>
      </c>
      <c r="G34" s="15">
        <v>40550</v>
      </c>
      <c r="H34" s="28"/>
      <c r="I34" s="15"/>
      <c r="J34" s="15"/>
      <c r="K34" s="15"/>
      <c r="L34" s="14" t="s">
        <v>19</v>
      </c>
    </row>
    <row r="35" spans="1:12" s="51" customFormat="1" ht="39.75" customHeight="1">
      <c r="A35" s="58">
        <v>21</v>
      </c>
      <c r="B35" s="49">
        <v>801</v>
      </c>
      <c r="C35" s="49">
        <v>80195</v>
      </c>
      <c r="D35" s="99" t="s">
        <v>101</v>
      </c>
      <c r="E35" s="15">
        <f t="shared" si="2"/>
        <v>1422500</v>
      </c>
      <c r="F35" s="15">
        <f>G35+H35</f>
        <v>1422500</v>
      </c>
      <c r="G35" s="15">
        <v>422500</v>
      </c>
      <c r="H35" s="15">
        <v>1000000</v>
      </c>
      <c r="I35" s="15"/>
      <c r="J35" s="15"/>
      <c r="K35" s="15"/>
      <c r="L35" s="14" t="s">
        <v>19</v>
      </c>
    </row>
    <row r="36" spans="1:12" s="51" customFormat="1" ht="49.5" customHeight="1">
      <c r="A36" s="58">
        <v>22</v>
      </c>
      <c r="B36" s="49">
        <v>801</v>
      </c>
      <c r="C36" s="49">
        <v>80195</v>
      </c>
      <c r="D36" s="99" t="s">
        <v>114</v>
      </c>
      <c r="E36" s="15">
        <f>F36</f>
        <v>29473</v>
      </c>
      <c r="F36" s="15">
        <f>G36</f>
        <v>29473</v>
      </c>
      <c r="G36" s="15">
        <v>29473</v>
      </c>
      <c r="H36" s="15"/>
      <c r="I36" s="15"/>
      <c r="J36" s="15"/>
      <c r="K36" s="15"/>
      <c r="L36" s="14" t="s">
        <v>19</v>
      </c>
    </row>
    <row r="37" spans="1:12" s="51" customFormat="1" ht="52.5" customHeight="1">
      <c r="A37" s="49">
        <v>23</v>
      </c>
      <c r="B37" s="49">
        <v>801</v>
      </c>
      <c r="C37" s="49">
        <v>80195</v>
      </c>
      <c r="D37" s="99" t="s">
        <v>102</v>
      </c>
      <c r="E37" s="15">
        <f t="shared" si="2"/>
        <v>43000</v>
      </c>
      <c r="F37" s="15">
        <f>G37</f>
        <v>43000</v>
      </c>
      <c r="G37" s="15">
        <v>43000</v>
      </c>
      <c r="H37" s="15"/>
      <c r="I37" s="15"/>
      <c r="J37" s="15"/>
      <c r="K37" s="15"/>
      <c r="L37" s="14" t="s">
        <v>19</v>
      </c>
    </row>
    <row r="38" spans="1:12" s="51" customFormat="1" ht="16.5" customHeight="1">
      <c r="A38" s="175" t="s">
        <v>76</v>
      </c>
      <c r="B38" s="176"/>
      <c r="C38" s="176"/>
      <c r="D38" s="177"/>
      <c r="E38" s="18">
        <f>E32+E33+E34+E35+E36+E37</f>
        <v>1625523</v>
      </c>
      <c r="F38" s="18">
        <f>F32+F33+F34+F35+F36+F37</f>
        <v>1625523</v>
      </c>
      <c r="G38" s="18">
        <f>G32+G33+G34+G35+G36+G37</f>
        <v>625523</v>
      </c>
      <c r="H38" s="18">
        <f>SUM(H34:H35)</f>
        <v>1000000</v>
      </c>
      <c r="I38" s="15"/>
      <c r="J38" s="15"/>
      <c r="K38" s="15"/>
      <c r="L38" s="28"/>
    </row>
    <row r="39" spans="1:12" s="55" customFormat="1" ht="23.25" customHeight="1">
      <c r="A39" s="178" t="s">
        <v>6</v>
      </c>
      <c r="B39" s="179"/>
      <c r="C39" s="179"/>
      <c r="D39" s="180"/>
      <c r="E39" s="97">
        <f>E12+E19+E22+E26+E31+E38</f>
        <v>4702023</v>
      </c>
      <c r="F39" s="52">
        <f>F12+F19+F22+F26+F31+F38</f>
        <v>4702023</v>
      </c>
      <c r="G39" s="52">
        <f>G12+G19+G22+G26+G31+G38</f>
        <v>2523522</v>
      </c>
      <c r="H39" s="52">
        <f>H12+H19+H38</f>
        <v>2000000</v>
      </c>
      <c r="I39" s="52">
        <f>I19+I31</f>
        <v>178501</v>
      </c>
      <c r="J39" s="52">
        <f>J26</f>
        <v>0</v>
      </c>
      <c r="K39" s="53">
        <f>SUM(K26)</f>
        <v>0</v>
      </c>
      <c r="L39" s="54" t="s">
        <v>21</v>
      </c>
    </row>
    <row r="40" spans="1:11" ht="38.25" customHeight="1">
      <c r="A40" s="129" t="s">
        <v>128</v>
      </c>
      <c r="B40" s="129"/>
      <c r="C40" s="129"/>
      <c r="D40" s="129"/>
      <c r="E40" s="129"/>
      <c r="F40" s="129"/>
      <c r="H40" s="174" t="s">
        <v>62</v>
      </c>
      <c r="I40" s="174"/>
      <c r="J40" s="174"/>
      <c r="K40" s="4"/>
    </row>
    <row r="41" spans="5:10" ht="22.5" customHeight="1">
      <c r="E41" s="96"/>
      <c r="H41" s="174" t="s">
        <v>63</v>
      </c>
      <c r="I41" s="174"/>
      <c r="J41" s="174"/>
    </row>
  </sheetData>
  <mergeCells count="27">
    <mergeCell ref="A22:D22"/>
    <mergeCell ref="J7:J8"/>
    <mergeCell ref="A19:D19"/>
    <mergeCell ref="F6:F8"/>
    <mergeCell ref="G6:J6"/>
    <mergeCell ref="G7:G8"/>
    <mergeCell ref="H7:H8"/>
    <mergeCell ref="E1:L1"/>
    <mergeCell ref="F2:L2"/>
    <mergeCell ref="A5:A8"/>
    <mergeCell ref="B5:B8"/>
    <mergeCell ref="C5:C8"/>
    <mergeCell ref="D5:D8"/>
    <mergeCell ref="E5:E8"/>
    <mergeCell ref="F5:J5"/>
    <mergeCell ref="K5:K8"/>
    <mergeCell ref="L5:L8"/>
    <mergeCell ref="A40:F40"/>
    <mergeCell ref="A3:L3"/>
    <mergeCell ref="H41:J41"/>
    <mergeCell ref="A26:D26"/>
    <mergeCell ref="A38:D38"/>
    <mergeCell ref="A39:D39"/>
    <mergeCell ref="H40:J40"/>
    <mergeCell ref="A12:D12"/>
    <mergeCell ref="I7:I8"/>
    <mergeCell ref="A31:D31"/>
  </mergeCells>
  <printOptions/>
  <pageMargins left="0.42" right="0.26" top="0.6" bottom="0.42" header="0.38" footer="0.28"/>
  <pageSetup horizontalDpi="600" verticalDpi="600" orientation="landscape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2012-10-31T10:23:10Z</cp:lastPrinted>
  <dcterms:created xsi:type="dcterms:W3CDTF">2009-10-15T10:17:39Z</dcterms:created>
  <dcterms:modified xsi:type="dcterms:W3CDTF">2012-10-31T10:24:22Z</dcterms:modified>
  <cp:category/>
  <cp:version/>
  <cp:contentType/>
  <cp:contentStatus/>
</cp:coreProperties>
</file>