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3110" windowHeight="8595" activeTab="1"/>
  </bookViews>
  <sheets>
    <sheet name="Doch i wyd dotacje" sheetId="1" r:id="rId1"/>
    <sheet name="inwestycje" sheetId="2" r:id="rId2"/>
  </sheets>
  <definedNames>
    <definedName name="_xlnm.Print_Area" localSheetId="0">'Doch i wyd dotacje'!$A$1:$E$499</definedName>
    <definedName name="_xlnm.Print_Area" localSheetId="1">'inwestycje'!$A$2:$H$36</definedName>
    <definedName name="_xlnm.Print_Titles" localSheetId="0">'Doch i wyd dotacje'!$8:$8</definedName>
    <definedName name="_xlnm.Print_Titles" localSheetId="1">'inwestycje'!$4:$4</definedName>
  </definedNames>
  <calcPr fullCalcOnLoad="1"/>
</workbook>
</file>

<file path=xl/sharedStrings.xml><?xml version="1.0" encoding="utf-8"?>
<sst xmlns="http://schemas.openxmlformats.org/spreadsheetml/2006/main" count="1030" uniqueCount="383">
  <si>
    <t>Klasyfikacja budżetowa</t>
  </si>
  <si>
    <t>Nazwa</t>
  </si>
  <si>
    <t>Plan</t>
  </si>
  <si>
    <t>Wykonanie</t>
  </si>
  <si>
    <t>Pozostała działalność</t>
  </si>
  <si>
    <t>Wpływy z usług</t>
  </si>
  <si>
    <t>Oświata i wychowanie</t>
  </si>
  <si>
    <t>Gimnazja</t>
  </si>
  <si>
    <t>Dowożenie uczniów do szkół</t>
  </si>
  <si>
    <t>Ochotnicze straże pożarne</t>
  </si>
  <si>
    <t>Zasiłki i pomoc w naturze</t>
  </si>
  <si>
    <t>Podatek rolny</t>
  </si>
  <si>
    <t>Podatek leśny</t>
  </si>
  <si>
    <t>Podatek od nieruchomości</t>
  </si>
  <si>
    <t>Podatek od spadków i darowizn</t>
  </si>
  <si>
    <t>Podatek od posiadania psów</t>
  </si>
  <si>
    <t>Wpływy z opłaty skarbowej</t>
  </si>
  <si>
    <t>Urzędy wojewódzkie</t>
  </si>
  <si>
    <t>Obrona cywilna</t>
  </si>
  <si>
    <t>Różne rozliczenia</t>
  </si>
  <si>
    <t>Część oświatowa subwencji ogólnej</t>
  </si>
  <si>
    <t>Różne rozliczenia finansowe</t>
  </si>
  <si>
    <t>Ogółem dochody</t>
  </si>
  <si>
    <t>1/ dochody budżetu</t>
  </si>
  <si>
    <t>2/ Wydatki</t>
  </si>
  <si>
    <t>Plan po zmianach</t>
  </si>
  <si>
    <t>Różne opłaty i składki</t>
  </si>
  <si>
    <t>Szkoły podstawowe</t>
  </si>
  <si>
    <t>Podróże służbowe krajowe</t>
  </si>
  <si>
    <t>Składki na Fundusz Pracy</t>
  </si>
  <si>
    <t>Odpisy na zakł.fund.świadczeń socj.</t>
  </si>
  <si>
    <t>Biblioteki</t>
  </si>
  <si>
    <t>Ochrona zdrowia</t>
  </si>
  <si>
    <t>Przeciwdziałanie alkoholizmowi</t>
  </si>
  <si>
    <t>Kultura fizyczna i sport</t>
  </si>
  <si>
    <t>Rady gmin</t>
  </si>
  <si>
    <t>Urzędy gmin</t>
  </si>
  <si>
    <t>Ogółem wydatki</t>
  </si>
  <si>
    <t>%
4:3</t>
  </si>
  <si>
    <t>Dział  010</t>
  </si>
  <si>
    <t>Rolnictwo i łowiectwo</t>
  </si>
  <si>
    <t>Rozdz 01095</t>
  </si>
  <si>
    <t>Dział 400</t>
  </si>
  <si>
    <t>Rozdz 40002</t>
  </si>
  <si>
    <t>Dostarczanie wody</t>
  </si>
  <si>
    <t>Dział 700</t>
  </si>
  <si>
    <t>Gospodarka mieszkaniowa</t>
  </si>
  <si>
    <t>Dział 750</t>
  </si>
  <si>
    <t>Administracja publiczna</t>
  </si>
  <si>
    <t>Rozdz75011</t>
  </si>
  <si>
    <t>Rozdz75023</t>
  </si>
  <si>
    <t>Dział 751</t>
  </si>
  <si>
    <t>Urzędy nacz.organów władzy państwowej, kontroli i ochrony prawa oraz sądownictwa</t>
  </si>
  <si>
    <t>Dział 754</t>
  </si>
  <si>
    <t>Bezpieczeństwo publiczne i ochrona przeciwpożarowa</t>
  </si>
  <si>
    <t>Rozdz 75414</t>
  </si>
  <si>
    <t>Dział 756</t>
  </si>
  <si>
    <t>Rozdz75601</t>
  </si>
  <si>
    <t>Podatek od działaln.gospod.osób fizycznych</t>
  </si>
  <si>
    <t>Rozdz75615</t>
  </si>
  <si>
    <t>Podatek od środków transportowych</t>
  </si>
  <si>
    <t>Podatek od czynności cywilnoprawnych</t>
  </si>
  <si>
    <t>Rozdz75618</t>
  </si>
  <si>
    <t>Dział 758</t>
  </si>
  <si>
    <t>Różne  rozliczenia</t>
  </si>
  <si>
    <t>Pozostałe odsetki</t>
  </si>
  <si>
    <t>Dział 801</t>
  </si>
  <si>
    <t>Ośrodki pomocy społecznej</t>
  </si>
  <si>
    <t>Wpływy z różnych dochodów</t>
  </si>
  <si>
    <t>Dział 900</t>
  </si>
  <si>
    <t>Oświetlenie ulic, placów i dróg</t>
  </si>
  <si>
    <t>§6050</t>
  </si>
  <si>
    <t>§4210</t>
  </si>
  <si>
    <t>Zakup materiałów i wyposażenia</t>
  </si>
  <si>
    <t>§4260</t>
  </si>
  <si>
    <t>Zakup energii</t>
  </si>
  <si>
    <t>§4270</t>
  </si>
  <si>
    <t>Zakup usług remontowych</t>
  </si>
  <si>
    <t>§4300</t>
  </si>
  <si>
    <t>Zakup usług pozostałych</t>
  </si>
  <si>
    <t>§4430</t>
  </si>
  <si>
    <t>Dział 600</t>
  </si>
  <si>
    <t>Transport i łączność</t>
  </si>
  <si>
    <t>Drogi publiczne gminne</t>
  </si>
  <si>
    <t>Dział 710</t>
  </si>
  <si>
    <t>Działalność usługowa</t>
  </si>
  <si>
    <t>Plany zagospodarowania przestrzennego</t>
  </si>
  <si>
    <t>§4010</t>
  </si>
  <si>
    <t>Wynagrodzenia osobowe pracowników</t>
  </si>
  <si>
    <t>§4040</t>
  </si>
  <si>
    <t>§4110</t>
  </si>
  <si>
    <t>§4120</t>
  </si>
  <si>
    <t>§4440</t>
  </si>
  <si>
    <t>§3030</t>
  </si>
  <si>
    <t>§4140</t>
  </si>
  <si>
    <t>Składki na PFRON</t>
  </si>
  <si>
    <t>§4410</t>
  </si>
  <si>
    <t>§6060</t>
  </si>
  <si>
    <t>§4100</t>
  </si>
  <si>
    <t>Rozdz75101</t>
  </si>
  <si>
    <t>Bezpieczeństwo publiczne i ochrona środowiska</t>
  </si>
  <si>
    <t>Dział 757</t>
  </si>
  <si>
    <t>Obsługa długu publicznego</t>
  </si>
  <si>
    <t>Obsługa papierów wartościowych, kredytów i pożyczek jst</t>
  </si>
  <si>
    <t>§3020</t>
  </si>
  <si>
    <t>§4240</t>
  </si>
  <si>
    <t>Zakup pomocy nauk.dydakt., książek</t>
  </si>
  <si>
    <t>Dział 851</t>
  </si>
  <si>
    <t>§3110</t>
  </si>
  <si>
    <t>§4130</t>
  </si>
  <si>
    <t>Dział 854</t>
  </si>
  <si>
    <t>Edukacyjna opieka wychowawcza</t>
  </si>
  <si>
    <t>Świetlice szkolne</t>
  </si>
  <si>
    <t>Oczyszczanie miast i wsi</t>
  </si>
  <si>
    <t>Dział 921</t>
  </si>
  <si>
    <t>Kultura i ochrona dziedzictwa narodowego</t>
  </si>
  <si>
    <t>Dział 926</t>
  </si>
  <si>
    <t>Dział 010</t>
  </si>
  <si>
    <t xml:space="preserve">Urzędy nacz.organów władzy państwowej, kontroli i ochrony prawa </t>
  </si>
  <si>
    <t>Izby Rolnicze</t>
  </si>
  <si>
    <t>§2850</t>
  </si>
  <si>
    <t>Wpłaty gmin na rzecz izb rolniczych</t>
  </si>
  <si>
    <t>Gospodarka gruntami i nieruchomościami</t>
  </si>
  <si>
    <t>§2310</t>
  </si>
  <si>
    <t>Dotacje celowe przekazane gminie na podst. porozumień między jst</t>
  </si>
  <si>
    <t>Nagrody i wydatki osobowe nie zaliczane do wynagrodzeń</t>
  </si>
  <si>
    <t>Składki na ubezpieczenia zdrowotne</t>
  </si>
  <si>
    <t>Składki na ubezp. zdrowotne opłacane za osoby pobierające niektóre świadczenia z pomocy społecznej</t>
  </si>
  <si>
    <t>Nagrody i wyd.osob.nie zaliczane do wynagrodzeń</t>
  </si>
  <si>
    <t>Wpływy z opłat za zezwolenie na sprzedaż alkoholu</t>
  </si>
  <si>
    <t>Świadczenia społeczne</t>
  </si>
  <si>
    <t>Dokształcanie i doskonalenie nauczycieli</t>
  </si>
  <si>
    <t>Urzędy nacz.organów władzy państw. kontroli i ochrony prawa</t>
  </si>
  <si>
    <t>Urzędy nacz.organów władzy państw. kontroli i ochrony prawa oraz sądownictwa</t>
  </si>
  <si>
    <t>§0830</t>
  </si>
  <si>
    <t>Rozdz 01010</t>
  </si>
  <si>
    <t>Infrastruktura wodociągowa i sanitacyjna wsi</t>
  </si>
  <si>
    <t>Rozdz 70005</t>
  </si>
  <si>
    <t>Dochody jst związane z realizacją zadań z zakresu administracji rządowej</t>
  </si>
  <si>
    <t>Odsetki od nieterm.wpłat z tyt.podatków i opłat</t>
  </si>
  <si>
    <t>Wpływy z podatku rolnego, podatku leśnego, podatku od czynności cywilnoprawnych  oraz podatków i opłat lokaln.</t>
  </si>
  <si>
    <t>Rozdz 75621</t>
  </si>
  <si>
    <t>Rozdz 75801</t>
  </si>
  <si>
    <t>Rozdz 75807</t>
  </si>
  <si>
    <t>Rozdz 75814</t>
  </si>
  <si>
    <t>Rozdz 80101</t>
  </si>
  <si>
    <t>Rozdz 80110</t>
  </si>
  <si>
    <t>Dział 852</t>
  </si>
  <si>
    <t>Pomoc  społeczna</t>
  </si>
  <si>
    <t>Rozdz 85212</t>
  </si>
  <si>
    <t>Świadczenia rodzinne oraz składki emerytalne i rentowe z ubezpieczenia społecznego</t>
  </si>
  <si>
    <t>Rozdz 85213</t>
  </si>
  <si>
    <t>Rozdz 85214</t>
  </si>
  <si>
    <t>Zasiłki i pomoc w naturze oraz składki na ubezpieczenia społeczne</t>
  </si>
  <si>
    <t>Rozdz 85219</t>
  </si>
  <si>
    <t>Rozdz 85228</t>
  </si>
  <si>
    <t>Rozdz 90015</t>
  </si>
  <si>
    <t>Rozdz 90001</t>
  </si>
  <si>
    <t>Gospodarka ściekowa i ochrona wód</t>
  </si>
  <si>
    <t>§2010</t>
  </si>
  <si>
    <t>§6290</t>
  </si>
  <si>
    <t>§0750</t>
  </si>
  <si>
    <t>§0920</t>
  </si>
  <si>
    <t>§0470</t>
  </si>
  <si>
    <t>§0970</t>
  </si>
  <si>
    <t>§2360</t>
  </si>
  <si>
    <t>§0350</t>
  </si>
  <si>
    <t>§0910</t>
  </si>
  <si>
    <t>§0310</t>
  </si>
  <si>
    <t>§0320</t>
  </si>
  <si>
    <t>§0330</t>
  </si>
  <si>
    <t>§0340</t>
  </si>
  <si>
    <t>§0360</t>
  </si>
  <si>
    <t>§0370</t>
  </si>
  <si>
    <t>§0450</t>
  </si>
  <si>
    <t>§0490</t>
  </si>
  <si>
    <t>§0500</t>
  </si>
  <si>
    <t>§0410</t>
  </si>
  <si>
    <t>§0480</t>
  </si>
  <si>
    <t>§0010</t>
  </si>
  <si>
    <t>§0020</t>
  </si>
  <si>
    <t>§2920</t>
  </si>
  <si>
    <t>Rozdz 75647</t>
  </si>
  <si>
    <t>Pobór podatków, opłat i niepodatkowych należności budżetowych</t>
  </si>
  <si>
    <t>Wynagrodzenia agencyjno-prowizyjne</t>
  </si>
  <si>
    <t>§8070</t>
  </si>
  <si>
    <t>Odsetki i dyskonto od krajowych skarbowych papierów wartościowych oraz pożyczek i kredytów</t>
  </si>
  <si>
    <t>Pomoc społeczna</t>
  </si>
  <si>
    <t>Składki na ubezpieczenia społeczne</t>
  </si>
  <si>
    <t>Dodatkowe wynagrodzenie roczne</t>
  </si>
  <si>
    <t>Rozdz 85295</t>
  </si>
  <si>
    <t>Rozdz 85446</t>
  </si>
  <si>
    <t>Rozdz 85401</t>
  </si>
  <si>
    <t>Rozdz 85495</t>
  </si>
  <si>
    <t>Rozdz 90003</t>
  </si>
  <si>
    <t>Rozdz 01030</t>
  </si>
  <si>
    <t>Rozdz 60016</t>
  </si>
  <si>
    <t>Rozdz 71004</t>
  </si>
  <si>
    <t>Rozdz 71095</t>
  </si>
  <si>
    <t>Rozdz 75011</t>
  </si>
  <si>
    <t>Rozdz 75022</t>
  </si>
  <si>
    <t>Rozdz 75023</t>
  </si>
  <si>
    <t>Rozdz 75095</t>
  </si>
  <si>
    <t>Rozdz 75101</t>
  </si>
  <si>
    <t>Rozdz 75412</t>
  </si>
  <si>
    <t>Rozdz 75702</t>
  </si>
  <si>
    <t>Rozdz 80104</t>
  </si>
  <si>
    <t>Rozdz 80113</t>
  </si>
  <si>
    <t>Rozdz 80146</t>
  </si>
  <si>
    <t>Rozdz 80195</t>
  </si>
  <si>
    <t>Rozdz 85154</t>
  </si>
  <si>
    <t>Rozdz 92116</t>
  </si>
  <si>
    <t>Rozdz 92195</t>
  </si>
  <si>
    <t>Rozdz 92605</t>
  </si>
  <si>
    <t>Subwencje ogólne z budżetu państwa</t>
  </si>
  <si>
    <t>§2030</t>
  </si>
  <si>
    <t>Dotacje celowe  otrzymane z budżetu państwa na realizację własnych zadań bieżących gmin</t>
  </si>
  <si>
    <t>Domy pomocy społecznej</t>
  </si>
  <si>
    <t>Dochody z najmu i dzierżawy składników majątkowych</t>
  </si>
  <si>
    <t>Wytwarzanie  i zaopatrywanie w energię elektryczną,  gaz i wodę</t>
  </si>
  <si>
    <t>Wpływy z podatku dochodowego od osób fizycznych</t>
  </si>
  <si>
    <t>Wpływy z innych opłat stanowiących dochody jst</t>
  </si>
  <si>
    <t>Udziały  gmin w podatkach stanowiących dochód budżetu państwa</t>
  </si>
  <si>
    <t>Podatek dochodowy od osób fizycznych</t>
  </si>
  <si>
    <t>Podatek dochodowy od osób prawnych</t>
  </si>
  <si>
    <t>Rozdz 85202</t>
  </si>
  <si>
    <t>Wpływy z opłat za zarząd,użytkowanie i użytkowanie wieczyste nieruchomości</t>
  </si>
  <si>
    <t>§3240</t>
  </si>
  <si>
    <t>Stypendia dla uczniów</t>
  </si>
  <si>
    <t>Wydatki na zakupy inwestycyjne jednostek budżetowych</t>
  </si>
  <si>
    <t>Wydatki inwestycyjne jednostek budżetowych</t>
  </si>
  <si>
    <t>Dodatkowe wynagrodzenie  roczne</t>
  </si>
  <si>
    <t>Odpisy na zakł.fund.świadczeń socjalnych</t>
  </si>
  <si>
    <t>Różne wydatki na rzecz osób fizycznych</t>
  </si>
  <si>
    <t>Składki na ubezpieczenie społeczne</t>
  </si>
  <si>
    <t>Zadania w zakresie kultury fizycz. i sportu</t>
  </si>
  <si>
    <t>Dochody od osób prawnych,od osób fizycznych i  od innych jednostek nie posiadających  osobowości prawnej oraz wydatki związane z ich poborem</t>
  </si>
  <si>
    <t>Część wyrównawcza subwencji ogólnej dla gmin</t>
  </si>
  <si>
    <t>Usługi opiekuńcze i specjalistyczne usługi opiekuńcze</t>
  </si>
  <si>
    <t>Dochody od osób prawnych,od osób fizycznych  i od innych jednostek nie posiadających  osobowości prawnej oraz wydatki związane z ich poborem</t>
  </si>
  <si>
    <t>Rozdz75616</t>
  </si>
  <si>
    <t>Wpływy z opłaty administracyjnej za czynności urzędowe</t>
  </si>
  <si>
    <t>Rozdz 85415</t>
  </si>
  <si>
    <t>Pomoc materialna  dla uczniów</t>
  </si>
  <si>
    <t>Wpływy z podatku rolnego, podatku leśnego, podatku od spadków i darowizn,podatku od czynności cywilno prawnych oraz podatków i opłat lokalnych od osób fiz.</t>
  </si>
  <si>
    <t>Dotacje celowe otrzymane z budżetu państwa na realizację własnych zadań bieżących gminy.</t>
  </si>
  <si>
    <t>Środki na dofinansowanie własnych inwestycji gmin pozyskane z innych źródeł</t>
  </si>
  <si>
    <t>§4170</t>
  </si>
  <si>
    <t>Wynagrodzenia bezosobowe</t>
  </si>
  <si>
    <t>§4350</t>
  </si>
  <si>
    <t>Zakup usług dostępu do sieci Internet</t>
  </si>
  <si>
    <t>Rozdz 75404</t>
  </si>
  <si>
    <t>§3000</t>
  </si>
  <si>
    <t>Wpłaty jednostek na fundusz celowy</t>
  </si>
  <si>
    <t>§3260</t>
  </si>
  <si>
    <t>Inne formy pomocy dla uczniów</t>
  </si>
  <si>
    <t>Rozdz 80103</t>
  </si>
  <si>
    <t>Oddziały przedszkolne w szkołach podstawowych</t>
  </si>
  <si>
    <t>Wydatki osobowe niezaliczone do wynagrodzeń</t>
  </si>
  <si>
    <t>Dodatkowe wynagrodzenia roczne</t>
  </si>
  <si>
    <t>§2540</t>
  </si>
  <si>
    <t>Dotacja podmiotowa z budżetu dla niepublicznej jednostki systemu oświaty</t>
  </si>
  <si>
    <t>§4330</t>
  </si>
  <si>
    <t>Wynagrodzenie bezosobowe</t>
  </si>
  <si>
    <t>Odpisy na zfśs</t>
  </si>
  <si>
    <t>Pomoce naukowe i dydaktyczne, książki</t>
  </si>
  <si>
    <t>Pomoc materialna dla uczniów</t>
  </si>
  <si>
    <t>§6010</t>
  </si>
  <si>
    <t>Wydatki na zakup i objęcie akcji oraz wniesienie wkładów do spółek prawa handlowego</t>
  </si>
  <si>
    <t>§2820</t>
  </si>
  <si>
    <t>Dotacja celowa z budżetu na finansowanie lub dofinansowanie zadań zleconych do realizacji stowarzyszeniom</t>
  </si>
  <si>
    <t xml:space="preserve">Sprawozdanie z wykonania budżetu Gminy Jaktorów </t>
  </si>
  <si>
    <t>Dotacje celowe otrzymane z budżetu państwa na realizację  zadań bieżących z zakresu administracji rządowej oraz innych zadań zleconych gminie</t>
  </si>
  <si>
    <t>§0960</t>
  </si>
  <si>
    <t>Otrzymane spadki, zapisy, darowizny  w postaci pieniężnej</t>
  </si>
  <si>
    <t>Rozdz 75495</t>
  </si>
  <si>
    <t>Rozdz 75818</t>
  </si>
  <si>
    <t>Rezerwy ogólne i celowe</t>
  </si>
  <si>
    <t>§4810</t>
  </si>
  <si>
    <t xml:space="preserve">Rezerwy </t>
  </si>
  <si>
    <t>Rozdz 85153</t>
  </si>
  <si>
    <t>Zwalczanie narkomanii</t>
  </si>
  <si>
    <t>§2480</t>
  </si>
  <si>
    <t>Dotacja podmiotowa z budżetu dla samorządowej jednostki kultury</t>
  </si>
  <si>
    <t>Odpisy na zakł. fund. świad. socjalnych</t>
  </si>
  <si>
    <t xml:space="preserve"> </t>
  </si>
  <si>
    <t>Dochody jednostek sam.terytorialnego związane z realizacją zadań z zakresu administracji rządowej oraz innych zadań zleconych ustawami</t>
  </si>
  <si>
    <t>%</t>
  </si>
  <si>
    <t>Świadczenia rodzinne oraz składki na ubezpieczenia emerytalne i rentowe z ubezpieczenia społecznego</t>
  </si>
  <si>
    <t>Dotacje celowe otrzymane z budżetu państwa na realiz. zadań bieżących z zakresu administracji rządowej oraz innych zadań zleconych gminie</t>
  </si>
  <si>
    <t>Ogółem  wydatki</t>
  </si>
  <si>
    <t>Dochody</t>
  </si>
  <si>
    <t>Wydatki</t>
  </si>
  <si>
    <t>Rozdz85213</t>
  </si>
  <si>
    <t>Rozdz 8514</t>
  </si>
  <si>
    <t>Rozdz75414</t>
  </si>
  <si>
    <t>3)</t>
  </si>
  <si>
    <t>Gospodarka komunalna i ochrona środowiska</t>
  </si>
  <si>
    <t>Maciej Śliwerski</t>
  </si>
  <si>
    <t>Wójta Gminy Jaktorów</t>
  </si>
  <si>
    <t>za I półrocze  2007r</t>
  </si>
  <si>
    <t>Dotacje celowe otrzymane z budżetu państwa na realizację zadań bieżących z zakresu administracji rządowej oraz innych zadań zleconych gminie</t>
  </si>
  <si>
    <t>§0770</t>
  </si>
  <si>
    <t>Wpłaty z tytułu odpłatnego nabycia prawa własności oraz prawa użytkowania wieczystego nieruchomości</t>
  </si>
  <si>
    <t>§ 2030</t>
  </si>
  <si>
    <t>§0460</t>
  </si>
  <si>
    <t>Wpływy z opłaty eksploatacyjnej</t>
  </si>
  <si>
    <t>Wpływy z innych lokalnych opłat pobieranych przez jst na podstawie odrębnych ustaw</t>
  </si>
  <si>
    <t>Wytwarzanie i zaopatrywanie  w energię elektryczną, gaz i wodę</t>
  </si>
  <si>
    <t>Wydatki na zakupy inwestycyjne jednostek budżet.</t>
  </si>
  <si>
    <t>§4360</t>
  </si>
  <si>
    <t>Opłaty z tytułu zakupu usług telekomunikacyjnych telefonii komórkowej</t>
  </si>
  <si>
    <t>§4750</t>
  </si>
  <si>
    <t>Zakup akcesoriów komputerowych , w tym programów i licencji</t>
  </si>
  <si>
    <t>§4370</t>
  </si>
  <si>
    <t>Opłaty z tytułu usług telekomunikacyjnych telefonii stacjonarnej</t>
  </si>
  <si>
    <t>§4700</t>
  </si>
  <si>
    <t>§4740</t>
  </si>
  <si>
    <t>Zakup materiałów papierniczych do sprzętu drukarskiego i urządzeń kserograficznych</t>
  </si>
  <si>
    <t>Szkolenia pracowników nie będących członkami korpusu służby cywilnej</t>
  </si>
  <si>
    <t>§8110</t>
  </si>
  <si>
    <t>Odsetki od samorządowych papierów wartościowych</t>
  </si>
  <si>
    <t>§2910</t>
  </si>
  <si>
    <t>Zwrot dotacji wykorzystanych niezgodnie z przeznaczeniem lub pobranych w nadmiernej wysokości</t>
  </si>
  <si>
    <t>§4230</t>
  </si>
  <si>
    <t>Zakup leków i materiałów medycznych</t>
  </si>
  <si>
    <t>§4280</t>
  </si>
  <si>
    <t>Zakup usług zdrowotnych</t>
  </si>
  <si>
    <t xml:space="preserve"> §4300</t>
  </si>
  <si>
    <t>§ 0970</t>
  </si>
  <si>
    <t>§ 0920</t>
  </si>
  <si>
    <t>Komendy wojewódzkie Policji</t>
  </si>
  <si>
    <t>Odsetki od nietermin.  wpłat z tytułu podatków i opłat</t>
  </si>
  <si>
    <t>Składki na ubezpieczenia zdrowotne  opłacane za  osoby pobierające  niektóre świadczenia z pomocy społecznej oraz niektóre świadczenia rodzinne</t>
  </si>
  <si>
    <t xml:space="preserve">Przedszkola </t>
  </si>
  <si>
    <t>Wójt Gminy</t>
  </si>
  <si>
    <t>Sprawozdanie z wykonania dotacji celowych na zadania zlecone Gminie</t>
  </si>
  <si>
    <t>Sprawozdanie z wykonania wydatków inwestycyjnych  za  I półrocze  2007r.</t>
  </si>
  <si>
    <t>Lp</t>
  </si>
  <si>
    <t>Dział</t>
  </si>
  <si>
    <t>Rozdział</t>
  </si>
  <si>
    <t>§</t>
  </si>
  <si>
    <t>Nazwa zadania inwestycyjnego</t>
  </si>
  <si>
    <t>Plan po zmianie</t>
  </si>
  <si>
    <t>Wskaź 
nik</t>
  </si>
  <si>
    <t>010</t>
  </si>
  <si>
    <t>01010</t>
  </si>
  <si>
    <t>Budowa sieci wodociągowej w Budach Zosinych, Budach Starych, Budach Grzybek)</t>
  </si>
  <si>
    <t>Opracowanie projektu na budowę sieci wodociągowej w ul. Sygietyńskiego w Starych Budach</t>
  </si>
  <si>
    <t>razem dział 010 - Rolnictwo i łowiectwo</t>
  </si>
  <si>
    <t>400</t>
  </si>
  <si>
    <t>40002</t>
  </si>
  <si>
    <t>6060</t>
  </si>
  <si>
    <t>Zakup pomp do stacji uzdatniania wody</t>
  </si>
  <si>
    <t>razem dział 400 - Wytwarzanie i zaopatrywanie w energię elektryczną, gaz i wodę</t>
  </si>
  <si>
    <t>Opracowanie projektu:
a/ ciągu pieszo-jezdnego wraz z przejściem przez rzekę Tuczną w Jaktorowie (II etap) 
b/ ciągu pieszego w Sadych Budach, Budach Starych na odcinku od ul. Ogrodowej do wiaduktu CMK</t>
  </si>
  <si>
    <t>Regulacja stanu prawnego drogi gminnej w Henryszewie(II etap)</t>
  </si>
  <si>
    <t>Opracowanie dokumentacji technicznej na przebudowę dróg gminnych: ul. Parkowa w Chylicach Kolonii i ul. Kopernika w Międzyborowie na odcinku od  drogi 719 do cmentarza w Bieganowie  wraz z ul. Staszica oraz  opracowanie dokumentacji geodezyjno- prawnej  dla tego zadania</t>
  </si>
  <si>
    <t>razem dział 600-Transport i łączność</t>
  </si>
  <si>
    <t>Zakup pieca c.o. do ogrzewania garaży na samochody bojowe OSP Jaktorów</t>
  </si>
  <si>
    <t>razem dział 754 - Bezpieczeństwo publiczne i ochrona przeciwpożarowa</t>
  </si>
  <si>
    <t>Nadbudowa budynku Szkoły Podstawowej w Międzyborowie (rozliczenie inwestycji)</t>
  </si>
  <si>
    <t>801</t>
  </si>
  <si>
    <t>Wykonanie, dostawa i montaż ścianki mobilnej działowej pomiędzy stołówką i świetlicą w Szkole Podstawowej w Międzyborowie.</t>
  </si>
  <si>
    <t>Rozliczenie budowy hali sportowej przy Szkole Podstawowej w Jaktorowie</t>
  </si>
  <si>
    <t>Zakup wyposażenia dla  Szkoły Podstawowej w Międzyborowie (części nadbudowanej)</t>
  </si>
  <si>
    <t>Budowa przedszkola z salą wielofunkcyjną i rozbudową szatni przy Szkole Podstawowej w Jaktorowie, koszty prowizji</t>
  </si>
  <si>
    <t>Zakup mebli do Przedszkola w Jaktorowie</t>
  </si>
  <si>
    <t>razem dział 801- Oświata i wychowanie</t>
  </si>
  <si>
    <t>Zakup zestawu komputerowego dla Gminnego Ośrodka Pomocy Społecznej w Jaktorowie</t>
  </si>
  <si>
    <t>razem dział 852 - Pomoc społeczna</t>
  </si>
  <si>
    <t>900</t>
  </si>
  <si>
    <t>90001</t>
  </si>
  <si>
    <t>6050</t>
  </si>
  <si>
    <t xml:space="preserve">Budowa sieci kanalizacyjnej  w gminie </t>
  </si>
  <si>
    <t>6010</t>
  </si>
  <si>
    <t>Wydatki na zakup i objęcie akcji, wniesienie wkładów do spółek prawa handlowego</t>
  </si>
  <si>
    <t>90015</t>
  </si>
  <si>
    <r>
      <t xml:space="preserve">Budowa oświetlenia ulicy Chełmońskiego w  Chylicach i innych ulic w Gminie </t>
    </r>
    <r>
      <rPr>
        <sz val="11"/>
        <color indexed="10"/>
        <rFont val="Arial CE"/>
        <family val="2"/>
      </rPr>
      <t xml:space="preserve"> </t>
    </r>
  </si>
  <si>
    <t>Razem dział 900 - Gospodarka komunalna i ochrona środowiska</t>
  </si>
  <si>
    <t>Ogółem</t>
  </si>
  <si>
    <t xml:space="preserve">                                                                                                  z dnia 31 lipca  2007r.</t>
  </si>
  <si>
    <t xml:space="preserve">Zał. Nr 1  do zarządzenia Nr 16/2007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</si>
</sst>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#,##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14">
    <font>
      <sz val="12"/>
      <name val="Arial CE"/>
      <family val="2"/>
    </font>
    <font>
      <sz val="10"/>
      <name val="Arial CE"/>
      <family val="0"/>
    </font>
    <font>
      <u val="single"/>
      <sz val="12"/>
      <color indexed="12"/>
      <name val="Arial CE"/>
      <family val="2"/>
    </font>
    <font>
      <u val="single"/>
      <sz val="12"/>
      <color indexed="36"/>
      <name val="Arial CE"/>
      <family val="2"/>
    </font>
    <font>
      <sz val="11"/>
      <name val="Arial CE"/>
      <family val="2"/>
    </font>
    <font>
      <i/>
      <sz val="11"/>
      <name val="Arial CE"/>
      <family val="2"/>
    </font>
    <font>
      <b/>
      <sz val="11"/>
      <name val="Arial CE"/>
      <family val="2"/>
    </font>
    <font>
      <i/>
      <sz val="11"/>
      <color indexed="8"/>
      <name val="Arial CE"/>
      <family val="2"/>
    </font>
    <font>
      <sz val="11"/>
      <color indexed="8"/>
      <name val="Arial CE"/>
      <family val="2"/>
    </font>
    <font>
      <i/>
      <u val="single"/>
      <sz val="11"/>
      <name val="Arial CE"/>
      <family val="2"/>
    </font>
    <font>
      <b/>
      <i/>
      <sz val="11"/>
      <name val="Arial CE"/>
      <family val="2"/>
    </font>
    <font>
      <b/>
      <sz val="12"/>
      <name val="Arial CE"/>
      <family val="2"/>
    </font>
    <font>
      <sz val="11"/>
      <color indexed="10"/>
      <name val="Arial CE"/>
      <family val="2"/>
    </font>
    <font>
      <i/>
      <sz val="12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center" wrapText="1"/>
    </xf>
    <xf numFmtId="166" fontId="4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4" fontId="4" fillId="0" borderId="1" xfId="0" applyNumberFormat="1" applyFont="1" applyBorder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/>
    </xf>
    <xf numFmtId="0" fontId="5" fillId="0" borderId="1" xfId="0" applyFont="1" applyFill="1" applyBorder="1" applyAlignment="1">
      <alignment vertical="center"/>
    </xf>
    <xf numFmtId="4" fontId="4" fillId="0" borderId="1" xfId="0" applyNumberFormat="1" applyFont="1" applyBorder="1" applyAlignment="1">
      <alignment/>
    </xf>
    <xf numFmtId="0" fontId="5" fillId="0" borderId="0" xfId="0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2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4" fillId="0" borderId="1" xfId="0" applyFont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0" fontId="5" fillId="0" borderId="2" xfId="0" applyFont="1" applyFill="1" applyBorder="1" applyAlignment="1">
      <alignment/>
    </xf>
    <xf numFmtId="4" fontId="5" fillId="0" borderId="1" xfId="0" applyNumberFormat="1" applyFont="1" applyFill="1" applyBorder="1" applyAlignment="1">
      <alignment horizontal="right" wrapText="1"/>
    </xf>
    <xf numFmtId="4" fontId="5" fillId="0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wrapText="1"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vertical="center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9"/>
  <sheetViews>
    <sheetView zoomScaleSheetLayoutView="100" workbookViewId="0" topLeftCell="A1">
      <selection activeCell="H13" sqref="H13"/>
    </sheetView>
  </sheetViews>
  <sheetFormatPr defaultColWidth="8.796875" defaultRowHeight="15"/>
  <cols>
    <col min="1" max="1" width="11.3984375" style="4" customWidth="1"/>
    <col min="2" max="2" width="41.3984375" style="4" customWidth="1"/>
    <col min="3" max="3" width="12.59765625" style="4" customWidth="1"/>
    <col min="4" max="4" width="12.09765625" style="4" customWidth="1"/>
    <col min="5" max="5" width="6.8984375" style="4" customWidth="1"/>
    <col min="6" max="6" width="1.796875" style="6" customWidth="1"/>
    <col min="7" max="16384" width="8.8984375" style="6" customWidth="1"/>
  </cols>
  <sheetData>
    <row r="1" spans="2:5" ht="18" customHeight="1">
      <c r="B1" s="111" t="s">
        <v>382</v>
      </c>
      <c r="C1" s="111"/>
      <c r="D1" s="111"/>
      <c r="E1" s="111"/>
    </row>
    <row r="2" spans="2:5" ht="16.5" customHeight="1">
      <c r="B2" s="5"/>
      <c r="C2" s="112" t="s">
        <v>299</v>
      </c>
      <c r="D2" s="112"/>
      <c r="E2" s="112"/>
    </row>
    <row r="3" spans="2:5" ht="16.5" customHeight="1">
      <c r="B3" s="112" t="s">
        <v>381</v>
      </c>
      <c r="C3" s="112"/>
      <c r="D3" s="112"/>
      <c r="E3" s="112"/>
    </row>
    <row r="4" spans="1:7" ht="18.75" customHeight="1">
      <c r="A4" s="113" t="s">
        <v>271</v>
      </c>
      <c r="B4" s="113"/>
      <c r="C4" s="113"/>
      <c r="D4" s="113"/>
      <c r="E4" s="113"/>
      <c r="F4" s="7"/>
      <c r="G4" s="7"/>
    </row>
    <row r="5" spans="1:7" ht="16.5" customHeight="1">
      <c r="A5" s="113" t="s">
        <v>300</v>
      </c>
      <c r="B5" s="113"/>
      <c r="C5" s="113"/>
      <c r="D5" s="113"/>
      <c r="E5" s="113"/>
      <c r="F5" s="7"/>
      <c r="G5" s="7"/>
    </row>
    <row r="6" spans="1:7" ht="19.5" customHeight="1">
      <c r="A6" s="8" t="s">
        <v>23</v>
      </c>
      <c r="B6" s="8"/>
      <c r="C6" s="9"/>
      <c r="D6" s="9"/>
      <c r="E6" s="9"/>
      <c r="F6" s="7"/>
      <c r="G6" s="7"/>
    </row>
    <row r="7" spans="1:5" s="7" customFormat="1" ht="30">
      <c r="A7" s="10" t="s">
        <v>0</v>
      </c>
      <c r="B7" s="10" t="s">
        <v>1</v>
      </c>
      <c r="C7" s="10" t="s">
        <v>2</v>
      </c>
      <c r="D7" s="10" t="s">
        <v>3</v>
      </c>
      <c r="E7" s="10" t="s">
        <v>38</v>
      </c>
    </row>
    <row r="8" spans="1:5" s="7" customFormat="1" ht="14.25">
      <c r="A8" s="11">
        <v>1</v>
      </c>
      <c r="B8" s="11">
        <v>2</v>
      </c>
      <c r="C8" s="11">
        <v>3</v>
      </c>
      <c r="D8" s="11">
        <v>4</v>
      </c>
      <c r="E8" s="11">
        <v>5</v>
      </c>
    </row>
    <row r="9" spans="1:5" s="14" customFormat="1" ht="21" customHeight="1">
      <c r="A9" s="12" t="s">
        <v>39</v>
      </c>
      <c r="B9" s="12" t="s">
        <v>40</v>
      </c>
      <c r="C9" s="13">
        <f>C10+C12</f>
        <v>61966</v>
      </c>
      <c r="D9" s="13">
        <f>D10+D12</f>
        <v>2612.72</v>
      </c>
      <c r="E9" s="13">
        <f>D9/C9*100</f>
        <v>4.21637672271891</v>
      </c>
    </row>
    <row r="10" spans="1:5" s="7" customFormat="1" ht="19.5" customHeight="1">
      <c r="A10" s="15" t="s">
        <v>135</v>
      </c>
      <c r="B10" s="2" t="s">
        <v>136</v>
      </c>
      <c r="C10" s="16">
        <f>C11</f>
        <v>59400</v>
      </c>
      <c r="D10" s="16">
        <f>D11</f>
        <v>0</v>
      </c>
      <c r="E10" s="13">
        <f>D10/C10*100</f>
        <v>0</v>
      </c>
    </row>
    <row r="11" spans="1:5" s="14" customFormat="1" ht="27" customHeight="1">
      <c r="A11" s="11" t="s">
        <v>160</v>
      </c>
      <c r="B11" s="2" t="s">
        <v>246</v>
      </c>
      <c r="C11" s="16">
        <v>59400</v>
      </c>
      <c r="D11" s="16">
        <v>0</v>
      </c>
      <c r="E11" s="13">
        <f>D11/C11*100</f>
        <v>0</v>
      </c>
    </row>
    <row r="12" spans="1:5" s="7" customFormat="1" ht="18.75" customHeight="1">
      <c r="A12" s="15" t="s">
        <v>41</v>
      </c>
      <c r="B12" s="15" t="s">
        <v>4</v>
      </c>
      <c r="C12" s="16">
        <f>C14+C13</f>
        <v>2566</v>
      </c>
      <c r="D12" s="16">
        <f>D14+D13</f>
        <v>2612.72</v>
      </c>
      <c r="E12" s="16">
        <f aca="true" t="shared" si="0" ref="E12:E74">D12/C12*100</f>
        <v>101.8207326578332</v>
      </c>
    </row>
    <row r="13" spans="1:5" s="7" customFormat="1" ht="16.5" customHeight="1">
      <c r="A13" s="11" t="s">
        <v>161</v>
      </c>
      <c r="B13" s="17" t="s">
        <v>218</v>
      </c>
      <c r="C13" s="16">
        <v>600</v>
      </c>
      <c r="D13" s="16">
        <v>647.18</v>
      </c>
      <c r="E13" s="16">
        <f t="shared" si="0"/>
        <v>107.86333333333333</v>
      </c>
    </row>
    <row r="14" spans="1:5" s="7" customFormat="1" ht="41.25" customHeight="1">
      <c r="A14" s="11" t="s">
        <v>159</v>
      </c>
      <c r="B14" s="2" t="s">
        <v>301</v>
      </c>
      <c r="C14" s="16">
        <v>1966</v>
      </c>
      <c r="D14" s="16">
        <v>1965.54</v>
      </c>
      <c r="E14" s="16">
        <f t="shared" si="0"/>
        <v>99.9766022380468</v>
      </c>
    </row>
    <row r="15" spans="1:5" s="14" customFormat="1" ht="30.75" customHeight="1">
      <c r="A15" s="18" t="s">
        <v>42</v>
      </c>
      <c r="B15" s="12" t="s">
        <v>219</v>
      </c>
      <c r="C15" s="13">
        <f>C16</f>
        <v>274140</v>
      </c>
      <c r="D15" s="13">
        <f>D16</f>
        <v>115133.97</v>
      </c>
      <c r="E15" s="13">
        <f t="shared" si="0"/>
        <v>41.9982381265047</v>
      </c>
    </row>
    <row r="16" spans="1:5" s="7" customFormat="1" ht="17.25" customHeight="1">
      <c r="A16" s="11" t="s">
        <v>43</v>
      </c>
      <c r="B16" s="15" t="s">
        <v>44</v>
      </c>
      <c r="C16" s="16">
        <f>C17+C18+C19</f>
        <v>274140</v>
      </c>
      <c r="D16" s="16">
        <f>D17+D18+D19</f>
        <v>115133.97</v>
      </c>
      <c r="E16" s="16">
        <f t="shared" si="0"/>
        <v>41.9982381265047</v>
      </c>
    </row>
    <row r="17" spans="1:5" s="7" customFormat="1" ht="14.25">
      <c r="A17" s="11" t="s">
        <v>134</v>
      </c>
      <c r="B17" s="15" t="s">
        <v>5</v>
      </c>
      <c r="C17" s="16">
        <v>270000</v>
      </c>
      <c r="D17" s="16">
        <v>107465.05</v>
      </c>
      <c r="E17" s="16">
        <f t="shared" si="0"/>
        <v>39.801870370370374</v>
      </c>
    </row>
    <row r="18" spans="1:5" s="7" customFormat="1" ht="15" customHeight="1">
      <c r="A18" s="11" t="s">
        <v>162</v>
      </c>
      <c r="B18" s="15" t="s">
        <v>65</v>
      </c>
      <c r="C18" s="16">
        <v>1800</v>
      </c>
      <c r="D18" s="16">
        <v>603.49</v>
      </c>
      <c r="E18" s="16">
        <f t="shared" si="0"/>
        <v>33.52722222222223</v>
      </c>
    </row>
    <row r="19" spans="1:5" s="7" customFormat="1" ht="15.75" customHeight="1">
      <c r="A19" s="11" t="s">
        <v>164</v>
      </c>
      <c r="B19" s="15" t="s">
        <v>68</v>
      </c>
      <c r="C19" s="16">
        <v>2340</v>
      </c>
      <c r="D19" s="16">
        <v>7065.43</v>
      </c>
      <c r="E19" s="19">
        <f t="shared" si="0"/>
        <v>301.941452991453</v>
      </c>
    </row>
    <row r="20" spans="1:5" s="14" customFormat="1" ht="19.5" customHeight="1">
      <c r="A20" s="12" t="s">
        <v>45</v>
      </c>
      <c r="B20" s="12" t="s">
        <v>46</v>
      </c>
      <c r="C20" s="13">
        <f>C21</f>
        <v>553232</v>
      </c>
      <c r="D20" s="13">
        <f>D21</f>
        <v>136331.59</v>
      </c>
      <c r="E20" s="13">
        <f t="shared" si="0"/>
        <v>24.642752046157852</v>
      </c>
    </row>
    <row r="21" spans="1:5" s="7" customFormat="1" ht="18.75" customHeight="1">
      <c r="A21" s="15" t="s">
        <v>137</v>
      </c>
      <c r="B21" s="15" t="s">
        <v>122</v>
      </c>
      <c r="C21" s="16">
        <f>SUM(C22:C26)</f>
        <v>553232</v>
      </c>
      <c r="D21" s="16">
        <f>SUM(D22:D26)</f>
        <v>136331.59</v>
      </c>
      <c r="E21" s="16">
        <f t="shared" si="0"/>
        <v>24.642752046157852</v>
      </c>
    </row>
    <row r="22" spans="1:5" s="7" customFormat="1" ht="28.5">
      <c r="A22" s="11" t="s">
        <v>163</v>
      </c>
      <c r="B22" s="15" t="s">
        <v>226</v>
      </c>
      <c r="C22" s="16">
        <v>24200</v>
      </c>
      <c r="D22" s="16">
        <v>32060.9</v>
      </c>
      <c r="E22" s="16">
        <f t="shared" si="0"/>
        <v>132.4830578512397</v>
      </c>
    </row>
    <row r="23" spans="1:5" s="7" customFormat="1" ht="18.75" customHeight="1">
      <c r="A23" s="11" t="s">
        <v>161</v>
      </c>
      <c r="B23" s="17" t="s">
        <v>218</v>
      </c>
      <c r="C23" s="16">
        <v>75032</v>
      </c>
      <c r="D23" s="16">
        <v>37436.88</v>
      </c>
      <c r="E23" s="16">
        <f t="shared" si="0"/>
        <v>49.89455165795927</v>
      </c>
    </row>
    <row r="24" spans="1:5" s="7" customFormat="1" ht="29.25" customHeight="1">
      <c r="A24" s="11" t="s">
        <v>302</v>
      </c>
      <c r="B24" s="15" t="s">
        <v>303</v>
      </c>
      <c r="C24" s="16">
        <v>450000</v>
      </c>
      <c r="D24" s="16">
        <v>50841.4</v>
      </c>
      <c r="E24" s="16">
        <f t="shared" si="0"/>
        <v>11.29808888888889</v>
      </c>
    </row>
    <row r="25" spans="1:5" s="7" customFormat="1" ht="17.25" customHeight="1">
      <c r="A25" s="11" t="s">
        <v>134</v>
      </c>
      <c r="B25" s="15" t="s">
        <v>5</v>
      </c>
      <c r="C25" s="16">
        <v>4000</v>
      </c>
      <c r="D25" s="16">
        <v>15937.31</v>
      </c>
      <c r="E25" s="16">
        <f t="shared" si="0"/>
        <v>398.43275</v>
      </c>
    </row>
    <row r="26" spans="1:5" s="7" customFormat="1" ht="18" customHeight="1">
      <c r="A26" s="11" t="s">
        <v>162</v>
      </c>
      <c r="B26" s="15" t="s">
        <v>65</v>
      </c>
      <c r="C26" s="16">
        <v>0</v>
      </c>
      <c r="D26" s="16">
        <v>55.1</v>
      </c>
      <c r="E26" s="16">
        <v>0</v>
      </c>
    </row>
    <row r="27" spans="1:5" s="14" customFormat="1" ht="21.75" customHeight="1">
      <c r="A27" s="12" t="s">
        <v>47</v>
      </c>
      <c r="B27" s="12" t="s">
        <v>48</v>
      </c>
      <c r="C27" s="13">
        <f>C28+C31</f>
        <v>94931</v>
      </c>
      <c r="D27" s="13">
        <f>D28+D31</f>
        <v>56022.869999999995</v>
      </c>
      <c r="E27" s="13">
        <f t="shared" si="0"/>
        <v>59.01430512688163</v>
      </c>
    </row>
    <row r="28" spans="1:5" s="7" customFormat="1" ht="18.75" customHeight="1">
      <c r="A28" s="15" t="s">
        <v>49</v>
      </c>
      <c r="B28" s="15" t="s">
        <v>17</v>
      </c>
      <c r="C28" s="16">
        <f>SUM(C29,C30)</f>
        <v>77261</v>
      </c>
      <c r="D28" s="16">
        <f>SUM(D29:D30)</f>
        <v>41193.6</v>
      </c>
      <c r="E28" s="16">
        <f t="shared" si="0"/>
        <v>53.31745641397341</v>
      </c>
    </row>
    <row r="29" spans="1:5" s="7" customFormat="1" ht="42.75">
      <c r="A29" s="11" t="s">
        <v>159</v>
      </c>
      <c r="B29" s="2" t="s">
        <v>301</v>
      </c>
      <c r="C29" s="16">
        <v>74404</v>
      </c>
      <c r="D29" s="16">
        <v>40061</v>
      </c>
      <c r="E29" s="16">
        <f t="shared" si="0"/>
        <v>53.84253534756196</v>
      </c>
    </row>
    <row r="30" spans="1:5" s="7" customFormat="1" ht="28.5">
      <c r="A30" s="11" t="s">
        <v>165</v>
      </c>
      <c r="B30" s="15" t="s">
        <v>138</v>
      </c>
      <c r="C30" s="16">
        <v>2857</v>
      </c>
      <c r="D30" s="16">
        <v>1132.6</v>
      </c>
      <c r="E30" s="16">
        <f t="shared" si="0"/>
        <v>39.64298214910745</v>
      </c>
    </row>
    <row r="31" spans="1:5" s="7" customFormat="1" ht="20.25" customHeight="1">
      <c r="A31" s="11" t="s">
        <v>50</v>
      </c>
      <c r="B31" s="15" t="s">
        <v>36</v>
      </c>
      <c r="C31" s="16">
        <f>SUM(C33,C32)</f>
        <v>17670</v>
      </c>
      <c r="D31" s="16">
        <f>D32+D33</f>
        <v>14829.27</v>
      </c>
      <c r="E31" s="16">
        <f t="shared" si="0"/>
        <v>83.92342954159592</v>
      </c>
    </row>
    <row r="32" spans="1:5" s="7" customFormat="1" ht="17.25" customHeight="1">
      <c r="A32" s="11" t="s">
        <v>161</v>
      </c>
      <c r="B32" s="17" t="s">
        <v>218</v>
      </c>
      <c r="C32" s="16">
        <v>14170</v>
      </c>
      <c r="D32" s="16">
        <v>12071.76</v>
      </c>
      <c r="E32" s="16">
        <f t="shared" si="0"/>
        <v>85.1923782639379</v>
      </c>
    </row>
    <row r="33" spans="1:5" s="7" customFormat="1" ht="14.25">
      <c r="A33" s="11" t="s">
        <v>134</v>
      </c>
      <c r="B33" s="15" t="s">
        <v>5</v>
      </c>
      <c r="C33" s="16">
        <v>3500</v>
      </c>
      <c r="D33" s="16">
        <v>2757.51</v>
      </c>
      <c r="E33" s="16">
        <f t="shared" si="0"/>
        <v>78.78600000000002</v>
      </c>
    </row>
    <row r="34" spans="1:5" s="14" customFormat="1" ht="28.5">
      <c r="A34" s="20" t="s">
        <v>51</v>
      </c>
      <c r="B34" s="21" t="s">
        <v>52</v>
      </c>
      <c r="C34" s="13">
        <f>C35</f>
        <v>1572</v>
      </c>
      <c r="D34" s="13">
        <f>D35</f>
        <v>786</v>
      </c>
      <c r="E34" s="22">
        <f t="shared" si="0"/>
        <v>50</v>
      </c>
    </row>
    <row r="35" spans="1:5" s="7" customFormat="1" ht="28.5">
      <c r="A35" s="23" t="s">
        <v>99</v>
      </c>
      <c r="B35" s="24" t="s">
        <v>118</v>
      </c>
      <c r="C35" s="16">
        <f>C36</f>
        <v>1572</v>
      </c>
      <c r="D35" s="16">
        <f>D36</f>
        <v>786</v>
      </c>
      <c r="E35" s="25">
        <f t="shared" si="0"/>
        <v>50</v>
      </c>
    </row>
    <row r="36" spans="1:5" s="7" customFormat="1" ht="43.5" customHeight="1">
      <c r="A36" s="23" t="s">
        <v>159</v>
      </c>
      <c r="B36" s="2" t="s">
        <v>301</v>
      </c>
      <c r="C36" s="16">
        <v>1572</v>
      </c>
      <c r="D36" s="16">
        <v>786</v>
      </c>
      <c r="E36" s="25">
        <f t="shared" si="0"/>
        <v>50</v>
      </c>
    </row>
    <row r="37" spans="1:5" s="14" customFormat="1" ht="24.75" customHeight="1">
      <c r="A37" s="12" t="s">
        <v>53</v>
      </c>
      <c r="B37" s="12" t="s">
        <v>54</v>
      </c>
      <c r="C37" s="13">
        <f>C38</f>
        <v>500</v>
      </c>
      <c r="D37" s="13">
        <f>D38</f>
        <v>500</v>
      </c>
      <c r="E37" s="25">
        <f t="shared" si="0"/>
        <v>100</v>
      </c>
    </row>
    <row r="38" spans="1:5" s="7" customFormat="1" ht="20.25" customHeight="1">
      <c r="A38" s="11" t="s">
        <v>55</v>
      </c>
      <c r="B38" s="26" t="s">
        <v>18</v>
      </c>
      <c r="C38" s="16">
        <f>C39</f>
        <v>500</v>
      </c>
      <c r="D38" s="16">
        <f>D39</f>
        <v>500</v>
      </c>
      <c r="E38" s="25">
        <f t="shared" si="0"/>
        <v>100</v>
      </c>
    </row>
    <row r="39" spans="1:7" s="7" customFormat="1" ht="43.5" customHeight="1">
      <c r="A39" s="11" t="s">
        <v>159</v>
      </c>
      <c r="B39" s="2" t="s">
        <v>301</v>
      </c>
      <c r="C39" s="16">
        <v>500</v>
      </c>
      <c r="D39" s="16">
        <v>500</v>
      </c>
      <c r="E39" s="25">
        <f t="shared" si="0"/>
        <v>100</v>
      </c>
      <c r="G39" s="7" t="s">
        <v>285</v>
      </c>
    </row>
    <row r="40" spans="1:5" s="14" customFormat="1" ht="48.75" customHeight="1">
      <c r="A40" s="12" t="s">
        <v>56</v>
      </c>
      <c r="B40" s="12" t="s">
        <v>236</v>
      </c>
      <c r="C40" s="13">
        <f>SUM(C41,C44,C51,C61,C66)</f>
        <v>7093328</v>
      </c>
      <c r="D40" s="13">
        <f>SUM(D41,D44,D51,D61,D66)</f>
        <v>4293864.35</v>
      </c>
      <c r="E40" s="13">
        <f t="shared" si="0"/>
        <v>60.53384744086273</v>
      </c>
    </row>
    <row r="41" spans="1:5" s="7" customFormat="1" ht="20.25" customHeight="1">
      <c r="A41" s="15" t="s">
        <v>57</v>
      </c>
      <c r="B41" s="15" t="s">
        <v>220</v>
      </c>
      <c r="C41" s="16">
        <f>C42+C43</f>
        <v>65600</v>
      </c>
      <c r="D41" s="16">
        <f>D42+D43</f>
        <v>32644.039999999997</v>
      </c>
      <c r="E41" s="16">
        <f t="shared" si="0"/>
        <v>49.76225609756097</v>
      </c>
    </row>
    <row r="42" spans="1:5" s="7" customFormat="1" ht="17.25" customHeight="1">
      <c r="A42" s="11" t="s">
        <v>166</v>
      </c>
      <c r="B42" s="15" t="s">
        <v>58</v>
      </c>
      <c r="C42" s="16">
        <v>65000</v>
      </c>
      <c r="D42" s="16">
        <v>32378.94</v>
      </c>
      <c r="E42" s="16">
        <f t="shared" si="0"/>
        <v>49.813753846153844</v>
      </c>
    </row>
    <row r="43" spans="1:5" s="7" customFormat="1" ht="17.25" customHeight="1">
      <c r="A43" s="11" t="s">
        <v>167</v>
      </c>
      <c r="B43" s="15" t="s">
        <v>139</v>
      </c>
      <c r="C43" s="16">
        <v>600</v>
      </c>
      <c r="D43" s="16">
        <v>265.1</v>
      </c>
      <c r="E43" s="16">
        <f t="shared" si="0"/>
        <v>44.18333333333334</v>
      </c>
    </row>
    <row r="44" spans="1:5" s="7" customFormat="1" ht="45" customHeight="1">
      <c r="A44" s="11" t="s">
        <v>59</v>
      </c>
      <c r="B44" s="15" t="s">
        <v>140</v>
      </c>
      <c r="C44" s="16">
        <f>C45+C46+C47+C48+C49+C50</f>
        <v>695628</v>
      </c>
      <c r="D44" s="16">
        <f>D45+D46+D47+D48+D49+D50</f>
        <v>322311.93999999994</v>
      </c>
      <c r="E44" s="16">
        <f t="shared" si="0"/>
        <v>46.33395147981392</v>
      </c>
    </row>
    <row r="45" spans="1:5" s="7" customFormat="1" ht="16.5" customHeight="1">
      <c r="A45" s="11" t="s">
        <v>168</v>
      </c>
      <c r="B45" s="15" t="s">
        <v>13</v>
      </c>
      <c r="C45" s="16">
        <v>680000</v>
      </c>
      <c r="D45" s="16">
        <v>315487.36</v>
      </c>
      <c r="E45" s="16">
        <f t="shared" si="0"/>
        <v>46.395199999999996</v>
      </c>
    </row>
    <row r="46" spans="1:5" s="7" customFormat="1" ht="15.75" customHeight="1">
      <c r="A46" s="11" t="s">
        <v>169</v>
      </c>
      <c r="B46" s="15" t="s">
        <v>11</v>
      </c>
      <c r="C46" s="16">
        <v>128</v>
      </c>
      <c r="D46" s="16">
        <v>91</v>
      </c>
      <c r="E46" s="16">
        <f t="shared" si="0"/>
        <v>71.09375</v>
      </c>
    </row>
    <row r="47" spans="1:5" s="7" customFormat="1" ht="15.75" customHeight="1">
      <c r="A47" s="11" t="s">
        <v>170</v>
      </c>
      <c r="B47" s="15" t="s">
        <v>12</v>
      </c>
      <c r="C47" s="16">
        <v>1500</v>
      </c>
      <c r="D47" s="16">
        <v>1568</v>
      </c>
      <c r="E47" s="16">
        <f t="shared" si="0"/>
        <v>104.53333333333332</v>
      </c>
    </row>
    <row r="48" spans="1:5" s="7" customFormat="1" ht="15.75" customHeight="1">
      <c r="A48" s="11" t="s">
        <v>171</v>
      </c>
      <c r="B48" s="15" t="s">
        <v>60</v>
      </c>
      <c r="C48" s="16">
        <v>9500</v>
      </c>
      <c r="D48" s="16">
        <v>2140</v>
      </c>
      <c r="E48" s="16">
        <f t="shared" si="0"/>
        <v>22.526315789473685</v>
      </c>
    </row>
    <row r="49" spans="1:5" s="7" customFormat="1" ht="14.25">
      <c r="A49" s="11" t="s">
        <v>176</v>
      </c>
      <c r="B49" s="15" t="s">
        <v>61</v>
      </c>
      <c r="C49" s="16">
        <v>1500</v>
      </c>
      <c r="D49" s="16">
        <v>2016.48</v>
      </c>
      <c r="E49" s="16">
        <f t="shared" si="0"/>
        <v>134.432</v>
      </c>
    </row>
    <row r="50" spans="1:5" s="7" customFormat="1" ht="17.25" customHeight="1">
      <c r="A50" s="11" t="s">
        <v>167</v>
      </c>
      <c r="B50" s="15" t="s">
        <v>332</v>
      </c>
      <c r="C50" s="16">
        <v>3000</v>
      </c>
      <c r="D50" s="16">
        <v>1009.1</v>
      </c>
      <c r="E50" s="16">
        <f t="shared" si="0"/>
        <v>33.63666666666666</v>
      </c>
    </row>
    <row r="51" spans="1:5" s="7" customFormat="1" ht="42" customHeight="1">
      <c r="A51" s="11" t="s">
        <v>240</v>
      </c>
      <c r="B51" s="15" t="s">
        <v>244</v>
      </c>
      <c r="C51" s="16">
        <f>SUM(C52,C53,C54,C55,C56,C57,C58,C59,C60)</f>
        <v>1734600</v>
      </c>
      <c r="D51" s="16">
        <f>SUM(D52,D53,D54,D55,D56,D57,D58,D59,D60)</f>
        <v>1512458.52</v>
      </c>
      <c r="E51" s="16">
        <f t="shared" si="0"/>
        <v>87.19350397786233</v>
      </c>
    </row>
    <row r="52" spans="1:5" s="7" customFormat="1" ht="18.75" customHeight="1">
      <c r="A52" s="11" t="s">
        <v>168</v>
      </c>
      <c r="B52" s="15" t="s">
        <v>13</v>
      </c>
      <c r="C52" s="16">
        <v>1100000</v>
      </c>
      <c r="D52" s="16">
        <v>886659.87</v>
      </c>
      <c r="E52" s="16">
        <f t="shared" si="0"/>
        <v>80.60544272727273</v>
      </c>
    </row>
    <row r="53" spans="1:5" s="7" customFormat="1" ht="17.25" customHeight="1">
      <c r="A53" s="11" t="s">
        <v>169</v>
      </c>
      <c r="B53" s="15" t="s">
        <v>11</v>
      </c>
      <c r="C53" s="16">
        <v>28000</v>
      </c>
      <c r="D53" s="16">
        <v>25529.7</v>
      </c>
      <c r="E53" s="16">
        <f t="shared" si="0"/>
        <v>91.1775</v>
      </c>
    </row>
    <row r="54" spans="1:5" s="7" customFormat="1" ht="17.25" customHeight="1">
      <c r="A54" s="11" t="s">
        <v>170</v>
      </c>
      <c r="B54" s="15" t="s">
        <v>12</v>
      </c>
      <c r="C54" s="16">
        <v>5000</v>
      </c>
      <c r="D54" s="16">
        <v>5509.1</v>
      </c>
      <c r="E54" s="16">
        <f t="shared" si="0"/>
        <v>110.182</v>
      </c>
    </row>
    <row r="55" spans="1:5" s="7" customFormat="1" ht="16.5" customHeight="1">
      <c r="A55" s="11" t="s">
        <v>171</v>
      </c>
      <c r="B55" s="15" t="s">
        <v>60</v>
      </c>
      <c r="C55" s="16">
        <v>125000</v>
      </c>
      <c r="D55" s="16">
        <v>76560.4</v>
      </c>
      <c r="E55" s="16">
        <f t="shared" si="0"/>
        <v>61.24832</v>
      </c>
    </row>
    <row r="56" spans="1:5" s="7" customFormat="1" ht="16.5" customHeight="1">
      <c r="A56" s="11" t="s">
        <v>172</v>
      </c>
      <c r="B56" s="15" t="s">
        <v>14</v>
      </c>
      <c r="C56" s="16">
        <v>50000</v>
      </c>
      <c r="D56" s="16">
        <v>27062.8</v>
      </c>
      <c r="E56" s="16">
        <f t="shared" si="0"/>
        <v>54.1256</v>
      </c>
    </row>
    <row r="57" spans="1:5" s="7" customFormat="1" ht="16.5" customHeight="1">
      <c r="A57" s="11" t="s">
        <v>173</v>
      </c>
      <c r="B57" s="15" t="s">
        <v>15</v>
      </c>
      <c r="C57" s="16">
        <v>100</v>
      </c>
      <c r="D57" s="16">
        <v>0</v>
      </c>
      <c r="E57" s="16">
        <f t="shared" si="0"/>
        <v>0</v>
      </c>
    </row>
    <row r="58" spans="1:5" s="7" customFormat="1" ht="22.5" customHeight="1">
      <c r="A58" s="11" t="s">
        <v>174</v>
      </c>
      <c r="B58" s="15" t="s">
        <v>241</v>
      </c>
      <c r="C58" s="16">
        <v>2500</v>
      </c>
      <c r="D58" s="16">
        <v>0</v>
      </c>
      <c r="E58" s="16">
        <f t="shared" si="0"/>
        <v>0</v>
      </c>
    </row>
    <row r="59" spans="1:5" s="7" customFormat="1" ht="18" customHeight="1">
      <c r="A59" s="11" t="s">
        <v>176</v>
      </c>
      <c r="B59" s="15" t="s">
        <v>61</v>
      </c>
      <c r="C59" s="16">
        <v>410000</v>
      </c>
      <c r="D59" s="16">
        <v>480996.91</v>
      </c>
      <c r="E59" s="16">
        <f t="shared" si="0"/>
        <v>117.31631951219512</v>
      </c>
    </row>
    <row r="60" spans="1:5" s="7" customFormat="1" ht="18.75" customHeight="1">
      <c r="A60" s="11" t="s">
        <v>167</v>
      </c>
      <c r="B60" s="15" t="s">
        <v>332</v>
      </c>
      <c r="C60" s="16">
        <v>14000</v>
      </c>
      <c r="D60" s="16">
        <v>10139.74</v>
      </c>
      <c r="E60" s="16">
        <f t="shared" si="0"/>
        <v>72.42671428571428</v>
      </c>
    </row>
    <row r="61" spans="1:5" s="7" customFormat="1" ht="23.25" customHeight="1">
      <c r="A61" s="11" t="s">
        <v>62</v>
      </c>
      <c r="B61" s="15" t="s">
        <v>221</v>
      </c>
      <c r="C61" s="16">
        <f>C62+C63+C64+C65</f>
        <v>122500</v>
      </c>
      <c r="D61" s="16">
        <f>D62+D63+D64+D65</f>
        <v>120490.6</v>
      </c>
      <c r="E61" s="16">
        <f t="shared" si="0"/>
        <v>98.35967346938776</v>
      </c>
    </row>
    <row r="62" spans="1:5" s="7" customFormat="1" ht="17.25" customHeight="1">
      <c r="A62" s="11" t="s">
        <v>177</v>
      </c>
      <c r="B62" s="15" t="s">
        <v>16</v>
      </c>
      <c r="C62" s="16">
        <v>30000</v>
      </c>
      <c r="D62" s="16">
        <v>27145.9</v>
      </c>
      <c r="E62" s="16">
        <f t="shared" si="0"/>
        <v>90.48633333333333</v>
      </c>
    </row>
    <row r="63" spans="1:5" s="7" customFormat="1" ht="17.25" customHeight="1">
      <c r="A63" s="11" t="s">
        <v>305</v>
      </c>
      <c r="B63" s="15" t="s">
        <v>306</v>
      </c>
      <c r="C63" s="16">
        <v>0</v>
      </c>
      <c r="D63" s="16">
        <v>717</v>
      </c>
      <c r="E63" s="16">
        <v>0</v>
      </c>
    </row>
    <row r="64" spans="1:5" s="7" customFormat="1" ht="17.25" customHeight="1">
      <c r="A64" s="11" t="s">
        <v>178</v>
      </c>
      <c r="B64" s="15" t="s">
        <v>129</v>
      </c>
      <c r="C64" s="16">
        <v>50000</v>
      </c>
      <c r="D64" s="16">
        <v>51926.69</v>
      </c>
      <c r="E64" s="16">
        <f t="shared" si="0"/>
        <v>103.85338</v>
      </c>
    </row>
    <row r="65" spans="1:5" s="7" customFormat="1" ht="28.5">
      <c r="A65" s="11" t="s">
        <v>175</v>
      </c>
      <c r="B65" s="15" t="s">
        <v>307</v>
      </c>
      <c r="C65" s="16">
        <v>42500</v>
      </c>
      <c r="D65" s="16">
        <v>40701.01</v>
      </c>
      <c r="E65" s="16">
        <f t="shared" si="0"/>
        <v>95.76708235294117</v>
      </c>
    </row>
    <row r="66" spans="1:5" s="7" customFormat="1" ht="28.5">
      <c r="A66" s="15" t="s">
        <v>141</v>
      </c>
      <c r="B66" s="15" t="s">
        <v>222</v>
      </c>
      <c r="C66" s="16">
        <f>C67+C68</f>
        <v>4475000</v>
      </c>
      <c r="D66" s="16">
        <f>D67+D68</f>
        <v>2305959.25</v>
      </c>
      <c r="E66" s="16">
        <f t="shared" si="0"/>
        <v>51.5298156424581</v>
      </c>
    </row>
    <row r="67" spans="1:5" s="7" customFormat="1" ht="18" customHeight="1">
      <c r="A67" s="11" t="s">
        <v>179</v>
      </c>
      <c r="B67" s="15" t="s">
        <v>223</v>
      </c>
      <c r="C67" s="16">
        <v>4430000</v>
      </c>
      <c r="D67" s="16">
        <v>2240357</v>
      </c>
      <c r="E67" s="16">
        <f t="shared" si="0"/>
        <v>50.5723927765237</v>
      </c>
    </row>
    <row r="68" spans="1:5" s="7" customFormat="1" ht="18" customHeight="1">
      <c r="A68" s="11" t="s">
        <v>180</v>
      </c>
      <c r="B68" s="15" t="s">
        <v>224</v>
      </c>
      <c r="C68" s="16">
        <v>45000</v>
      </c>
      <c r="D68" s="16">
        <v>65602.25</v>
      </c>
      <c r="E68" s="16">
        <f t="shared" si="0"/>
        <v>145.78277777777777</v>
      </c>
    </row>
    <row r="69" spans="1:5" s="14" customFormat="1" ht="20.25" customHeight="1">
      <c r="A69" s="12" t="s">
        <v>63</v>
      </c>
      <c r="B69" s="12" t="s">
        <v>64</v>
      </c>
      <c r="C69" s="13">
        <f>C70+C72+C74</f>
        <v>7191068</v>
      </c>
      <c r="D69" s="13">
        <f>D70+D72+D74</f>
        <v>4596931.62</v>
      </c>
      <c r="E69" s="13">
        <f t="shared" si="0"/>
        <v>63.925575728111596</v>
      </c>
    </row>
    <row r="70" spans="1:5" s="7" customFormat="1" ht="19.5" customHeight="1">
      <c r="A70" s="11" t="s">
        <v>142</v>
      </c>
      <c r="B70" s="15" t="s">
        <v>20</v>
      </c>
      <c r="C70" s="16">
        <f>C71</f>
        <v>6785264</v>
      </c>
      <c r="D70" s="16">
        <f>D71</f>
        <v>4375544</v>
      </c>
      <c r="E70" s="16">
        <f t="shared" si="0"/>
        <v>64.48598020651812</v>
      </c>
    </row>
    <row r="71" spans="1:5" s="7" customFormat="1" ht="18" customHeight="1">
      <c r="A71" s="11" t="s">
        <v>181</v>
      </c>
      <c r="B71" s="15" t="s">
        <v>214</v>
      </c>
      <c r="C71" s="16">
        <v>6785264</v>
      </c>
      <c r="D71" s="16">
        <v>4375544</v>
      </c>
      <c r="E71" s="16">
        <f t="shared" si="0"/>
        <v>64.48598020651812</v>
      </c>
    </row>
    <row r="72" spans="1:5" s="7" customFormat="1" ht="21.75" customHeight="1">
      <c r="A72" s="15" t="s">
        <v>143</v>
      </c>
      <c r="B72" s="15" t="s">
        <v>237</v>
      </c>
      <c r="C72" s="16">
        <f>C73</f>
        <v>355804</v>
      </c>
      <c r="D72" s="16">
        <f>D73</f>
        <v>177900</v>
      </c>
      <c r="E72" s="16">
        <f t="shared" si="0"/>
        <v>49.99943789277243</v>
      </c>
    </row>
    <row r="73" spans="1:5" s="7" customFormat="1" ht="18" customHeight="1">
      <c r="A73" s="11" t="s">
        <v>181</v>
      </c>
      <c r="B73" s="15" t="s">
        <v>214</v>
      </c>
      <c r="C73" s="16">
        <v>355804</v>
      </c>
      <c r="D73" s="16">
        <v>177900</v>
      </c>
      <c r="E73" s="16">
        <f t="shared" si="0"/>
        <v>49.99943789277243</v>
      </c>
    </row>
    <row r="74" spans="1:5" s="7" customFormat="1" ht="18.75" customHeight="1">
      <c r="A74" s="15" t="s">
        <v>144</v>
      </c>
      <c r="B74" s="15" t="s">
        <v>21</v>
      </c>
      <c r="C74" s="16">
        <f>C75</f>
        <v>50000</v>
      </c>
      <c r="D74" s="16">
        <f>D75</f>
        <v>43487.62</v>
      </c>
      <c r="E74" s="16">
        <f t="shared" si="0"/>
        <v>86.97524000000001</v>
      </c>
    </row>
    <row r="75" spans="1:5" s="7" customFormat="1" ht="14.25">
      <c r="A75" s="11" t="s">
        <v>162</v>
      </c>
      <c r="B75" s="15" t="s">
        <v>65</v>
      </c>
      <c r="C75" s="16">
        <v>50000</v>
      </c>
      <c r="D75" s="16">
        <v>43487.62</v>
      </c>
      <c r="E75" s="16">
        <f aca="true" t="shared" si="1" ref="E75:E114">D75/C75*100</f>
        <v>86.97524000000001</v>
      </c>
    </row>
    <row r="76" spans="1:5" s="14" customFormat="1" ht="21.75" customHeight="1">
      <c r="A76" s="21" t="s">
        <v>66</v>
      </c>
      <c r="B76" s="21" t="s">
        <v>6</v>
      </c>
      <c r="C76" s="13">
        <f>C77+C84</f>
        <v>39477</v>
      </c>
      <c r="D76" s="13">
        <f>D77+D84</f>
        <v>82865.56999999999</v>
      </c>
      <c r="E76" s="22">
        <f t="shared" si="1"/>
        <v>209.90847835448486</v>
      </c>
    </row>
    <row r="77" spans="1:5" s="7" customFormat="1" ht="18" customHeight="1">
      <c r="A77" s="24" t="s">
        <v>145</v>
      </c>
      <c r="B77" s="24" t="s">
        <v>27</v>
      </c>
      <c r="C77" s="16">
        <f>C78+C79+C80+C81+C82+C83</f>
        <v>36838</v>
      </c>
      <c r="D77" s="16">
        <f>D78+D79+D80+D81+D82+D83</f>
        <v>81995.56999999999</v>
      </c>
      <c r="E77" s="25">
        <f t="shared" si="1"/>
        <v>222.58420652587</v>
      </c>
    </row>
    <row r="78" spans="1:5" s="7" customFormat="1" ht="21.75" customHeight="1">
      <c r="A78" s="23" t="s">
        <v>161</v>
      </c>
      <c r="B78" s="24" t="s">
        <v>218</v>
      </c>
      <c r="C78" s="16">
        <v>6808</v>
      </c>
      <c r="D78" s="16">
        <v>3058</v>
      </c>
      <c r="E78" s="25">
        <f t="shared" si="1"/>
        <v>44.91774383078731</v>
      </c>
    </row>
    <row r="79" spans="1:5" s="7" customFormat="1" ht="18.75" customHeight="1">
      <c r="A79" s="23" t="s">
        <v>134</v>
      </c>
      <c r="B79" s="24" t="s">
        <v>5</v>
      </c>
      <c r="C79" s="16">
        <v>21000</v>
      </c>
      <c r="D79" s="16">
        <v>41798.32</v>
      </c>
      <c r="E79" s="25">
        <f t="shared" si="1"/>
        <v>199.03961904761906</v>
      </c>
    </row>
    <row r="80" spans="1:5" s="7" customFormat="1" ht="18" customHeight="1">
      <c r="A80" s="23" t="s">
        <v>162</v>
      </c>
      <c r="B80" s="24" t="s">
        <v>65</v>
      </c>
      <c r="C80" s="16">
        <v>0</v>
      </c>
      <c r="D80" s="16">
        <v>47.45</v>
      </c>
      <c r="E80" s="25">
        <v>0</v>
      </c>
    </row>
    <row r="81" spans="1:5" s="7" customFormat="1" ht="28.5">
      <c r="A81" s="23" t="s">
        <v>273</v>
      </c>
      <c r="B81" s="24" t="s">
        <v>274</v>
      </c>
      <c r="C81" s="16">
        <v>0</v>
      </c>
      <c r="D81" s="16">
        <v>4500</v>
      </c>
      <c r="E81" s="25">
        <v>0</v>
      </c>
    </row>
    <row r="82" spans="1:5" s="7" customFormat="1" ht="14.25">
      <c r="A82" s="23" t="s">
        <v>164</v>
      </c>
      <c r="B82" s="15" t="s">
        <v>68</v>
      </c>
      <c r="C82" s="16">
        <v>0</v>
      </c>
      <c r="D82" s="16">
        <v>25818.8</v>
      </c>
      <c r="E82" s="25">
        <v>0</v>
      </c>
    </row>
    <row r="83" spans="1:5" s="7" customFormat="1" ht="28.5">
      <c r="A83" s="23" t="s">
        <v>304</v>
      </c>
      <c r="B83" s="15" t="s">
        <v>216</v>
      </c>
      <c r="C83" s="16">
        <v>9030</v>
      </c>
      <c r="D83" s="16">
        <v>6773</v>
      </c>
      <c r="E83" s="25">
        <f t="shared" si="1"/>
        <v>75.00553709856035</v>
      </c>
    </row>
    <row r="84" spans="1:5" s="7" customFormat="1" ht="21" customHeight="1">
      <c r="A84" s="23" t="s">
        <v>146</v>
      </c>
      <c r="B84" s="24" t="s">
        <v>7</v>
      </c>
      <c r="C84" s="16">
        <f>C85+C86</f>
        <v>2639</v>
      </c>
      <c r="D84" s="16">
        <f>D85+D86</f>
        <v>870</v>
      </c>
      <c r="E84" s="25">
        <f t="shared" si="1"/>
        <v>32.967032967032964</v>
      </c>
    </row>
    <row r="85" spans="1:5" s="7" customFormat="1" ht="18" customHeight="1">
      <c r="A85" s="23" t="s">
        <v>161</v>
      </c>
      <c r="B85" s="24" t="s">
        <v>218</v>
      </c>
      <c r="C85" s="16">
        <v>2639</v>
      </c>
      <c r="D85" s="16">
        <v>862</v>
      </c>
      <c r="E85" s="25">
        <f t="shared" si="1"/>
        <v>32.66388783630163</v>
      </c>
    </row>
    <row r="86" spans="1:5" s="7" customFormat="1" ht="16.5" customHeight="1">
      <c r="A86" s="23" t="s">
        <v>162</v>
      </c>
      <c r="B86" s="24" t="s">
        <v>65</v>
      </c>
      <c r="C86" s="16">
        <v>0</v>
      </c>
      <c r="D86" s="16">
        <v>8</v>
      </c>
      <c r="E86" s="25">
        <v>0</v>
      </c>
    </row>
    <row r="87" spans="1:5" s="14" customFormat="1" ht="23.25" customHeight="1">
      <c r="A87" s="12" t="s">
        <v>147</v>
      </c>
      <c r="B87" s="12" t="s">
        <v>148</v>
      </c>
      <c r="C87" s="13">
        <f>SUM(C105,C102,C99,C95,C93,C90,C88)</f>
        <v>3443367</v>
      </c>
      <c r="D87" s="13">
        <f>SUM(D105,D102,D99,D95,D93,D90,D88)</f>
        <v>1764520.08</v>
      </c>
      <c r="E87" s="22">
        <f t="shared" si="1"/>
        <v>51.24403178633007</v>
      </c>
    </row>
    <row r="88" spans="1:5" s="7" customFormat="1" ht="18.75" customHeight="1">
      <c r="A88" s="15" t="s">
        <v>225</v>
      </c>
      <c r="B88" s="15" t="s">
        <v>217</v>
      </c>
      <c r="C88" s="16">
        <f>C89</f>
        <v>10367</v>
      </c>
      <c r="D88" s="16">
        <f>D89</f>
        <v>9956.61</v>
      </c>
      <c r="E88" s="16">
        <f t="shared" si="1"/>
        <v>96.04138130606734</v>
      </c>
    </row>
    <row r="89" spans="1:5" s="7" customFormat="1" ht="16.5" customHeight="1">
      <c r="A89" s="11" t="s">
        <v>164</v>
      </c>
      <c r="B89" s="15" t="s">
        <v>68</v>
      </c>
      <c r="C89" s="16">
        <v>10367</v>
      </c>
      <c r="D89" s="16">
        <v>9956.61</v>
      </c>
      <c r="E89" s="16">
        <f t="shared" si="1"/>
        <v>96.04138130606734</v>
      </c>
    </row>
    <row r="90" spans="1:5" s="7" customFormat="1" ht="31.5" customHeight="1">
      <c r="A90" s="15" t="s">
        <v>149</v>
      </c>
      <c r="B90" s="15" t="s">
        <v>150</v>
      </c>
      <c r="C90" s="16">
        <f>C91</f>
        <v>2964000</v>
      </c>
      <c r="D90" s="16">
        <f>D91+D92</f>
        <v>1485705.65</v>
      </c>
      <c r="E90" s="16">
        <f t="shared" si="1"/>
        <v>50.125021929824555</v>
      </c>
    </row>
    <row r="91" spans="1:5" s="7" customFormat="1" ht="43.5" customHeight="1">
      <c r="A91" s="11" t="s">
        <v>159</v>
      </c>
      <c r="B91" s="2" t="s">
        <v>301</v>
      </c>
      <c r="C91" s="16">
        <v>2964000</v>
      </c>
      <c r="D91" s="16">
        <v>1484518</v>
      </c>
      <c r="E91" s="16">
        <f t="shared" si="1"/>
        <v>50.08495276653171</v>
      </c>
    </row>
    <row r="92" spans="1:5" s="7" customFormat="1" ht="44.25" customHeight="1">
      <c r="A92" s="11" t="s">
        <v>165</v>
      </c>
      <c r="B92" s="15" t="s">
        <v>286</v>
      </c>
      <c r="C92" s="16">
        <v>0</v>
      </c>
      <c r="D92" s="16">
        <v>1187.65</v>
      </c>
      <c r="E92" s="16">
        <v>0</v>
      </c>
    </row>
    <row r="93" spans="1:5" s="7" customFormat="1" ht="42.75" customHeight="1">
      <c r="A93" s="15" t="s">
        <v>151</v>
      </c>
      <c r="B93" s="2" t="s">
        <v>333</v>
      </c>
      <c r="C93" s="16">
        <f>C94</f>
        <v>20000</v>
      </c>
      <c r="D93" s="16">
        <f>D94</f>
        <v>11000</v>
      </c>
      <c r="E93" s="16">
        <f t="shared" si="1"/>
        <v>55.00000000000001</v>
      </c>
    </row>
    <row r="94" spans="1:5" s="7" customFormat="1" ht="45" customHeight="1">
      <c r="A94" s="11" t="s">
        <v>159</v>
      </c>
      <c r="B94" s="2" t="s">
        <v>301</v>
      </c>
      <c r="C94" s="16">
        <v>20000</v>
      </c>
      <c r="D94" s="16">
        <v>11000</v>
      </c>
      <c r="E94" s="16">
        <f t="shared" si="1"/>
        <v>55.00000000000001</v>
      </c>
    </row>
    <row r="95" spans="1:5" s="7" customFormat="1" ht="27" customHeight="1">
      <c r="A95" s="11" t="s">
        <v>152</v>
      </c>
      <c r="B95" s="15" t="s">
        <v>153</v>
      </c>
      <c r="C95" s="16">
        <f>C97+C98</f>
        <v>206000</v>
      </c>
      <c r="D95" s="16">
        <f>D96+D97+D98</f>
        <v>109042.3</v>
      </c>
      <c r="E95" s="16">
        <f t="shared" si="1"/>
        <v>52.93315533980583</v>
      </c>
    </row>
    <row r="96" spans="1:5" s="7" customFormat="1" ht="18" customHeight="1">
      <c r="A96" s="11" t="s">
        <v>329</v>
      </c>
      <c r="B96" s="15" t="s">
        <v>68</v>
      </c>
      <c r="C96" s="16">
        <v>0</v>
      </c>
      <c r="D96" s="16">
        <v>242.3</v>
      </c>
      <c r="E96" s="16">
        <v>0</v>
      </c>
    </row>
    <row r="97" spans="1:5" s="7" customFormat="1" ht="42.75">
      <c r="A97" s="11" t="s">
        <v>159</v>
      </c>
      <c r="B97" s="2" t="s">
        <v>301</v>
      </c>
      <c r="C97" s="16">
        <v>176000</v>
      </c>
      <c r="D97" s="16">
        <v>92800</v>
      </c>
      <c r="E97" s="16">
        <f t="shared" si="1"/>
        <v>52.72727272727272</v>
      </c>
    </row>
    <row r="98" spans="1:5" s="7" customFormat="1" ht="30.75" customHeight="1">
      <c r="A98" s="11" t="s">
        <v>215</v>
      </c>
      <c r="B98" s="15" t="s">
        <v>216</v>
      </c>
      <c r="C98" s="16">
        <v>30000</v>
      </c>
      <c r="D98" s="16">
        <v>16000</v>
      </c>
      <c r="E98" s="16">
        <f t="shared" si="1"/>
        <v>53.333333333333336</v>
      </c>
    </row>
    <row r="99" spans="1:5" s="7" customFormat="1" ht="18.75" customHeight="1">
      <c r="A99" s="11" t="s">
        <v>154</v>
      </c>
      <c r="B99" s="15" t="s">
        <v>67</v>
      </c>
      <c r="C99" s="16">
        <f>C101</f>
        <v>141000</v>
      </c>
      <c r="D99" s="16">
        <f>D100+D101</f>
        <v>78729.43</v>
      </c>
      <c r="E99" s="16">
        <f t="shared" si="1"/>
        <v>55.836475177304955</v>
      </c>
    </row>
    <row r="100" spans="1:5" s="7" customFormat="1" ht="18.75" customHeight="1">
      <c r="A100" s="11" t="s">
        <v>330</v>
      </c>
      <c r="B100" s="15" t="s">
        <v>65</v>
      </c>
      <c r="C100" s="16">
        <v>0</v>
      </c>
      <c r="D100" s="16">
        <v>9.43</v>
      </c>
      <c r="E100" s="16">
        <v>0</v>
      </c>
    </row>
    <row r="101" spans="1:5" s="7" customFormat="1" ht="27" customHeight="1">
      <c r="A101" s="11" t="s">
        <v>215</v>
      </c>
      <c r="B101" s="15" t="s">
        <v>216</v>
      </c>
      <c r="C101" s="16">
        <v>141000</v>
      </c>
      <c r="D101" s="16">
        <v>78720</v>
      </c>
      <c r="E101" s="16">
        <f t="shared" si="1"/>
        <v>55.82978723404255</v>
      </c>
    </row>
    <row r="102" spans="1:5" s="7" customFormat="1" ht="20.25" customHeight="1">
      <c r="A102" s="11" t="s">
        <v>155</v>
      </c>
      <c r="B102" s="15" t="s">
        <v>238</v>
      </c>
      <c r="C102" s="16">
        <f>C103+C104</f>
        <v>59000</v>
      </c>
      <c r="D102" s="16">
        <f>D103+D104</f>
        <v>33386.09</v>
      </c>
      <c r="E102" s="16">
        <f t="shared" si="1"/>
        <v>56.586593220338976</v>
      </c>
    </row>
    <row r="103" spans="1:5" s="7" customFormat="1" ht="17.25" customHeight="1">
      <c r="A103" s="11" t="s">
        <v>134</v>
      </c>
      <c r="B103" s="15" t="s">
        <v>5</v>
      </c>
      <c r="C103" s="16">
        <v>5000</v>
      </c>
      <c r="D103" s="16">
        <v>3878.09</v>
      </c>
      <c r="E103" s="16">
        <f t="shared" si="1"/>
        <v>77.5618</v>
      </c>
    </row>
    <row r="104" spans="1:5" s="7" customFormat="1" ht="42.75">
      <c r="A104" s="11" t="s">
        <v>159</v>
      </c>
      <c r="B104" s="2" t="s">
        <v>301</v>
      </c>
      <c r="C104" s="16">
        <v>54000</v>
      </c>
      <c r="D104" s="16">
        <v>29508</v>
      </c>
      <c r="E104" s="16">
        <f t="shared" si="1"/>
        <v>54.64444444444444</v>
      </c>
    </row>
    <row r="105" spans="1:5" s="7" customFormat="1" ht="20.25" customHeight="1">
      <c r="A105" s="11" t="s">
        <v>190</v>
      </c>
      <c r="B105" s="15" t="s">
        <v>4</v>
      </c>
      <c r="C105" s="16">
        <f>C106</f>
        <v>43000</v>
      </c>
      <c r="D105" s="16">
        <f>D106</f>
        <v>36700</v>
      </c>
      <c r="E105" s="16">
        <f t="shared" si="1"/>
        <v>85.34883720930233</v>
      </c>
    </row>
    <row r="106" spans="1:5" s="7" customFormat="1" ht="29.25" customHeight="1">
      <c r="A106" s="11" t="s">
        <v>215</v>
      </c>
      <c r="B106" s="15" t="s">
        <v>245</v>
      </c>
      <c r="C106" s="16">
        <v>43000</v>
      </c>
      <c r="D106" s="16">
        <v>36700</v>
      </c>
      <c r="E106" s="16">
        <f t="shared" si="1"/>
        <v>85.34883720930233</v>
      </c>
    </row>
    <row r="107" spans="1:5" s="14" customFormat="1" ht="21.75" customHeight="1">
      <c r="A107" s="27" t="s">
        <v>110</v>
      </c>
      <c r="B107" s="12" t="s">
        <v>111</v>
      </c>
      <c r="C107" s="13">
        <f>C108</f>
        <v>21487</v>
      </c>
      <c r="D107" s="13">
        <f>D108</f>
        <v>21487</v>
      </c>
      <c r="E107" s="13">
        <f t="shared" si="1"/>
        <v>100</v>
      </c>
    </row>
    <row r="108" spans="1:7" ht="20.25" customHeight="1">
      <c r="A108" s="11" t="s">
        <v>242</v>
      </c>
      <c r="B108" s="15" t="s">
        <v>243</v>
      </c>
      <c r="C108" s="16">
        <f>C109</f>
        <v>21487</v>
      </c>
      <c r="D108" s="16">
        <f>D109</f>
        <v>21487</v>
      </c>
      <c r="E108" s="16">
        <f t="shared" si="1"/>
        <v>100</v>
      </c>
      <c r="F108" s="7"/>
      <c r="G108" s="7"/>
    </row>
    <row r="109" spans="1:7" ht="30.75" customHeight="1">
      <c r="A109" s="11" t="s">
        <v>215</v>
      </c>
      <c r="B109" s="15" t="s">
        <v>216</v>
      </c>
      <c r="C109" s="16">
        <v>21487</v>
      </c>
      <c r="D109" s="16">
        <v>21487</v>
      </c>
      <c r="E109" s="16">
        <f t="shared" si="1"/>
        <v>100</v>
      </c>
      <c r="F109" s="7"/>
      <c r="G109" s="7"/>
    </row>
    <row r="110" spans="1:5" s="14" customFormat="1" ht="22.5" customHeight="1">
      <c r="A110" s="12" t="s">
        <v>69</v>
      </c>
      <c r="B110" s="12" t="s">
        <v>297</v>
      </c>
      <c r="C110" s="13">
        <f>C111</f>
        <v>700000</v>
      </c>
      <c r="D110" s="13">
        <f>D111</f>
        <v>54480</v>
      </c>
      <c r="E110" s="13">
        <f t="shared" si="1"/>
        <v>7.782857142857143</v>
      </c>
    </row>
    <row r="111" spans="1:7" ht="20.25" customHeight="1">
      <c r="A111" s="15" t="s">
        <v>157</v>
      </c>
      <c r="B111" s="15" t="s">
        <v>158</v>
      </c>
      <c r="C111" s="16">
        <f>C113</f>
        <v>700000</v>
      </c>
      <c r="D111" s="16">
        <f>D112+D113</f>
        <v>54480</v>
      </c>
      <c r="E111" s="16">
        <f t="shared" si="1"/>
        <v>7.782857142857143</v>
      </c>
      <c r="F111" s="7"/>
      <c r="G111" s="7"/>
    </row>
    <row r="112" spans="1:7" ht="26.25" customHeight="1">
      <c r="A112" s="11" t="s">
        <v>273</v>
      </c>
      <c r="B112" s="24" t="s">
        <v>274</v>
      </c>
      <c r="C112" s="16">
        <v>0</v>
      </c>
      <c r="D112" s="16">
        <v>54480</v>
      </c>
      <c r="E112" s="16">
        <v>0</v>
      </c>
      <c r="F112" s="7"/>
      <c r="G112" s="7"/>
    </row>
    <row r="113" spans="1:7" ht="28.5" customHeight="1">
      <c r="A113" s="11" t="s">
        <v>160</v>
      </c>
      <c r="B113" s="17" t="s">
        <v>246</v>
      </c>
      <c r="C113" s="16">
        <v>700000</v>
      </c>
      <c r="D113" s="16">
        <v>0</v>
      </c>
      <c r="E113" s="16">
        <f t="shared" si="1"/>
        <v>0</v>
      </c>
      <c r="F113" s="7"/>
      <c r="G113" s="7"/>
    </row>
    <row r="114" spans="1:7" ht="30.75" customHeight="1">
      <c r="A114" s="114" t="s">
        <v>22</v>
      </c>
      <c r="B114" s="115"/>
      <c r="C114" s="28">
        <f>C9+C15+C20+C27+C34+C37+C40+C69+C76+C87+C107+C110</f>
        <v>19475068</v>
      </c>
      <c r="D114" s="28">
        <f>D9+D15+D20+D27+D34+D37+D40+D69+D76+D87+D107+D110</f>
        <v>11125535.770000001</v>
      </c>
      <c r="E114" s="28">
        <f t="shared" si="1"/>
        <v>57.12707021100004</v>
      </c>
      <c r="F114" s="7"/>
      <c r="G114" s="7"/>
    </row>
    <row r="115" spans="1:7" ht="14.25">
      <c r="A115" s="29"/>
      <c r="B115" s="29"/>
      <c r="C115" s="29"/>
      <c r="D115" s="29"/>
      <c r="E115" s="29"/>
      <c r="F115" s="7"/>
      <c r="G115" s="7"/>
    </row>
    <row r="116" spans="1:7" ht="14.25">
      <c r="A116" s="29"/>
      <c r="B116" s="29"/>
      <c r="C116" s="29"/>
      <c r="D116" s="29"/>
      <c r="E116" s="29"/>
      <c r="F116" s="7"/>
      <c r="G116" s="7"/>
    </row>
    <row r="117" spans="1:7" ht="14.25">
      <c r="A117" s="30" t="s">
        <v>24</v>
      </c>
      <c r="B117" s="29"/>
      <c r="C117" s="29"/>
      <c r="D117" s="29"/>
      <c r="E117" s="29"/>
      <c r="F117" s="7"/>
      <c r="G117" s="7"/>
    </row>
    <row r="118" spans="1:7" ht="14.25">
      <c r="A118" s="29"/>
      <c r="B118" s="29"/>
      <c r="C118" s="29"/>
      <c r="D118" s="29"/>
      <c r="E118" s="29"/>
      <c r="F118" s="7"/>
      <c r="G118" s="7"/>
    </row>
    <row r="119" spans="1:7" ht="30">
      <c r="A119" s="10" t="s">
        <v>0</v>
      </c>
      <c r="B119" s="10" t="s">
        <v>1</v>
      </c>
      <c r="C119" s="10" t="s">
        <v>25</v>
      </c>
      <c r="D119" s="10" t="s">
        <v>3</v>
      </c>
      <c r="E119" s="10" t="s">
        <v>38</v>
      </c>
      <c r="F119" s="7"/>
      <c r="G119" s="7"/>
    </row>
    <row r="120" spans="1:7" ht="14.25">
      <c r="A120" s="11">
        <v>1</v>
      </c>
      <c r="B120" s="11">
        <v>2</v>
      </c>
      <c r="C120" s="11">
        <v>3</v>
      </c>
      <c r="D120" s="11">
        <v>4</v>
      </c>
      <c r="E120" s="11">
        <v>5</v>
      </c>
      <c r="F120" s="7"/>
      <c r="G120" s="7"/>
    </row>
    <row r="121" spans="1:5" s="14" customFormat="1" ht="21" customHeight="1">
      <c r="A121" s="12" t="s">
        <v>117</v>
      </c>
      <c r="B121" s="12" t="s">
        <v>40</v>
      </c>
      <c r="C121" s="13">
        <f>C122+C124+C126</f>
        <v>427067</v>
      </c>
      <c r="D121" s="13">
        <f>D122+D124+D126</f>
        <v>28973.91</v>
      </c>
      <c r="E121" s="13">
        <f>D121/C121*100</f>
        <v>6.784394486111078</v>
      </c>
    </row>
    <row r="122" spans="1:5" s="7" customFormat="1" ht="18.75" customHeight="1">
      <c r="A122" s="15" t="s">
        <v>135</v>
      </c>
      <c r="B122" s="15" t="s">
        <v>136</v>
      </c>
      <c r="C122" s="16">
        <f>C123</f>
        <v>423900</v>
      </c>
      <c r="D122" s="16">
        <f>D123</f>
        <v>26519.11</v>
      </c>
      <c r="E122" s="16">
        <f aca="true" t="shared" si="2" ref="E122:E201">D122/C122*100</f>
        <v>6.255982543052607</v>
      </c>
    </row>
    <row r="123" spans="1:7" ht="18" customHeight="1">
      <c r="A123" s="11" t="s">
        <v>71</v>
      </c>
      <c r="B123" s="15" t="s">
        <v>230</v>
      </c>
      <c r="C123" s="16">
        <v>423900</v>
      </c>
      <c r="D123" s="16">
        <v>26519.11</v>
      </c>
      <c r="E123" s="16">
        <f t="shared" si="2"/>
        <v>6.255982543052607</v>
      </c>
      <c r="F123" s="7"/>
      <c r="G123" s="7"/>
    </row>
    <row r="124" spans="1:5" s="7" customFormat="1" ht="18.75" customHeight="1">
      <c r="A124" s="11" t="s">
        <v>195</v>
      </c>
      <c r="B124" s="15" t="s">
        <v>119</v>
      </c>
      <c r="C124" s="16">
        <f>C125</f>
        <v>1201</v>
      </c>
      <c r="D124" s="16">
        <f>D125</f>
        <v>528</v>
      </c>
      <c r="E124" s="16">
        <f t="shared" si="2"/>
        <v>43.96336386344713</v>
      </c>
    </row>
    <row r="125" spans="1:7" ht="18.75" customHeight="1">
      <c r="A125" s="11" t="s">
        <v>120</v>
      </c>
      <c r="B125" s="15" t="s">
        <v>121</v>
      </c>
      <c r="C125" s="16">
        <v>1201</v>
      </c>
      <c r="D125" s="16">
        <v>528</v>
      </c>
      <c r="E125" s="16">
        <f t="shared" si="2"/>
        <v>43.96336386344713</v>
      </c>
      <c r="F125" s="7"/>
      <c r="G125" s="7"/>
    </row>
    <row r="126" spans="1:7" ht="21" customHeight="1">
      <c r="A126" s="11" t="s">
        <v>41</v>
      </c>
      <c r="B126" s="15" t="s">
        <v>4</v>
      </c>
      <c r="C126" s="16">
        <f>C127+C128+C129+C130</f>
        <v>1966</v>
      </c>
      <c r="D126" s="16">
        <f>D127+D128+D129+D130</f>
        <v>1926.8</v>
      </c>
      <c r="E126" s="16">
        <f t="shared" si="2"/>
        <v>98.0061037639878</v>
      </c>
      <c r="F126" s="7"/>
      <c r="G126" s="7"/>
    </row>
    <row r="127" spans="1:7" ht="17.25" customHeight="1">
      <c r="A127" s="11" t="s">
        <v>90</v>
      </c>
      <c r="B127" s="15" t="s">
        <v>188</v>
      </c>
      <c r="C127" s="16">
        <v>5</v>
      </c>
      <c r="D127" s="16"/>
      <c r="E127" s="16">
        <f t="shared" si="2"/>
        <v>0</v>
      </c>
      <c r="F127" s="7"/>
      <c r="G127" s="7"/>
    </row>
    <row r="128" spans="1:7" ht="18" customHeight="1">
      <c r="A128" s="11" t="s">
        <v>91</v>
      </c>
      <c r="B128" s="15" t="s">
        <v>29</v>
      </c>
      <c r="C128" s="16">
        <v>1</v>
      </c>
      <c r="D128" s="16"/>
      <c r="E128" s="16">
        <f t="shared" si="2"/>
        <v>0</v>
      </c>
      <c r="F128" s="7"/>
      <c r="G128" s="7"/>
    </row>
    <row r="129" spans="1:7" ht="18" customHeight="1">
      <c r="A129" s="11" t="s">
        <v>247</v>
      </c>
      <c r="B129" s="15" t="s">
        <v>248</v>
      </c>
      <c r="C129" s="16">
        <v>33</v>
      </c>
      <c r="D129" s="16"/>
      <c r="E129" s="16">
        <f t="shared" si="2"/>
        <v>0</v>
      </c>
      <c r="F129" s="7"/>
      <c r="G129" s="7"/>
    </row>
    <row r="130" spans="1:7" ht="17.25" customHeight="1">
      <c r="A130" s="11" t="s">
        <v>80</v>
      </c>
      <c r="B130" s="15" t="s">
        <v>26</v>
      </c>
      <c r="C130" s="16">
        <v>1927</v>
      </c>
      <c r="D130" s="16">
        <v>1926.8</v>
      </c>
      <c r="E130" s="16">
        <f t="shared" si="2"/>
        <v>99.98962117280747</v>
      </c>
      <c r="F130" s="7"/>
      <c r="G130" s="7"/>
    </row>
    <row r="131" spans="1:5" s="14" customFormat="1" ht="30.75" customHeight="1">
      <c r="A131" s="12" t="s">
        <v>42</v>
      </c>
      <c r="B131" s="12" t="s">
        <v>308</v>
      </c>
      <c r="C131" s="13">
        <f>C132</f>
        <v>310800</v>
      </c>
      <c r="D131" s="13">
        <f>D132</f>
        <v>157656.7</v>
      </c>
      <c r="E131" s="13">
        <f t="shared" si="2"/>
        <v>50.72609395109395</v>
      </c>
    </row>
    <row r="132" spans="1:5" s="7" customFormat="1" ht="18.75" customHeight="1">
      <c r="A132" s="11" t="s">
        <v>43</v>
      </c>
      <c r="B132" s="15" t="s">
        <v>44</v>
      </c>
      <c r="C132" s="16">
        <f>C133+C134+C135+C136+C137+C138+C139+C140</f>
        <v>310800</v>
      </c>
      <c r="D132" s="16">
        <f>D133+D134+D135+D136+D137+D138+D139+D140</f>
        <v>157656.7</v>
      </c>
      <c r="E132" s="16">
        <f t="shared" si="2"/>
        <v>50.72609395109395</v>
      </c>
    </row>
    <row r="133" spans="1:5" s="7" customFormat="1" ht="18" customHeight="1">
      <c r="A133" s="11" t="s">
        <v>247</v>
      </c>
      <c r="B133" s="15" t="s">
        <v>248</v>
      </c>
      <c r="C133" s="16">
        <v>4000</v>
      </c>
      <c r="D133" s="16">
        <v>0</v>
      </c>
      <c r="E133" s="16">
        <f t="shared" si="2"/>
        <v>0</v>
      </c>
    </row>
    <row r="134" spans="1:5" s="7" customFormat="1" ht="17.25" customHeight="1">
      <c r="A134" s="11" t="s">
        <v>72</v>
      </c>
      <c r="B134" s="15" t="s">
        <v>73</v>
      </c>
      <c r="C134" s="16">
        <v>6000</v>
      </c>
      <c r="D134" s="16">
        <v>3695.08</v>
      </c>
      <c r="E134" s="16">
        <f t="shared" si="2"/>
        <v>61.584666666666664</v>
      </c>
    </row>
    <row r="135" spans="1:7" ht="17.25" customHeight="1">
      <c r="A135" s="11" t="s">
        <v>74</v>
      </c>
      <c r="B135" s="15" t="s">
        <v>75</v>
      </c>
      <c r="C135" s="16">
        <v>143800</v>
      </c>
      <c r="D135" s="16">
        <v>109131.41</v>
      </c>
      <c r="E135" s="16">
        <f t="shared" si="2"/>
        <v>75.8911057023644</v>
      </c>
      <c r="F135" s="7"/>
      <c r="G135" s="7"/>
    </row>
    <row r="136" spans="1:7" ht="17.25" customHeight="1">
      <c r="A136" s="11" t="s">
        <v>76</v>
      </c>
      <c r="B136" s="15" t="s">
        <v>77</v>
      </c>
      <c r="C136" s="16">
        <v>90000</v>
      </c>
      <c r="D136" s="16">
        <v>28769.34</v>
      </c>
      <c r="E136" s="16">
        <f t="shared" si="2"/>
        <v>31.965933333333336</v>
      </c>
      <c r="F136" s="7"/>
      <c r="G136" s="7"/>
    </row>
    <row r="137" spans="1:7" ht="17.25" customHeight="1">
      <c r="A137" s="11" t="s">
        <v>78</v>
      </c>
      <c r="B137" s="15" t="s">
        <v>79</v>
      </c>
      <c r="C137" s="16">
        <v>13800</v>
      </c>
      <c r="D137" s="16">
        <v>2066.2</v>
      </c>
      <c r="E137" s="16">
        <f t="shared" si="2"/>
        <v>14.97246376811594</v>
      </c>
      <c r="F137" s="7"/>
      <c r="G137" s="7"/>
    </row>
    <row r="138" spans="1:7" ht="27.75" customHeight="1">
      <c r="A138" s="11" t="s">
        <v>310</v>
      </c>
      <c r="B138" s="2" t="s">
        <v>311</v>
      </c>
      <c r="C138" s="16">
        <v>1200</v>
      </c>
      <c r="D138" s="16">
        <v>443.9</v>
      </c>
      <c r="E138" s="16">
        <f t="shared" si="2"/>
        <v>36.99166666666667</v>
      </c>
      <c r="F138" s="7"/>
      <c r="G138" s="7"/>
    </row>
    <row r="139" spans="1:7" ht="17.25" customHeight="1">
      <c r="A139" s="11" t="s">
        <v>80</v>
      </c>
      <c r="B139" s="15" t="s">
        <v>26</v>
      </c>
      <c r="C139" s="16">
        <v>30000</v>
      </c>
      <c r="D139" s="16">
        <v>13550.77</v>
      </c>
      <c r="E139" s="16">
        <f t="shared" si="2"/>
        <v>45.16923333333334</v>
      </c>
      <c r="F139" s="7"/>
      <c r="G139" s="7"/>
    </row>
    <row r="140" spans="1:7" ht="17.25" customHeight="1">
      <c r="A140" s="11" t="s">
        <v>97</v>
      </c>
      <c r="B140" s="31" t="s">
        <v>309</v>
      </c>
      <c r="C140" s="16">
        <v>22000</v>
      </c>
      <c r="D140" s="16">
        <v>0</v>
      </c>
      <c r="E140" s="16">
        <f t="shared" si="2"/>
        <v>0</v>
      </c>
      <c r="F140" s="7"/>
      <c r="G140" s="7"/>
    </row>
    <row r="141" spans="1:5" s="14" customFormat="1" ht="21" customHeight="1">
      <c r="A141" s="12" t="s">
        <v>81</v>
      </c>
      <c r="B141" s="12" t="s">
        <v>82</v>
      </c>
      <c r="C141" s="13">
        <f>C142</f>
        <v>686816</v>
      </c>
      <c r="D141" s="13">
        <f>D142</f>
        <v>245471.41</v>
      </c>
      <c r="E141" s="13">
        <f t="shared" si="2"/>
        <v>35.74049090294926</v>
      </c>
    </row>
    <row r="142" spans="1:5" s="7" customFormat="1" ht="21" customHeight="1">
      <c r="A142" s="15" t="s">
        <v>196</v>
      </c>
      <c r="B142" s="15" t="s">
        <v>83</v>
      </c>
      <c r="C142" s="16">
        <f>SUM(C143:C147)</f>
        <v>686816</v>
      </c>
      <c r="D142" s="16">
        <f>D143+D144+D145+D146+D147</f>
        <v>245471.41</v>
      </c>
      <c r="E142" s="16">
        <f t="shared" si="2"/>
        <v>35.74049090294926</v>
      </c>
    </row>
    <row r="143" spans="1:5" s="7" customFormat="1" ht="18" customHeight="1">
      <c r="A143" s="11" t="s">
        <v>247</v>
      </c>
      <c r="B143" s="31" t="s">
        <v>248</v>
      </c>
      <c r="C143" s="16">
        <v>7640</v>
      </c>
      <c r="D143" s="16">
        <v>4440</v>
      </c>
      <c r="E143" s="16">
        <v>0</v>
      </c>
    </row>
    <row r="144" spans="1:5" s="7" customFormat="1" ht="18" customHeight="1">
      <c r="A144" s="11" t="s">
        <v>72</v>
      </c>
      <c r="B144" s="15" t="s">
        <v>73</v>
      </c>
      <c r="C144" s="16">
        <v>8000</v>
      </c>
      <c r="D144" s="16">
        <v>5111.15</v>
      </c>
      <c r="E144" s="16">
        <f t="shared" si="2"/>
        <v>63.889374999999994</v>
      </c>
    </row>
    <row r="145" spans="1:7" ht="17.25" customHeight="1">
      <c r="A145" s="11" t="s">
        <v>76</v>
      </c>
      <c r="B145" s="15" t="s">
        <v>77</v>
      </c>
      <c r="C145" s="16">
        <v>296360</v>
      </c>
      <c r="D145" s="16">
        <v>159162.48</v>
      </c>
      <c r="E145" s="16">
        <v>0</v>
      </c>
      <c r="F145" s="7"/>
      <c r="G145" s="7"/>
    </row>
    <row r="146" spans="1:7" ht="17.25" customHeight="1">
      <c r="A146" s="11" t="s">
        <v>78</v>
      </c>
      <c r="B146" s="15" t="s">
        <v>79</v>
      </c>
      <c r="C146" s="16">
        <v>60000</v>
      </c>
      <c r="D146" s="16">
        <v>55322.48</v>
      </c>
      <c r="E146" s="16">
        <f t="shared" si="2"/>
        <v>92.20413333333333</v>
      </c>
      <c r="F146" s="7"/>
      <c r="G146" s="7"/>
    </row>
    <row r="147" spans="1:5" s="7" customFormat="1" ht="18" customHeight="1">
      <c r="A147" s="11" t="s">
        <v>71</v>
      </c>
      <c r="B147" s="15" t="s">
        <v>230</v>
      </c>
      <c r="C147" s="16">
        <v>314816</v>
      </c>
      <c r="D147" s="16">
        <v>21435.3</v>
      </c>
      <c r="E147" s="16">
        <v>0</v>
      </c>
    </row>
    <row r="148" spans="1:5" s="14" customFormat="1" ht="24" customHeight="1">
      <c r="A148" s="12" t="s">
        <v>45</v>
      </c>
      <c r="B148" s="12" t="s">
        <v>46</v>
      </c>
      <c r="C148" s="13">
        <f>C149</f>
        <v>156000</v>
      </c>
      <c r="D148" s="13">
        <f>D149</f>
        <v>59964.299999999996</v>
      </c>
      <c r="E148" s="13">
        <f t="shared" si="2"/>
        <v>38.43865384615384</v>
      </c>
    </row>
    <row r="149" spans="1:5" s="7" customFormat="1" ht="18.75" customHeight="1">
      <c r="A149" s="11" t="s">
        <v>137</v>
      </c>
      <c r="B149" s="15" t="s">
        <v>122</v>
      </c>
      <c r="C149" s="16">
        <f>SUM(C150:C155)</f>
        <v>156000</v>
      </c>
      <c r="D149" s="16">
        <f>SUM(D150:D155)</f>
        <v>59964.299999999996</v>
      </c>
      <c r="E149" s="16">
        <f t="shared" si="2"/>
        <v>38.43865384615384</v>
      </c>
    </row>
    <row r="150" spans="1:5" s="7" customFormat="1" ht="18.75" customHeight="1">
      <c r="A150" s="11" t="s">
        <v>247</v>
      </c>
      <c r="B150" s="31" t="s">
        <v>248</v>
      </c>
      <c r="C150" s="16">
        <v>5000</v>
      </c>
      <c r="D150" s="16">
        <v>522</v>
      </c>
      <c r="E150" s="16">
        <f t="shared" si="2"/>
        <v>10.440000000000001</v>
      </c>
    </row>
    <row r="151" spans="1:5" s="7" customFormat="1" ht="18.75" customHeight="1">
      <c r="A151" s="11" t="s">
        <v>72</v>
      </c>
      <c r="B151" s="15" t="s">
        <v>73</v>
      </c>
      <c r="C151" s="16">
        <v>5000</v>
      </c>
      <c r="D151" s="16">
        <v>1085.85</v>
      </c>
      <c r="E151" s="16">
        <f t="shared" si="2"/>
        <v>21.717</v>
      </c>
    </row>
    <row r="152" spans="1:5" s="7" customFormat="1" ht="18.75" customHeight="1">
      <c r="A152" s="11" t="s">
        <v>74</v>
      </c>
      <c r="B152" s="15" t="s">
        <v>75</v>
      </c>
      <c r="C152" s="16">
        <v>29000</v>
      </c>
      <c r="D152" s="16">
        <v>19533.59</v>
      </c>
      <c r="E152" s="16">
        <f t="shared" si="2"/>
        <v>67.35720689655173</v>
      </c>
    </row>
    <row r="153" spans="1:5" s="7" customFormat="1" ht="18.75" customHeight="1">
      <c r="A153" s="11" t="s">
        <v>76</v>
      </c>
      <c r="B153" s="15" t="s">
        <v>77</v>
      </c>
      <c r="C153" s="16">
        <v>52000</v>
      </c>
      <c r="D153" s="16">
        <v>13494.9</v>
      </c>
      <c r="E153" s="16">
        <f t="shared" si="2"/>
        <v>25.951730769230767</v>
      </c>
    </row>
    <row r="154" spans="1:5" s="7" customFormat="1" ht="18.75" customHeight="1">
      <c r="A154" s="11" t="s">
        <v>78</v>
      </c>
      <c r="B154" s="15" t="s">
        <v>79</v>
      </c>
      <c r="C154" s="16">
        <v>62000</v>
      </c>
      <c r="D154" s="16">
        <v>24730.32</v>
      </c>
      <c r="E154" s="16">
        <f t="shared" si="2"/>
        <v>39.88761290322581</v>
      </c>
    </row>
    <row r="155" spans="1:5" s="7" customFormat="1" ht="18.75" customHeight="1">
      <c r="A155" s="11" t="s">
        <v>80</v>
      </c>
      <c r="B155" s="31" t="s">
        <v>26</v>
      </c>
      <c r="C155" s="16">
        <v>3000</v>
      </c>
      <c r="D155" s="16">
        <v>597.64</v>
      </c>
      <c r="E155" s="16">
        <f t="shared" si="2"/>
        <v>19.921333333333333</v>
      </c>
    </row>
    <row r="156" spans="1:5" s="14" customFormat="1" ht="23.25" customHeight="1">
      <c r="A156" s="12" t="s">
        <v>84</v>
      </c>
      <c r="B156" s="12" t="s">
        <v>85</v>
      </c>
      <c r="C156" s="13">
        <f>C157+C160</f>
        <v>116301</v>
      </c>
      <c r="D156" s="13">
        <f>D157+D160</f>
        <v>42506.31</v>
      </c>
      <c r="E156" s="13">
        <f t="shared" si="2"/>
        <v>36.54853354657311</v>
      </c>
    </row>
    <row r="157" spans="1:5" s="7" customFormat="1" ht="20.25" customHeight="1">
      <c r="A157" s="15" t="s">
        <v>197</v>
      </c>
      <c r="B157" s="15" t="s">
        <v>86</v>
      </c>
      <c r="C157" s="16">
        <f>C158+C159</f>
        <v>101301</v>
      </c>
      <c r="D157" s="16">
        <f>D158+D159</f>
        <v>42506.31</v>
      </c>
      <c r="E157" s="16">
        <f t="shared" si="2"/>
        <v>41.96040512926822</v>
      </c>
    </row>
    <row r="158" spans="1:5" s="7" customFormat="1" ht="15.75" customHeight="1">
      <c r="A158" s="11" t="s">
        <v>247</v>
      </c>
      <c r="B158" s="31" t="s">
        <v>248</v>
      </c>
      <c r="C158" s="16">
        <v>3000</v>
      </c>
      <c r="D158" s="16">
        <v>0</v>
      </c>
      <c r="E158" s="16">
        <v>0</v>
      </c>
    </row>
    <row r="159" spans="1:5" s="7" customFormat="1" ht="18.75" customHeight="1">
      <c r="A159" s="11" t="s">
        <v>78</v>
      </c>
      <c r="B159" s="15" t="s">
        <v>79</v>
      </c>
      <c r="C159" s="16">
        <v>98301</v>
      </c>
      <c r="D159" s="16">
        <v>42506.31</v>
      </c>
      <c r="E159" s="16">
        <f t="shared" si="2"/>
        <v>43.24097415082247</v>
      </c>
    </row>
    <row r="160" spans="1:5" s="7" customFormat="1" ht="21" customHeight="1">
      <c r="A160" s="15" t="s">
        <v>198</v>
      </c>
      <c r="B160" s="15" t="s">
        <v>4</v>
      </c>
      <c r="C160" s="16">
        <f>C161+C162+C163</f>
        <v>15000</v>
      </c>
      <c r="D160" s="16">
        <v>0</v>
      </c>
      <c r="E160" s="16">
        <f t="shared" si="2"/>
        <v>0</v>
      </c>
    </row>
    <row r="161" spans="1:5" s="7" customFormat="1" ht="18" customHeight="1">
      <c r="A161" s="11" t="s">
        <v>247</v>
      </c>
      <c r="B161" s="31" t="s">
        <v>248</v>
      </c>
      <c r="C161" s="16">
        <v>3000</v>
      </c>
      <c r="D161" s="16">
        <v>0</v>
      </c>
      <c r="E161" s="16">
        <f t="shared" si="2"/>
        <v>0</v>
      </c>
    </row>
    <row r="162" spans="1:5" s="7" customFormat="1" ht="18.75" customHeight="1">
      <c r="A162" s="11" t="s">
        <v>72</v>
      </c>
      <c r="B162" s="15" t="s">
        <v>73</v>
      </c>
      <c r="C162" s="16">
        <v>4000</v>
      </c>
      <c r="D162" s="16">
        <v>0</v>
      </c>
      <c r="E162" s="16">
        <f t="shared" si="2"/>
        <v>0</v>
      </c>
    </row>
    <row r="163" spans="1:5" s="7" customFormat="1" ht="18.75" customHeight="1">
      <c r="A163" s="11" t="s">
        <v>78</v>
      </c>
      <c r="B163" s="15" t="s">
        <v>79</v>
      </c>
      <c r="C163" s="16">
        <v>8000</v>
      </c>
      <c r="D163" s="16">
        <v>0</v>
      </c>
      <c r="E163" s="16">
        <f t="shared" si="2"/>
        <v>0</v>
      </c>
    </row>
    <row r="164" spans="1:5" s="14" customFormat="1" ht="23.25" customHeight="1">
      <c r="A164" s="12" t="s">
        <v>47</v>
      </c>
      <c r="B164" s="12" t="s">
        <v>48</v>
      </c>
      <c r="C164" s="13">
        <f>C165+C174+C178+C198</f>
        <v>2713843</v>
      </c>
      <c r="D164" s="13">
        <f>D165+D174+D178+D198</f>
        <v>1337077.6500000001</v>
      </c>
      <c r="E164" s="13">
        <f t="shared" si="2"/>
        <v>49.268791525523035</v>
      </c>
    </row>
    <row r="165" spans="1:5" s="7" customFormat="1" ht="19.5" customHeight="1">
      <c r="A165" s="11" t="s">
        <v>199</v>
      </c>
      <c r="B165" s="15" t="s">
        <v>17</v>
      </c>
      <c r="C165" s="16">
        <f>C166+C167+C168+C169+C170+C171+C172+C173</f>
        <v>74404</v>
      </c>
      <c r="D165" s="16">
        <f>D166+D167+D168+D169+D170+D171+D172+D173</f>
        <v>38337.67</v>
      </c>
      <c r="E165" s="16">
        <f t="shared" si="2"/>
        <v>51.526356109886564</v>
      </c>
    </row>
    <row r="166" spans="1:5" s="7" customFormat="1" ht="18.75" customHeight="1">
      <c r="A166" s="11" t="s">
        <v>87</v>
      </c>
      <c r="B166" s="15" t="s">
        <v>88</v>
      </c>
      <c r="C166" s="16">
        <v>54400</v>
      </c>
      <c r="D166" s="16">
        <v>25702.22</v>
      </c>
      <c r="E166" s="16">
        <f t="shared" si="2"/>
        <v>47.246727941176474</v>
      </c>
    </row>
    <row r="167" spans="1:5" s="7" customFormat="1" ht="18" customHeight="1">
      <c r="A167" s="11" t="s">
        <v>89</v>
      </c>
      <c r="B167" s="15" t="s">
        <v>231</v>
      </c>
      <c r="C167" s="16">
        <v>4624</v>
      </c>
      <c r="D167" s="16">
        <v>4624</v>
      </c>
      <c r="E167" s="16">
        <f t="shared" si="2"/>
        <v>100</v>
      </c>
    </row>
    <row r="168" spans="1:7" ht="18" customHeight="1">
      <c r="A168" s="11" t="s">
        <v>90</v>
      </c>
      <c r="B168" s="15" t="s">
        <v>188</v>
      </c>
      <c r="C168" s="16">
        <v>10170</v>
      </c>
      <c r="D168" s="16">
        <v>4666.42</v>
      </c>
      <c r="E168" s="16">
        <f t="shared" si="2"/>
        <v>45.88416912487709</v>
      </c>
      <c r="F168" s="7"/>
      <c r="G168" s="7"/>
    </row>
    <row r="169" spans="1:7" ht="18" customHeight="1">
      <c r="A169" s="11" t="s">
        <v>91</v>
      </c>
      <c r="B169" s="15" t="s">
        <v>29</v>
      </c>
      <c r="C169" s="16">
        <v>1446</v>
      </c>
      <c r="D169" s="16">
        <v>668.54</v>
      </c>
      <c r="E169" s="16">
        <f t="shared" si="2"/>
        <v>46.233748271092665</v>
      </c>
      <c r="F169" s="7"/>
      <c r="G169" s="7"/>
    </row>
    <row r="170" spans="1:7" ht="18" customHeight="1">
      <c r="A170" s="11" t="s">
        <v>72</v>
      </c>
      <c r="B170" s="15" t="s">
        <v>73</v>
      </c>
      <c r="C170" s="16">
        <v>1575</v>
      </c>
      <c r="D170" s="16">
        <v>1447.53</v>
      </c>
      <c r="E170" s="16">
        <f t="shared" si="2"/>
        <v>91.90666666666667</v>
      </c>
      <c r="F170" s="7"/>
      <c r="G170" s="7"/>
    </row>
    <row r="171" spans="1:7" ht="18" customHeight="1">
      <c r="A171" s="11" t="s">
        <v>96</v>
      </c>
      <c r="B171" s="15" t="s">
        <v>28</v>
      </c>
      <c r="C171" s="16">
        <v>161</v>
      </c>
      <c r="D171" s="16">
        <v>0</v>
      </c>
      <c r="E171" s="16">
        <f t="shared" si="2"/>
        <v>0</v>
      </c>
      <c r="F171" s="7"/>
      <c r="G171" s="7"/>
    </row>
    <row r="172" spans="1:7" ht="17.25" customHeight="1">
      <c r="A172" s="11" t="s">
        <v>92</v>
      </c>
      <c r="B172" s="15" t="s">
        <v>232</v>
      </c>
      <c r="C172" s="16">
        <v>1528</v>
      </c>
      <c r="D172" s="16">
        <v>1146</v>
      </c>
      <c r="E172" s="16">
        <f t="shared" si="2"/>
        <v>75</v>
      </c>
      <c r="F172" s="7"/>
      <c r="G172" s="7"/>
    </row>
    <row r="173" spans="1:7" ht="28.5" customHeight="1">
      <c r="A173" s="11" t="s">
        <v>312</v>
      </c>
      <c r="B173" s="2" t="s">
        <v>313</v>
      </c>
      <c r="C173" s="16">
        <v>500</v>
      </c>
      <c r="D173" s="16">
        <v>82.96</v>
      </c>
      <c r="E173" s="16">
        <f t="shared" si="2"/>
        <v>16.592</v>
      </c>
      <c r="F173" s="7"/>
      <c r="G173" s="7"/>
    </row>
    <row r="174" spans="1:5" s="7" customFormat="1" ht="20.25" customHeight="1">
      <c r="A174" s="15" t="s">
        <v>200</v>
      </c>
      <c r="B174" s="15" t="s">
        <v>35</v>
      </c>
      <c r="C174" s="16">
        <f>C175+C176+C177</f>
        <v>70500</v>
      </c>
      <c r="D174" s="16">
        <f>D175+D176+D177</f>
        <v>30217.35</v>
      </c>
      <c r="E174" s="16">
        <f t="shared" si="2"/>
        <v>42.86148936170213</v>
      </c>
    </row>
    <row r="175" spans="1:7" ht="18.75" customHeight="1">
      <c r="A175" s="11" t="s">
        <v>93</v>
      </c>
      <c r="B175" s="15" t="s">
        <v>233</v>
      </c>
      <c r="C175" s="16">
        <v>65000</v>
      </c>
      <c r="D175" s="16">
        <v>27240</v>
      </c>
      <c r="E175" s="16">
        <f t="shared" si="2"/>
        <v>41.90769230769231</v>
      </c>
      <c r="F175" s="7"/>
      <c r="G175" s="7"/>
    </row>
    <row r="176" spans="1:7" ht="18.75" customHeight="1">
      <c r="A176" s="11" t="s">
        <v>72</v>
      </c>
      <c r="B176" s="15" t="s">
        <v>73</v>
      </c>
      <c r="C176" s="16">
        <v>5000</v>
      </c>
      <c r="D176" s="16">
        <v>2957.35</v>
      </c>
      <c r="E176" s="16">
        <f t="shared" si="2"/>
        <v>59.14699999999999</v>
      </c>
      <c r="F176" s="7"/>
      <c r="G176" s="7"/>
    </row>
    <row r="177" spans="1:5" s="7" customFormat="1" ht="18" customHeight="1">
      <c r="A177" s="11" t="s">
        <v>78</v>
      </c>
      <c r="B177" s="15" t="s">
        <v>79</v>
      </c>
      <c r="C177" s="16">
        <v>500</v>
      </c>
      <c r="D177" s="16">
        <v>20</v>
      </c>
      <c r="E177" s="16">
        <f t="shared" si="2"/>
        <v>4</v>
      </c>
    </row>
    <row r="178" spans="1:5" s="7" customFormat="1" ht="21" customHeight="1">
      <c r="A178" s="11" t="s">
        <v>201</v>
      </c>
      <c r="B178" s="15" t="s">
        <v>36</v>
      </c>
      <c r="C178" s="16">
        <f>C179+C180+C181+C182+C183+C184+C185+C186+C187+C188+C189+C190+C191+C192+C193+C194+C195+C196+C197</f>
        <v>2562939</v>
      </c>
      <c r="D178" s="16">
        <f>D179+D180+D181+D182+D183+D184+D185+D186+D187+D188+D189+D190+D191+D192+D193+D194+D195+D196+D197</f>
        <v>1266134.33</v>
      </c>
      <c r="E178" s="16">
        <f t="shared" si="2"/>
        <v>49.40165684786099</v>
      </c>
    </row>
    <row r="179" spans="1:5" s="7" customFormat="1" ht="18" customHeight="1">
      <c r="A179" s="11" t="s">
        <v>87</v>
      </c>
      <c r="B179" s="15" t="s">
        <v>88</v>
      </c>
      <c r="C179" s="16">
        <v>1586450</v>
      </c>
      <c r="D179" s="16">
        <v>766677.14</v>
      </c>
      <c r="E179" s="16">
        <f t="shared" si="2"/>
        <v>48.32658703394371</v>
      </c>
    </row>
    <row r="180" spans="1:7" ht="18" customHeight="1">
      <c r="A180" s="11" t="s">
        <v>89</v>
      </c>
      <c r="B180" s="15" t="s">
        <v>231</v>
      </c>
      <c r="C180" s="16">
        <v>123800</v>
      </c>
      <c r="D180" s="16">
        <v>109366.81</v>
      </c>
      <c r="E180" s="16">
        <f t="shared" si="2"/>
        <v>88.3415266558966</v>
      </c>
      <c r="F180" s="7"/>
      <c r="G180" s="7"/>
    </row>
    <row r="181" spans="1:7" ht="18" customHeight="1">
      <c r="A181" s="11" t="s">
        <v>90</v>
      </c>
      <c r="B181" s="15" t="s">
        <v>188</v>
      </c>
      <c r="C181" s="16">
        <v>294285</v>
      </c>
      <c r="D181" s="16">
        <v>127359.2</v>
      </c>
      <c r="E181" s="16">
        <f t="shared" si="2"/>
        <v>43.27750310073568</v>
      </c>
      <c r="F181" s="7"/>
      <c r="G181" s="7"/>
    </row>
    <row r="182" spans="1:7" ht="18" customHeight="1">
      <c r="A182" s="11" t="s">
        <v>91</v>
      </c>
      <c r="B182" s="15" t="s">
        <v>29</v>
      </c>
      <c r="C182" s="16">
        <v>41866</v>
      </c>
      <c r="D182" s="16">
        <v>18627.44</v>
      </c>
      <c r="E182" s="16">
        <f t="shared" si="2"/>
        <v>44.493001480915304</v>
      </c>
      <c r="F182" s="7"/>
      <c r="G182" s="7"/>
    </row>
    <row r="183" spans="1:7" ht="17.25" customHeight="1">
      <c r="A183" s="11" t="s">
        <v>94</v>
      </c>
      <c r="B183" s="15" t="s">
        <v>95</v>
      </c>
      <c r="C183" s="16">
        <v>25000</v>
      </c>
      <c r="D183" s="16">
        <v>14080</v>
      </c>
      <c r="E183" s="16">
        <f t="shared" si="2"/>
        <v>56.32</v>
      </c>
      <c r="F183" s="7"/>
      <c r="G183" s="7"/>
    </row>
    <row r="184" spans="1:7" ht="18" customHeight="1">
      <c r="A184" s="11" t="s">
        <v>247</v>
      </c>
      <c r="B184" s="31" t="s">
        <v>248</v>
      </c>
      <c r="C184" s="16">
        <v>26000</v>
      </c>
      <c r="D184" s="16">
        <v>8612.73</v>
      </c>
      <c r="E184" s="16">
        <f t="shared" si="2"/>
        <v>33.125884615384614</v>
      </c>
      <c r="F184" s="7"/>
      <c r="G184" s="7"/>
    </row>
    <row r="185" spans="1:7" ht="18" customHeight="1">
      <c r="A185" s="11" t="s">
        <v>72</v>
      </c>
      <c r="B185" s="15" t="s">
        <v>73</v>
      </c>
      <c r="C185" s="16">
        <v>80000</v>
      </c>
      <c r="D185" s="16">
        <v>56380.5</v>
      </c>
      <c r="E185" s="16">
        <f t="shared" si="2"/>
        <v>70.475625</v>
      </c>
      <c r="F185" s="7"/>
      <c r="G185" s="7"/>
    </row>
    <row r="186" spans="1:7" ht="17.25" customHeight="1">
      <c r="A186" s="11" t="s">
        <v>74</v>
      </c>
      <c r="B186" s="15" t="s">
        <v>75</v>
      </c>
      <c r="C186" s="16">
        <v>40000</v>
      </c>
      <c r="D186" s="16">
        <v>19577.84</v>
      </c>
      <c r="E186" s="16">
        <f t="shared" si="2"/>
        <v>48.9446</v>
      </c>
      <c r="F186" s="7"/>
      <c r="G186" s="7"/>
    </row>
    <row r="187" spans="1:7" ht="17.25" customHeight="1">
      <c r="A187" s="11" t="s">
        <v>76</v>
      </c>
      <c r="B187" s="15" t="s">
        <v>77</v>
      </c>
      <c r="C187" s="16">
        <v>45000</v>
      </c>
      <c r="D187" s="16">
        <v>4261.03</v>
      </c>
      <c r="E187" s="16">
        <f t="shared" si="2"/>
        <v>9.468955555555555</v>
      </c>
      <c r="F187" s="7"/>
      <c r="G187" s="7"/>
    </row>
    <row r="188" spans="1:7" ht="18.75" customHeight="1">
      <c r="A188" s="11" t="s">
        <v>78</v>
      </c>
      <c r="B188" s="15" t="s">
        <v>79</v>
      </c>
      <c r="C188" s="16">
        <v>160000</v>
      </c>
      <c r="D188" s="16">
        <v>63867.68</v>
      </c>
      <c r="E188" s="16">
        <f t="shared" si="2"/>
        <v>39.9173</v>
      </c>
      <c r="F188" s="7"/>
      <c r="G188" s="7"/>
    </row>
    <row r="189" spans="1:7" ht="18.75" customHeight="1">
      <c r="A189" s="11" t="s">
        <v>249</v>
      </c>
      <c r="B189" s="31" t="s">
        <v>250</v>
      </c>
      <c r="C189" s="16">
        <v>2800</v>
      </c>
      <c r="D189" s="16">
        <v>1193.26</v>
      </c>
      <c r="E189" s="16">
        <f t="shared" si="2"/>
        <v>42.61642857142857</v>
      </c>
      <c r="F189" s="7"/>
      <c r="G189" s="7"/>
    </row>
    <row r="190" spans="1:7" ht="25.5" customHeight="1">
      <c r="A190" s="11" t="s">
        <v>310</v>
      </c>
      <c r="B190" s="2" t="s">
        <v>311</v>
      </c>
      <c r="C190" s="16">
        <v>7000</v>
      </c>
      <c r="D190" s="16">
        <v>4691.82</v>
      </c>
      <c r="E190" s="16">
        <f t="shared" si="2"/>
        <v>67.026</v>
      </c>
      <c r="F190" s="7"/>
      <c r="G190" s="7"/>
    </row>
    <row r="191" spans="1:7" ht="27" customHeight="1">
      <c r="A191" s="11" t="s">
        <v>314</v>
      </c>
      <c r="B191" s="2" t="s">
        <v>315</v>
      </c>
      <c r="C191" s="16">
        <v>28000</v>
      </c>
      <c r="D191" s="16">
        <v>11342.82</v>
      </c>
      <c r="E191" s="16">
        <f t="shared" si="2"/>
        <v>40.51007142857143</v>
      </c>
      <c r="F191" s="7"/>
      <c r="G191" s="7"/>
    </row>
    <row r="192" spans="1:7" ht="18.75" customHeight="1">
      <c r="A192" s="11" t="s">
        <v>96</v>
      </c>
      <c r="B192" s="15" t="s">
        <v>28</v>
      </c>
      <c r="C192" s="16">
        <v>33847</v>
      </c>
      <c r="D192" s="16">
        <v>11954.72</v>
      </c>
      <c r="E192" s="16">
        <f t="shared" si="2"/>
        <v>35.31988063934765</v>
      </c>
      <c r="F192" s="7"/>
      <c r="G192" s="7"/>
    </row>
    <row r="193" spans="1:7" ht="18.75" customHeight="1">
      <c r="A193" s="11" t="s">
        <v>80</v>
      </c>
      <c r="B193" s="15" t="s">
        <v>26</v>
      </c>
      <c r="C193" s="16">
        <v>6500</v>
      </c>
      <c r="D193" s="16">
        <v>3370</v>
      </c>
      <c r="E193" s="16">
        <f t="shared" si="2"/>
        <v>51.84615384615384</v>
      </c>
      <c r="F193" s="7"/>
      <c r="G193" s="7"/>
    </row>
    <row r="194" spans="1:7" ht="18.75" customHeight="1">
      <c r="A194" s="11" t="s">
        <v>92</v>
      </c>
      <c r="B194" s="15" t="s">
        <v>232</v>
      </c>
      <c r="C194" s="16">
        <v>34391</v>
      </c>
      <c r="D194" s="16">
        <v>27135</v>
      </c>
      <c r="E194" s="16">
        <f t="shared" si="2"/>
        <v>78.90145677648222</v>
      </c>
      <c r="F194" s="7"/>
      <c r="G194" s="7"/>
    </row>
    <row r="195" spans="1:5" s="7" customFormat="1" ht="25.5" customHeight="1">
      <c r="A195" s="11" t="s">
        <v>316</v>
      </c>
      <c r="B195" s="15" t="s">
        <v>319</v>
      </c>
      <c r="C195" s="16">
        <v>10000</v>
      </c>
      <c r="D195" s="16">
        <v>6130</v>
      </c>
      <c r="E195" s="16">
        <f t="shared" si="2"/>
        <v>61.3</v>
      </c>
    </row>
    <row r="196" spans="1:5" s="7" customFormat="1" ht="27" customHeight="1">
      <c r="A196" s="11" t="s">
        <v>317</v>
      </c>
      <c r="B196" s="2" t="s">
        <v>318</v>
      </c>
      <c r="C196" s="16">
        <v>10000</v>
      </c>
      <c r="D196" s="16">
        <v>3622.78</v>
      </c>
      <c r="E196" s="16">
        <f t="shared" si="2"/>
        <v>36.2278</v>
      </c>
    </row>
    <row r="197" spans="1:5" s="7" customFormat="1" ht="27.75" customHeight="1">
      <c r="A197" s="11" t="s">
        <v>312</v>
      </c>
      <c r="B197" s="2" t="s">
        <v>313</v>
      </c>
      <c r="C197" s="16">
        <v>8000</v>
      </c>
      <c r="D197" s="16">
        <v>7883.56</v>
      </c>
      <c r="E197" s="16">
        <f t="shared" si="2"/>
        <v>98.5445</v>
      </c>
    </row>
    <row r="198" spans="1:5" s="7" customFormat="1" ht="20.25" customHeight="1">
      <c r="A198" s="11" t="s">
        <v>202</v>
      </c>
      <c r="B198" s="15" t="s">
        <v>4</v>
      </c>
      <c r="C198" s="16">
        <f>C199</f>
        <v>6000</v>
      </c>
      <c r="D198" s="16">
        <f>D199</f>
        <v>2388.3</v>
      </c>
      <c r="E198" s="16">
        <v>0</v>
      </c>
    </row>
    <row r="199" spans="1:5" s="7" customFormat="1" ht="17.25" customHeight="1">
      <c r="A199" s="11" t="s">
        <v>80</v>
      </c>
      <c r="B199" s="15" t="s">
        <v>26</v>
      </c>
      <c r="C199" s="16">
        <v>6000</v>
      </c>
      <c r="D199" s="16">
        <v>2388.3</v>
      </c>
      <c r="E199" s="16">
        <v>0</v>
      </c>
    </row>
    <row r="200" spans="1:5" s="14" customFormat="1" ht="34.5" customHeight="1">
      <c r="A200" s="12" t="s">
        <v>51</v>
      </c>
      <c r="B200" s="12" t="s">
        <v>132</v>
      </c>
      <c r="C200" s="13">
        <f>C201</f>
        <v>1572</v>
      </c>
      <c r="D200" s="13">
        <f>D201</f>
        <v>782.63</v>
      </c>
      <c r="E200" s="13">
        <f t="shared" si="2"/>
        <v>49.78562340966921</v>
      </c>
    </row>
    <row r="201" spans="1:5" s="7" customFormat="1" ht="30.75" customHeight="1">
      <c r="A201" s="11" t="s">
        <v>203</v>
      </c>
      <c r="B201" s="15" t="s">
        <v>133</v>
      </c>
      <c r="C201" s="16">
        <f>C202+C203</f>
        <v>1572</v>
      </c>
      <c r="D201" s="16">
        <f>D202+D203</f>
        <v>782.63</v>
      </c>
      <c r="E201" s="16">
        <f t="shared" si="2"/>
        <v>49.78562340966921</v>
      </c>
    </row>
    <row r="202" spans="1:5" s="7" customFormat="1" ht="18" customHeight="1">
      <c r="A202" s="11" t="s">
        <v>72</v>
      </c>
      <c r="B202" s="31" t="s">
        <v>73</v>
      </c>
      <c r="C202" s="16">
        <v>560</v>
      </c>
      <c r="D202" s="16">
        <v>0</v>
      </c>
      <c r="E202" s="16">
        <v>0</v>
      </c>
    </row>
    <row r="203" spans="1:5" s="7" customFormat="1" ht="18" customHeight="1">
      <c r="A203" s="11" t="s">
        <v>78</v>
      </c>
      <c r="B203" s="31" t="s">
        <v>79</v>
      </c>
      <c r="C203" s="16">
        <v>1012</v>
      </c>
      <c r="D203" s="16">
        <v>782.63</v>
      </c>
      <c r="E203" s="16">
        <f aca="true" t="shared" si="3" ref="E203:E292">D203/C203*100</f>
        <v>77.33498023715416</v>
      </c>
    </row>
    <row r="204" spans="1:5" s="32" customFormat="1" ht="25.5" customHeight="1">
      <c r="A204" s="21" t="s">
        <v>53</v>
      </c>
      <c r="B204" s="21" t="s">
        <v>100</v>
      </c>
      <c r="C204" s="13">
        <f>C205+C207+C217+C219</f>
        <v>135500</v>
      </c>
      <c r="D204" s="13">
        <f>D205+D207+D217</f>
        <v>54525.55</v>
      </c>
      <c r="E204" s="22">
        <f t="shared" si="3"/>
        <v>40.24025830258303</v>
      </c>
    </row>
    <row r="205" spans="1:5" s="7" customFormat="1" ht="19.5" customHeight="1">
      <c r="A205" s="11" t="s">
        <v>251</v>
      </c>
      <c r="B205" s="15" t="s">
        <v>331</v>
      </c>
      <c r="C205" s="16">
        <f>SUM(C206:C206)</f>
        <v>10000</v>
      </c>
      <c r="D205" s="16">
        <f>SUM(D206:D206)</f>
        <v>2611.4</v>
      </c>
      <c r="E205" s="16">
        <f t="shared" si="3"/>
        <v>26.113999999999997</v>
      </c>
    </row>
    <row r="206" spans="1:5" s="7" customFormat="1" ht="18.75" customHeight="1">
      <c r="A206" s="11" t="s">
        <v>252</v>
      </c>
      <c r="B206" s="31" t="s">
        <v>253</v>
      </c>
      <c r="C206" s="16">
        <v>10000</v>
      </c>
      <c r="D206" s="16">
        <v>2611.4</v>
      </c>
      <c r="E206" s="16">
        <f t="shared" si="3"/>
        <v>26.113999999999997</v>
      </c>
    </row>
    <row r="207" spans="1:5" s="7" customFormat="1" ht="19.5" customHeight="1">
      <c r="A207" s="11" t="s">
        <v>204</v>
      </c>
      <c r="B207" s="15" t="s">
        <v>9</v>
      </c>
      <c r="C207" s="16">
        <f>C208+C209+C210+C211+C212+C213+C214+C215+C216</f>
        <v>115000</v>
      </c>
      <c r="D207" s="16">
        <f>D208+D209+D210+D211+D212+D213+D214+D215+D216</f>
        <v>51714.14</v>
      </c>
      <c r="E207" s="16">
        <f t="shared" si="3"/>
        <v>44.96881739130435</v>
      </c>
    </row>
    <row r="208" spans="1:5" s="7" customFormat="1" ht="27.75" customHeight="1">
      <c r="A208" s="11" t="s">
        <v>104</v>
      </c>
      <c r="B208" s="15" t="s">
        <v>125</v>
      </c>
      <c r="C208" s="16">
        <v>5050</v>
      </c>
      <c r="D208" s="16">
        <v>0</v>
      </c>
      <c r="E208" s="16">
        <v>0</v>
      </c>
    </row>
    <row r="209" spans="1:7" ht="18.75" customHeight="1">
      <c r="A209" s="11" t="s">
        <v>247</v>
      </c>
      <c r="B209" s="31" t="s">
        <v>248</v>
      </c>
      <c r="C209" s="16">
        <v>9450</v>
      </c>
      <c r="D209" s="16">
        <v>4169.21</v>
      </c>
      <c r="E209" s="16">
        <f t="shared" si="3"/>
        <v>44.11862433862434</v>
      </c>
      <c r="F209" s="7"/>
      <c r="G209" s="7"/>
    </row>
    <row r="210" spans="1:7" ht="18.75" customHeight="1">
      <c r="A210" s="11" t="s">
        <v>72</v>
      </c>
      <c r="B210" s="15" t="s">
        <v>73</v>
      </c>
      <c r="C210" s="16">
        <v>37950</v>
      </c>
      <c r="D210" s="16">
        <v>11622.13</v>
      </c>
      <c r="E210" s="16">
        <f t="shared" si="3"/>
        <v>30.62484848484848</v>
      </c>
      <c r="F210" s="7"/>
      <c r="G210" s="7"/>
    </row>
    <row r="211" spans="1:7" ht="18.75" customHeight="1">
      <c r="A211" s="11" t="s">
        <v>74</v>
      </c>
      <c r="B211" s="15" t="s">
        <v>75</v>
      </c>
      <c r="C211" s="16">
        <v>7600</v>
      </c>
      <c r="D211" s="16">
        <v>1701.6</v>
      </c>
      <c r="E211" s="16">
        <f t="shared" si="3"/>
        <v>22.389473684210525</v>
      </c>
      <c r="F211" s="7"/>
      <c r="G211" s="7"/>
    </row>
    <row r="212" spans="1:7" ht="18.75" customHeight="1">
      <c r="A212" s="11" t="s">
        <v>76</v>
      </c>
      <c r="B212" s="15" t="s">
        <v>77</v>
      </c>
      <c r="C212" s="16">
        <v>12000</v>
      </c>
      <c r="D212" s="16">
        <v>2020.1</v>
      </c>
      <c r="E212" s="16">
        <f t="shared" si="3"/>
        <v>16.83416666666667</v>
      </c>
      <c r="F212" s="7"/>
      <c r="G212" s="7"/>
    </row>
    <row r="213" spans="1:7" ht="18.75" customHeight="1">
      <c r="A213" s="11" t="s">
        <v>78</v>
      </c>
      <c r="B213" s="15" t="s">
        <v>79</v>
      </c>
      <c r="C213" s="16">
        <v>9000</v>
      </c>
      <c r="D213" s="16">
        <v>3585.1</v>
      </c>
      <c r="E213" s="16">
        <f t="shared" si="3"/>
        <v>39.83444444444444</v>
      </c>
      <c r="F213" s="7"/>
      <c r="G213" s="7"/>
    </row>
    <row r="214" spans="1:5" s="7" customFormat="1" ht="18.75" customHeight="1">
      <c r="A214" s="11" t="s">
        <v>80</v>
      </c>
      <c r="B214" s="15" t="s">
        <v>26</v>
      </c>
      <c r="C214" s="16">
        <v>7000</v>
      </c>
      <c r="D214" s="16">
        <v>1666</v>
      </c>
      <c r="E214" s="16">
        <f t="shared" si="3"/>
        <v>23.799999999999997</v>
      </c>
    </row>
    <row r="215" spans="1:5" s="7" customFormat="1" ht="24.75" customHeight="1">
      <c r="A215" s="11" t="s">
        <v>316</v>
      </c>
      <c r="B215" s="15" t="s">
        <v>319</v>
      </c>
      <c r="C215" s="16">
        <v>1950</v>
      </c>
      <c r="D215" s="16">
        <v>1950</v>
      </c>
      <c r="E215" s="16">
        <f t="shared" si="3"/>
        <v>100</v>
      </c>
    </row>
    <row r="216" spans="1:5" s="7" customFormat="1" ht="21.75" customHeight="1">
      <c r="A216" s="11" t="s">
        <v>97</v>
      </c>
      <c r="B216" s="15" t="s">
        <v>229</v>
      </c>
      <c r="C216" s="16">
        <v>25000</v>
      </c>
      <c r="D216" s="16">
        <v>25000</v>
      </c>
      <c r="E216" s="16">
        <f t="shared" si="3"/>
        <v>100</v>
      </c>
    </row>
    <row r="217" spans="1:5" s="7" customFormat="1" ht="18.75" customHeight="1">
      <c r="A217" s="11" t="s">
        <v>55</v>
      </c>
      <c r="B217" s="15" t="s">
        <v>18</v>
      </c>
      <c r="C217" s="16">
        <f>SUM(C218:C218)</f>
        <v>500</v>
      </c>
      <c r="D217" s="16">
        <f>SUM(D218:D218)</f>
        <v>200.01</v>
      </c>
      <c r="E217" s="16">
        <v>0</v>
      </c>
    </row>
    <row r="218" spans="1:5" s="7" customFormat="1" ht="18.75" customHeight="1">
      <c r="A218" s="11" t="s">
        <v>78</v>
      </c>
      <c r="B218" s="15" t="s">
        <v>79</v>
      </c>
      <c r="C218" s="16">
        <v>500</v>
      </c>
      <c r="D218" s="16">
        <v>200.01</v>
      </c>
      <c r="E218" s="16">
        <v>0</v>
      </c>
    </row>
    <row r="219" spans="1:5" s="7" customFormat="1" ht="21.75" customHeight="1">
      <c r="A219" s="11" t="s">
        <v>275</v>
      </c>
      <c r="B219" s="15" t="s">
        <v>4</v>
      </c>
      <c r="C219" s="16">
        <f>SUM(C220:C221)</f>
        <v>10000</v>
      </c>
      <c r="D219" s="16">
        <f>SUM(D220:D221)</f>
        <v>0</v>
      </c>
      <c r="E219" s="16">
        <v>0</v>
      </c>
    </row>
    <row r="220" spans="1:5" s="7" customFormat="1" ht="18.75" customHeight="1">
      <c r="A220" s="11" t="s">
        <v>72</v>
      </c>
      <c r="B220" s="31" t="s">
        <v>73</v>
      </c>
      <c r="C220" s="16">
        <v>4000</v>
      </c>
      <c r="D220" s="16">
        <v>0</v>
      </c>
      <c r="E220" s="16">
        <v>0</v>
      </c>
    </row>
    <row r="221" spans="1:5" s="7" customFormat="1" ht="18.75" customHeight="1">
      <c r="A221" s="11" t="s">
        <v>78</v>
      </c>
      <c r="B221" s="31" t="s">
        <v>79</v>
      </c>
      <c r="C221" s="16">
        <v>6000</v>
      </c>
      <c r="D221" s="16">
        <v>0</v>
      </c>
      <c r="E221" s="16">
        <v>0</v>
      </c>
    </row>
    <row r="222" spans="1:5" s="14" customFormat="1" ht="48" customHeight="1">
      <c r="A222" s="27" t="s">
        <v>56</v>
      </c>
      <c r="B222" s="12" t="s">
        <v>239</v>
      </c>
      <c r="C222" s="13">
        <f>C223</f>
        <v>83000</v>
      </c>
      <c r="D222" s="13">
        <f>D223</f>
        <v>37870.259999999995</v>
      </c>
      <c r="E222" s="16">
        <f t="shared" si="3"/>
        <v>45.626819277108424</v>
      </c>
    </row>
    <row r="223" spans="1:5" s="7" customFormat="1" ht="30" customHeight="1">
      <c r="A223" s="11" t="s">
        <v>182</v>
      </c>
      <c r="B223" s="15" t="s">
        <v>183</v>
      </c>
      <c r="C223" s="16">
        <f>C224+C225+C226+C227</f>
        <v>83000</v>
      </c>
      <c r="D223" s="16">
        <f>D224+D225+D226+D227</f>
        <v>37870.259999999995</v>
      </c>
      <c r="E223" s="16">
        <f t="shared" si="3"/>
        <v>45.626819277108424</v>
      </c>
    </row>
    <row r="224" spans="1:5" s="7" customFormat="1" ht="18.75" customHeight="1">
      <c r="A224" s="11" t="s">
        <v>98</v>
      </c>
      <c r="B224" s="15" t="s">
        <v>184</v>
      </c>
      <c r="C224" s="16">
        <v>53000</v>
      </c>
      <c r="D224" s="16">
        <v>21598</v>
      </c>
      <c r="E224" s="16">
        <f t="shared" si="3"/>
        <v>40.75094339622641</v>
      </c>
    </row>
    <row r="225" spans="1:5" s="7" customFormat="1" ht="18.75" customHeight="1">
      <c r="A225" s="11" t="s">
        <v>72</v>
      </c>
      <c r="B225" s="15" t="s">
        <v>73</v>
      </c>
      <c r="C225" s="16">
        <v>6000</v>
      </c>
      <c r="D225" s="16">
        <v>2847.99</v>
      </c>
      <c r="E225" s="16">
        <f t="shared" si="3"/>
        <v>47.466499999999996</v>
      </c>
    </row>
    <row r="226" spans="1:5" s="7" customFormat="1" ht="18.75" customHeight="1">
      <c r="A226" s="11" t="s">
        <v>78</v>
      </c>
      <c r="B226" s="15" t="s">
        <v>79</v>
      </c>
      <c r="C226" s="16">
        <v>20000</v>
      </c>
      <c r="D226" s="16">
        <v>13411.5</v>
      </c>
      <c r="E226" s="16">
        <f t="shared" si="3"/>
        <v>67.0575</v>
      </c>
    </row>
    <row r="227" spans="1:5" s="7" customFormat="1" ht="18.75" customHeight="1">
      <c r="A227" s="11" t="s">
        <v>80</v>
      </c>
      <c r="B227" s="15" t="s">
        <v>26</v>
      </c>
      <c r="C227" s="16">
        <v>4000</v>
      </c>
      <c r="D227" s="16">
        <v>12.77</v>
      </c>
      <c r="E227" s="16">
        <f t="shared" si="3"/>
        <v>0.31925</v>
      </c>
    </row>
    <row r="228" spans="1:5" s="14" customFormat="1" ht="24" customHeight="1">
      <c r="A228" s="12" t="s">
        <v>101</v>
      </c>
      <c r="B228" s="12" t="s">
        <v>102</v>
      </c>
      <c r="C228" s="13">
        <f>C229</f>
        <v>249120</v>
      </c>
      <c r="D228" s="13">
        <f>D229</f>
        <v>110129.63</v>
      </c>
      <c r="E228" s="13">
        <f t="shared" si="3"/>
        <v>44.207462267180475</v>
      </c>
    </row>
    <row r="229" spans="1:5" s="7" customFormat="1" ht="29.25" customHeight="1">
      <c r="A229" s="15" t="s">
        <v>205</v>
      </c>
      <c r="B229" s="15" t="s">
        <v>103</v>
      </c>
      <c r="C229" s="16">
        <f>C230+C231</f>
        <v>249120</v>
      </c>
      <c r="D229" s="16">
        <f>D230+D231</f>
        <v>110129.63</v>
      </c>
      <c r="E229" s="16">
        <f t="shared" si="3"/>
        <v>44.207462267180475</v>
      </c>
    </row>
    <row r="230" spans="1:5" s="7" customFormat="1" ht="27.75" customHeight="1">
      <c r="A230" s="11" t="s">
        <v>185</v>
      </c>
      <c r="B230" s="15" t="s">
        <v>186</v>
      </c>
      <c r="C230" s="16">
        <v>89820</v>
      </c>
      <c r="D230" s="16">
        <v>43800.51</v>
      </c>
      <c r="E230" s="16">
        <f t="shared" si="3"/>
        <v>48.76476285905144</v>
      </c>
    </row>
    <row r="231" spans="1:5" s="7" customFormat="1" ht="18" customHeight="1">
      <c r="A231" s="11" t="s">
        <v>320</v>
      </c>
      <c r="B231" s="15" t="s">
        <v>321</v>
      </c>
      <c r="C231" s="16">
        <v>159300</v>
      </c>
      <c r="D231" s="16">
        <v>66329.12</v>
      </c>
      <c r="E231" s="16">
        <f t="shared" si="3"/>
        <v>41.63786566227244</v>
      </c>
    </row>
    <row r="232" spans="1:5" s="14" customFormat="1" ht="24" customHeight="1">
      <c r="A232" s="12" t="s">
        <v>63</v>
      </c>
      <c r="B232" s="12" t="s">
        <v>19</v>
      </c>
      <c r="C232" s="13">
        <f>C236+C233</f>
        <v>96960</v>
      </c>
      <c r="D232" s="13">
        <f>D236+D233</f>
        <v>14275.630000000001</v>
      </c>
      <c r="E232" s="13">
        <f t="shared" si="3"/>
        <v>14.723215759075908</v>
      </c>
    </row>
    <row r="233" spans="1:5" s="7" customFormat="1" ht="18.75" customHeight="1">
      <c r="A233" s="11" t="s">
        <v>144</v>
      </c>
      <c r="B233" s="15" t="s">
        <v>21</v>
      </c>
      <c r="C233" s="16">
        <f>C234+C235</f>
        <v>26960</v>
      </c>
      <c r="D233" s="16">
        <f>D234+D235</f>
        <v>14275.630000000001</v>
      </c>
      <c r="E233" s="16">
        <f t="shared" si="3"/>
        <v>52.95114985163205</v>
      </c>
    </row>
    <row r="234" spans="1:5" s="7" customFormat="1" ht="30.75" customHeight="1">
      <c r="A234" s="11" t="s">
        <v>322</v>
      </c>
      <c r="B234" s="15" t="s">
        <v>323</v>
      </c>
      <c r="C234" s="16">
        <v>1960</v>
      </c>
      <c r="D234" s="16">
        <v>1959.61</v>
      </c>
      <c r="E234" s="16">
        <f t="shared" si="3"/>
        <v>99.98010204081632</v>
      </c>
    </row>
    <row r="235" spans="1:5" s="7" customFormat="1" ht="18.75" customHeight="1">
      <c r="A235" s="11" t="s">
        <v>78</v>
      </c>
      <c r="B235" s="15" t="s">
        <v>79</v>
      </c>
      <c r="C235" s="16">
        <v>25000</v>
      </c>
      <c r="D235" s="16">
        <v>12316.02</v>
      </c>
      <c r="E235" s="16">
        <f t="shared" si="3"/>
        <v>49.26408</v>
      </c>
    </row>
    <row r="236" spans="1:5" s="7" customFormat="1" ht="21" customHeight="1">
      <c r="A236" s="11" t="s">
        <v>276</v>
      </c>
      <c r="B236" s="26" t="s">
        <v>277</v>
      </c>
      <c r="C236" s="16">
        <f>C237</f>
        <v>70000</v>
      </c>
      <c r="D236" s="16">
        <f>D237</f>
        <v>0</v>
      </c>
      <c r="E236" s="16">
        <v>0</v>
      </c>
    </row>
    <row r="237" spans="1:5" s="7" customFormat="1" ht="18" customHeight="1">
      <c r="A237" s="11" t="s">
        <v>278</v>
      </c>
      <c r="B237" s="31" t="s">
        <v>279</v>
      </c>
      <c r="C237" s="16">
        <v>70000</v>
      </c>
      <c r="D237" s="16">
        <v>0</v>
      </c>
      <c r="E237" s="16">
        <v>0</v>
      </c>
    </row>
    <row r="238" spans="1:5" s="14" customFormat="1" ht="23.25" customHeight="1">
      <c r="A238" s="12" t="s">
        <v>66</v>
      </c>
      <c r="B238" s="12" t="s">
        <v>6</v>
      </c>
      <c r="C238" s="13">
        <f>SUM(C239,C261,C270,C276,C296,C306,C310)</f>
        <v>11666471</v>
      </c>
      <c r="D238" s="13">
        <f>SUM(D239,D261,D270,D276,D296,D306,D310)</f>
        <v>5483136.91</v>
      </c>
      <c r="E238" s="13">
        <f t="shared" si="3"/>
        <v>46.99910461355452</v>
      </c>
    </row>
    <row r="239" spans="1:5" s="7" customFormat="1" ht="20.25" customHeight="1">
      <c r="A239" s="11" t="s">
        <v>145</v>
      </c>
      <c r="B239" s="15" t="s">
        <v>27</v>
      </c>
      <c r="C239" s="16">
        <f>C240+C241+C242+C243+C244+C245+C246+C247+C248+C249+C250+C251+C252+C253+C254+C255+C256+C257+C258+C259+C260</f>
        <v>4864441</v>
      </c>
      <c r="D239" s="16">
        <f>D240+D241+D242+D243+D244+D245+D246+D247+D248+D249+D250+D251+D252+D253+D254+D255+D256+D257+D258+D259+D260</f>
        <v>2839528.4800000004</v>
      </c>
      <c r="E239" s="16">
        <f t="shared" si="3"/>
        <v>58.373171346923534</v>
      </c>
    </row>
    <row r="240" spans="1:5" s="7" customFormat="1" ht="18.75" customHeight="1">
      <c r="A240" s="11" t="s">
        <v>104</v>
      </c>
      <c r="B240" s="15" t="s">
        <v>128</v>
      </c>
      <c r="C240" s="16">
        <v>158087</v>
      </c>
      <c r="D240" s="16">
        <v>85183.25</v>
      </c>
      <c r="E240" s="16">
        <f t="shared" si="3"/>
        <v>53.88377918487921</v>
      </c>
    </row>
    <row r="241" spans="1:5" s="7" customFormat="1" ht="18.75" customHeight="1">
      <c r="A241" s="11" t="s">
        <v>87</v>
      </c>
      <c r="B241" s="15" t="s">
        <v>88</v>
      </c>
      <c r="C241" s="16">
        <v>2260302</v>
      </c>
      <c r="D241" s="16">
        <v>1015732.03</v>
      </c>
      <c r="E241" s="16">
        <f t="shared" si="3"/>
        <v>44.93789015804083</v>
      </c>
    </row>
    <row r="242" spans="1:5" s="7" customFormat="1" ht="18.75" customHeight="1">
      <c r="A242" s="11" t="s">
        <v>89</v>
      </c>
      <c r="B242" s="15" t="s">
        <v>231</v>
      </c>
      <c r="C242" s="16">
        <v>187252</v>
      </c>
      <c r="D242" s="16">
        <v>163971.11</v>
      </c>
      <c r="E242" s="16">
        <f t="shared" si="3"/>
        <v>87.56708072543951</v>
      </c>
    </row>
    <row r="243" spans="1:5" s="7" customFormat="1" ht="18.75" customHeight="1">
      <c r="A243" s="11" t="s">
        <v>90</v>
      </c>
      <c r="B243" s="15" t="s">
        <v>188</v>
      </c>
      <c r="C243" s="16">
        <v>446479</v>
      </c>
      <c r="D243" s="16">
        <v>198203.84</v>
      </c>
      <c r="E243" s="16">
        <f t="shared" si="3"/>
        <v>44.39264556675678</v>
      </c>
    </row>
    <row r="244" spans="1:5" s="7" customFormat="1" ht="18.75" customHeight="1">
      <c r="A244" s="11" t="s">
        <v>91</v>
      </c>
      <c r="B244" s="15" t="s">
        <v>29</v>
      </c>
      <c r="C244" s="16">
        <v>62852</v>
      </c>
      <c r="D244" s="16">
        <v>26631.44</v>
      </c>
      <c r="E244" s="16">
        <f t="shared" si="3"/>
        <v>42.37166677273595</v>
      </c>
    </row>
    <row r="245" spans="1:5" s="7" customFormat="1" ht="18.75" customHeight="1">
      <c r="A245" s="11" t="s">
        <v>247</v>
      </c>
      <c r="B245" s="31" t="s">
        <v>248</v>
      </c>
      <c r="C245" s="16">
        <v>12400</v>
      </c>
      <c r="D245" s="16">
        <v>2446.98</v>
      </c>
      <c r="E245" s="16">
        <f t="shared" si="3"/>
        <v>19.733709677419355</v>
      </c>
    </row>
    <row r="246" spans="1:5" s="7" customFormat="1" ht="18.75" customHeight="1">
      <c r="A246" s="11" t="s">
        <v>72</v>
      </c>
      <c r="B246" s="15" t="s">
        <v>73</v>
      </c>
      <c r="C246" s="16">
        <v>74352</v>
      </c>
      <c r="D246" s="16">
        <v>56341.72</v>
      </c>
      <c r="E246" s="16">
        <f t="shared" si="3"/>
        <v>75.77700667097051</v>
      </c>
    </row>
    <row r="247" spans="1:5" s="7" customFormat="1" ht="18.75" customHeight="1">
      <c r="A247" s="11" t="s">
        <v>324</v>
      </c>
      <c r="B247" s="3" t="s">
        <v>325</v>
      </c>
      <c r="C247" s="16">
        <v>1500</v>
      </c>
      <c r="D247" s="16">
        <v>0</v>
      </c>
      <c r="E247" s="16">
        <f t="shared" si="3"/>
        <v>0</v>
      </c>
    </row>
    <row r="248" spans="1:5" s="7" customFormat="1" ht="18.75" customHeight="1">
      <c r="A248" s="11" t="s">
        <v>105</v>
      </c>
      <c r="B248" s="15" t="s">
        <v>106</v>
      </c>
      <c r="C248" s="16">
        <v>15000</v>
      </c>
      <c r="D248" s="16">
        <v>1735.61</v>
      </c>
      <c r="E248" s="16">
        <f t="shared" si="3"/>
        <v>11.570733333333333</v>
      </c>
    </row>
    <row r="249" spans="1:5" s="7" customFormat="1" ht="18.75" customHeight="1">
      <c r="A249" s="11" t="s">
        <v>74</v>
      </c>
      <c r="B249" s="15" t="s">
        <v>75</v>
      </c>
      <c r="C249" s="16">
        <v>175000</v>
      </c>
      <c r="D249" s="16">
        <v>93034.86</v>
      </c>
      <c r="E249" s="16">
        <f t="shared" si="3"/>
        <v>53.162777142857145</v>
      </c>
    </row>
    <row r="250" spans="1:5" s="7" customFormat="1" ht="18.75" customHeight="1">
      <c r="A250" s="11" t="s">
        <v>76</v>
      </c>
      <c r="B250" s="15" t="s">
        <v>77</v>
      </c>
      <c r="C250" s="16">
        <v>85000</v>
      </c>
      <c r="D250" s="16">
        <v>7000</v>
      </c>
      <c r="E250" s="16">
        <f t="shared" si="3"/>
        <v>8.235294117647058</v>
      </c>
    </row>
    <row r="251" spans="1:5" s="7" customFormat="1" ht="18.75" customHeight="1">
      <c r="A251" s="11" t="s">
        <v>326</v>
      </c>
      <c r="B251" s="3" t="s">
        <v>327</v>
      </c>
      <c r="C251" s="16">
        <v>4000</v>
      </c>
      <c r="D251" s="16">
        <v>1885</v>
      </c>
      <c r="E251" s="16">
        <f t="shared" si="3"/>
        <v>47.125</v>
      </c>
    </row>
    <row r="252" spans="1:5" s="7" customFormat="1" ht="18.75" customHeight="1">
      <c r="A252" s="11" t="s">
        <v>78</v>
      </c>
      <c r="B252" s="15" t="s">
        <v>79</v>
      </c>
      <c r="C252" s="16">
        <v>46905</v>
      </c>
      <c r="D252" s="16">
        <v>32815.27</v>
      </c>
      <c r="E252" s="16">
        <f t="shared" si="3"/>
        <v>69.96113420744057</v>
      </c>
    </row>
    <row r="253" spans="1:5" s="7" customFormat="1" ht="18.75" customHeight="1">
      <c r="A253" s="11" t="s">
        <v>249</v>
      </c>
      <c r="B253" s="15" t="s">
        <v>250</v>
      </c>
      <c r="C253" s="16">
        <v>7000</v>
      </c>
      <c r="D253" s="16">
        <v>1142.56</v>
      </c>
      <c r="E253" s="16">
        <f t="shared" si="3"/>
        <v>16.322285714285716</v>
      </c>
    </row>
    <row r="254" spans="1:5" s="7" customFormat="1" ht="26.25" customHeight="1">
      <c r="A254" s="11" t="s">
        <v>314</v>
      </c>
      <c r="B254" s="2" t="s">
        <v>315</v>
      </c>
      <c r="C254" s="16">
        <v>14400</v>
      </c>
      <c r="D254" s="16">
        <v>6170.8</v>
      </c>
      <c r="E254" s="16">
        <f t="shared" si="3"/>
        <v>42.85277777777778</v>
      </c>
    </row>
    <row r="255" spans="1:5" s="7" customFormat="1" ht="18.75" customHeight="1">
      <c r="A255" s="11" t="s">
        <v>96</v>
      </c>
      <c r="B255" s="15" t="s">
        <v>28</v>
      </c>
      <c r="C255" s="16">
        <v>3000</v>
      </c>
      <c r="D255" s="16">
        <v>65.88</v>
      </c>
      <c r="E255" s="16">
        <f t="shared" si="3"/>
        <v>2.1959999999999997</v>
      </c>
    </row>
    <row r="256" spans="1:5" s="7" customFormat="1" ht="18.75" customHeight="1">
      <c r="A256" s="11" t="s">
        <v>80</v>
      </c>
      <c r="B256" s="15" t="s">
        <v>26</v>
      </c>
      <c r="C256" s="16">
        <v>10000</v>
      </c>
      <c r="D256" s="16">
        <v>1313</v>
      </c>
      <c r="E256" s="16">
        <f t="shared" si="3"/>
        <v>13.13</v>
      </c>
    </row>
    <row r="257" spans="1:5" s="7" customFormat="1" ht="18.75" customHeight="1">
      <c r="A257" s="11" t="s">
        <v>92</v>
      </c>
      <c r="B257" s="15" t="s">
        <v>232</v>
      </c>
      <c r="C257" s="16">
        <v>139655</v>
      </c>
      <c r="D257" s="16">
        <v>104742</v>
      </c>
      <c r="E257" s="16">
        <f t="shared" si="3"/>
        <v>75.00053703770004</v>
      </c>
    </row>
    <row r="258" spans="1:5" s="7" customFormat="1" ht="27.75" customHeight="1">
      <c r="A258" s="11" t="s">
        <v>317</v>
      </c>
      <c r="B258" s="2" t="s">
        <v>318</v>
      </c>
      <c r="C258" s="16">
        <v>10000</v>
      </c>
      <c r="D258" s="16">
        <v>5232.12</v>
      </c>
      <c r="E258" s="16">
        <f t="shared" si="3"/>
        <v>52.321200000000005</v>
      </c>
    </row>
    <row r="259" spans="1:5" s="7" customFormat="1" ht="18.75" customHeight="1">
      <c r="A259" s="11" t="s">
        <v>71</v>
      </c>
      <c r="B259" s="15" t="s">
        <v>230</v>
      </c>
      <c r="C259" s="16">
        <v>851257</v>
      </c>
      <c r="D259" s="16">
        <v>735886.67</v>
      </c>
      <c r="E259" s="16">
        <f t="shared" si="3"/>
        <v>86.44706240301107</v>
      </c>
    </row>
    <row r="260" spans="1:5" s="7" customFormat="1" ht="18.75" customHeight="1">
      <c r="A260" s="11" t="s">
        <v>97</v>
      </c>
      <c r="B260" s="15" t="s">
        <v>229</v>
      </c>
      <c r="C260" s="16">
        <v>300000</v>
      </c>
      <c r="D260" s="16">
        <v>299994.34</v>
      </c>
      <c r="E260" s="16">
        <f t="shared" si="3"/>
        <v>99.99811333333334</v>
      </c>
    </row>
    <row r="261" spans="1:5" s="7" customFormat="1" ht="26.25" customHeight="1">
      <c r="A261" s="11" t="s">
        <v>256</v>
      </c>
      <c r="B261" s="15" t="s">
        <v>257</v>
      </c>
      <c r="C261" s="16">
        <f>SUM(C262:C269)</f>
        <v>267376</v>
      </c>
      <c r="D261" s="16">
        <f>D262+D263+D264+D265+D266+D267+D268+D269</f>
        <v>131056.51</v>
      </c>
      <c r="E261" s="16">
        <f t="shared" si="3"/>
        <v>49.01580919753455</v>
      </c>
    </row>
    <row r="262" spans="1:5" s="7" customFormat="1" ht="18.75" customHeight="1">
      <c r="A262" s="11" t="s">
        <v>104</v>
      </c>
      <c r="B262" s="17" t="s">
        <v>258</v>
      </c>
      <c r="C262" s="16">
        <v>13879</v>
      </c>
      <c r="D262" s="16">
        <v>8674.2</v>
      </c>
      <c r="E262" s="16">
        <f t="shared" si="3"/>
        <v>62.4987391022408</v>
      </c>
    </row>
    <row r="263" spans="1:5" s="7" customFormat="1" ht="18.75" customHeight="1">
      <c r="A263" s="11" t="s">
        <v>87</v>
      </c>
      <c r="B263" s="31" t="s">
        <v>88</v>
      </c>
      <c r="C263" s="16">
        <v>173379</v>
      </c>
      <c r="D263" s="16">
        <v>82071.72</v>
      </c>
      <c r="E263" s="16">
        <f t="shared" si="3"/>
        <v>47.33659785787206</v>
      </c>
    </row>
    <row r="264" spans="1:5" s="7" customFormat="1" ht="18.75" customHeight="1">
      <c r="A264" s="11" t="s">
        <v>89</v>
      </c>
      <c r="B264" s="31" t="s">
        <v>259</v>
      </c>
      <c r="C264" s="16">
        <v>16937</v>
      </c>
      <c r="D264" s="16">
        <v>12642.39</v>
      </c>
      <c r="E264" s="16">
        <f t="shared" si="3"/>
        <v>74.6436204758812</v>
      </c>
    </row>
    <row r="265" spans="1:5" s="7" customFormat="1" ht="18.75" customHeight="1">
      <c r="A265" s="11" t="s">
        <v>90</v>
      </c>
      <c r="B265" s="31" t="s">
        <v>188</v>
      </c>
      <c r="C265" s="16">
        <v>35561</v>
      </c>
      <c r="D265" s="16">
        <v>15957.44</v>
      </c>
      <c r="E265" s="16">
        <f t="shared" si="3"/>
        <v>44.873428756221706</v>
      </c>
    </row>
    <row r="266" spans="1:5" s="7" customFormat="1" ht="18.75" customHeight="1">
      <c r="A266" s="11" t="s">
        <v>91</v>
      </c>
      <c r="B266" s="31" t="s">
        <v>29</v>
      </c>
      <c r="C266" s="16">
        <v>5003</v>
      </c>
      <c r="D266" s="16">
        <v>2247.76</v>
      </c>
      <c r="E266" s="16">
        <f t="shared" si="3"/>
        <v>44.9282430541675</v>
      </c>
    </row>
    <row r="267" spans="1:5" s="7" customFormat="1" ht="18.75" customHeight="1">
      <c r="A267" s="11" t="s">
        <v>72</v>
      </c>
      <c r="B267" s="31" t="s">
        <v>73</v>
      </c>
      <c r="C267" s="16">
        <v>7000</v>
      </c>
      <c r="D267" s="16">
        <v>0</v>
      </c>
      <c r="E267" s="16">
        <f t="shared" si="3"/>
        <v>0</v>
      </c>
    </row>
    <row r="268" spans="1:5" s="7" customFormat="1" ht="18.75" customHeight="1">
      <c r="A268" s="11" t="s">
        <v>105</v>
      </c>
      <c r="B268" s="31" t="s">
        <v>265</v>
      </c>
      <c r="C268" s="16">
        <v>3000</v>
      </c>
      <c r="D268" s="16">
        <v>0</v>
      </c>
      <c r="E268" s="16">
        <v>0</v>
      </c>
    </row>
    <row r="269" spans="1:5" s="7" customFormat="1" ht="18.75" customHeight="1">
      <c r="A269" s="11" t="s">
        <v>92</v>
      </c>
      <c r="B269" s="31" t="s">
        <v>284</v>
      </c>
      <c r="C269" s="16">
        <v>12617</v>
      </c>
      <c r="D269" s="16">
        <v>9463</v>
      </c>
      <c r="E269" s="16">
        <v>0</v>
      </c>
    </row>
    <row r="270" spans="1:5" s="7" customFormat="1" ht="21.75" customHeight="1">
      <c r="A270" s="11" t="s">
        <v>206</v>
      </c>
      <c r="B270" s="15" t="s">
        <v>334</v>
      </c>
      <c r="C270" s="16">
        <f>C271+C272+C273+C274+C275</f>
        <v>2978556</v>
      </c>
      <c r="D270" s="16">
        <f>D271+D272+D273+D274+D275</f>
        <v>753284.14</v>
      </c>
      <c r="E270" s="16">
        <f t="shared" si="3"/>
        <v>25.290246011825868</v>
      </c>
    </row>
    <row r="271" spans="1:5" s="7" customFormat="1" ht="30" customHeight="1">
      <c r="A271" s="11" t="s">
        <v>123</v>
      </c>
      <c r="B271" s="15" t="s">
        <v>124</v>
      </c>
      <c r="C271" s="16">
        <v>16500</v>
      </c>
      <c r="D271" s="16">
        <v>1014.08</v>
      </c>
      <c r="E271" s="16">
        <v>0</v>
      </c>
    </row>
    <row r="272" spans="1:5" s="7" customFormat="1" ht="27.75" customHeight="1">
      <c r="A272" s="11" t="s">
        <v>260</v>
      </c>
      <c r="B272" s="17" t="s">
        <v>261</v>
      </c>
      <c r="C272" s="16">
        <v>186846</v>
      </c>
      <c r="D272" s="16">
        <v>93971.88</v>
      </c>
      <c r="E272" s="16">
        <f t="shared" si="3"/>
        <v>50.29376063710222</v>
      </c>
    </row>
    <row r="273" spans="1:5" s="7" customFormat="1" ht="18" customHeight="1">
      <c r="A273" s="11" t="s">
        <v>328</v>
      </c>
      <c r="B273" s="17" t="s">
        <v>79</v>
      </c>
      <c r="C273" s="16">
        <v>25000</v>
      </c>
      <c r="D273" s="16">
        <v>12800.72</v>
      </c>
      <c r="E273" s="16">
        <f t="shared" si="3"/>
        <v>51.20287999999999</v>
      </c>
    </row>
    <row r="274" spans="1:5" s="7" customFormat="1" ht="18.75" customHeight="1">
      <c r="A274" s="11" t="s">
        <v>71</v>
      </c>
      <c r="B274" s="17" t="s">
        <v>230</v>
      </c>
      <c r="C274" s="16">
        <v>2600210</v>
      </c>
      <c r="D274" s="16">
        <v>645497.46</v>
      </c>
      <c r="E274" s="16">
        <f t="shared" si="3"/>
        <v>24.824820302975528</v>
      </c>
    </row>
    <row r="275" spans="1:5" s="7" customFormat="1" ht="21" customHeight="1">
      <c r="A275" s="11" t="s">
        <v>97</v>
      </c>
      <c r="B275" s="15" t="s">
        <v>229</v>
      </c>
      <c r="C275" s="16">
        <v>150000</v>
      </c>
      <c r="D275" s="16">
        <v>0</v>
      </c>
      <c r="E275" s="16">
        <f t="shared" si="3"/>
        <v>0</v>
      </c>
    </row>
    <row r="276" spans="1:5" s="7" customFormat="1" ht="21.75" customHeight="1">
      <c r="A276" s="11" t="s">
        <v>146</v>
      </c>
      <c r="B276" s="15" t="s">
        <v>7</v>
      </c>
      <c r="C276" s="16">
        <f>SUM(C277:C295)</f>
        <v>3224878</v>
      </c>
      <c r="D276" s="16">
        <f>SUM(D277:D295)</f>
        <v>1587171.98</v>
      </c>
      <c r="E276" s="16">
        <f t="shared" si="3"/>
        <v>49.21649687212973</v>
      </c>
    </row>
    <row r="277" spans="1:5" s="7" customFormat="1" ht="19.5" customHeight="1">
      <c r="A277" s="11" t="s">
        <v>104</v>
      </c>
      <c r="B277" s="15" t="s">
        <v>128</v>
      </c>
      <c r="C277" s="16">
        <v>155544</v>
      </c>
      <c r="D277" s="16">
        <v>83074.9</v>
      </c>
      <c r="E277" s="16">
        <f t="shared" si="3"/>
        <v>53.4092604022013</v>
      </c>
    </row>
    <row r="278" spans="1:5" s="7" customFormat="1" ht="18.75" customHeight="1">
      <c r="A278" s="11" t="s">
        <v>87</v>
      </c>
      <c r="B278" s="15" t="s">
        <v>88</v>
      </c>
      <c r="C278" s="16">
        <v>2064334</v>
      </c>
      <c r="D278" s="16">
        <v>941938.15</v>
      </c>
      <c r="E278" s="16">
        <f t="shared" si="3"/>
        <v>45.629154487597454</v>
      </c>
    </row>
    <row r="279" spans="1:5" s="7" customFormat="1" ht="18.75" customHeight="1">
      <c r="A279" s="11" t="s">
        <v>89</v>
      </c>
      <c r="B279" s="15" t="s">
        <v>231</v>
      </c>
      <c r="C279" s="16">
        <v>160777</v>
      </c>
      <c r="D279" s="16">
        <v>145052.05</v>
      </c>
      <c r="E279" s="16">
        <f t="shared" si="3"/>
        <v>90.21940327285618</v>
      </c>
    </row>
    <row r="280" spans="1:5" s="7" customFormat="1" ht="18.75" customHeight="1">
      <c r="A280" s="11" t="s">
        <v>90</v>
      </c>
      <c r="B280" s="15" t="s">
        <v>234</v>
      </c>
      <c r="C280" s="16">
        <v>407607</v>
      </c>
      <c r="D280" s="16">
        <v>178973.63</v>
      </c>
      <c r="E280" s="16">
        <f t="shared" si="3"/>
        <v>43.90837988552699</v>
      </c>
    </row>
    <row r="281" spans="1:5" s="7" customFormat="1" ht="18.75" customHeight="1">
      <c r="A281" s="11" t="s">
        <v>91</v>
      </c>
      <c r="B281" s="15" t="s">
        <v>29</v>
      </c>
      <c r="C281" s="16">
        <v>57403</v>
      </c>
      <c r="D281" s="16">
        <v>24935.49</v>
      </c>
      <c r="E281" s="16">
        <f t="shared" si="3"/>
        <v>43.43934985976343</v>
      </c>
    </row>
    <row r="282" spans="1:5" s="7" customFormat="1" ht="17.25" customHeight="1">
      <c r="A282" s="11" t="s">
        <v>247</v>
      </c>
      <c r="B282" s="31" t="s">
        <v>248</v>
      </c>
      <c r="C282" s="16">
        <v>1000</v>
      </c>
      <c r="D282" s="16">
        <v>0</v>
      </c>
      <c r="E282" s="16">
        <v>0</v>
      </c>
    </row>
    <row r="283" spans="1:5" s="7" customFormat="1" ht="18.75" customHeight="1">
      <c r="A283" s="11" t="s">
        <v>72</v>
      </c>
      <c r="B283" s="15" t="s">
        <v>73</v>
      </c>
      <c r="C283" s="16">
        <v>46000</v>
      </c>
      <c r="D283" s="16">
        <v>20622.9</v>
      </c>
      <c r="E283" s="16">
        <f t="shared" si="3"/>
        <v>44.83239130434783</v>
      </c>
    </row>
    <row r="284" spans="1:5" s="7" customFormat="1" ht="18.75" customHeight="1">
      <c r="A284" s="11" t="s">
        <v>324</v>
      </c>
      <c r="B284" s="3" t="s">
        <v>325</v>
      </c>
      <c r="C284" s="16">
        <v>1000</v>
      </c>
      <c r="D284" s="16">
        <v>997.33</v>
      </c>
      <c r="E284" s="16">
        <f t="shared" si="3"/>
        <v>99.733</v>
      </c>
    </row>
    <row r="285" spans="1:5" s="7" customFormat="1" ht="18.75" customHeight="1">
      <c r="A285" s="11" t="s">
        <v>105</v>
      </c>
      <c r="B285" s="15" t="s">
        <v>106</v>
      </c>
      <c r="C285" s="16">
        <v>10000</v>
      </c>
      <c r="D285" s="16">
        <v>3960.86</v>
      </c>
      <c r="E285" s="16">
        <f t="shared" si="3"/>
        <v>39.6086</v>
      </c>
    </row>
    <row r="286" spans="1:5" s="7" customFormat="1" ht="18.75" customHeight="1">
      <c r="A286" s="11" t="s">
        <v>74</v>
      </c>
      <c r="B286" s="15" t="s">
        <v>75</v>
      </c>
      <c r="C286" s="16">
        <v>100000</v>
      </c>
      <c r="D286" s="16">
        <v>61538.42</v>
      </c>
      <c r="E286" s="16">
        <f t="shared" si="3"/>
        <v>61.538419999999995</v>
      </c>
    </row>
    <row r="287" spans="1:5" s="7" customFormat="1" ht="18" customHeight="1">
      <c r="A287" s="11" t="s">
        <v>76</v>
      </c>
      <c r="B287" s="31" t="s">
        <v>77</v>
      </c>
      <c r="C287" s="16">
        <v>10000</v>
      </c>
      <c r="D287" s="16">
        <v>0</v>
      </c>
      <c r="E287" s="16">
        <f t="shared" si="3"/>
        <v>0</v>
      </c>
    </row>
    <row r="288" spans="1:5" s="7" customFormat="1" ht="18.75" customHeight="1">
      <c r="A288" s="11" t="s">
        <v>326</v>
      </c>
      <c r="B288" s="3" t="s">
        <v>327</v>
      </c>
      <c r="C288" s="16">
        <v>3000</v>
      </c>
      <c r="D288" s="16">
        <v>0</v>
      </c>
      <c r="E288" s="16">
        <f t="shared" si="3"/>
        <v>0</v>
      </c>
    </row>
    <row r="289" spans="1:5" s="7" customFormat="1" ht="18.75" customHeight="1">
      <c r="A289" s="11" t="s">
        <v>78</v>
      </c>
      <c r="B289" s="31" t="s">
        <v>79</v>
      </c>
      <c r="C289" s="16">
        <v>54000</v>
      </c>
      <c r="D289" s="16">
        <v>26749.7</v>
      </c>
      <c r="E289" s="16">
        <f t="shared" si="3"/>
        <v>49.53648148148148</v>
      </c>
    </row>
    <row r="290" spans="1:5" s="7" customFormat="1" ht="18.75" customHeight="1">
      <c r="A290" s="11" t="s">
        <v>249</v>
      </c>
      <c r="B290" s="15" t="s">
        <v>250</v>
      </c>
      <c r="C290" s="16">
        <v>1000</v>
      </c>
      <c r="D290" s="16">
        <v>59</v>
      </c>
      <c r="E290" s="16">
        <f t="shared" si="3"/>
        <v>5.8999999999999995</v>
      </c>
    </row>
    <row r="291" spans="1:5" s="7" customFormat="1" ht="26.25" customHeight="1">
      <c r="A291" s="11" t="s">
        <v>314</v>
      </c>
      <c r="B291" s="2" t="s">
        <v>315</v>
      </c>
      <c r="C291" s="16">
        <v>10000</v>
      </c>
      <c r="D291" s="16">
        <v>6573.85</v>
      </c>
      <c r="E291" s="16">
        <f t="shared" si="3"/>
        <v>65.7385</v>
      </c>
    </row>
    <row r="292" spans="1:5" s="7" customFormat="1" ht="18.75" customHeight="1">
      <c r="A292" s="11" t="s">
        <v>96</v>
      </c>
      <c r="B292" s="15" t="s">
        <v>28</v>
      </c>
      <c r="C292" s="16">
        <v>2000</v>
      </c>
      <c r="D292" s="16">
        <v>143.7</v>
      </c>
      <c r="E292" s="16">
        <f t="shared" si="3"/>
        <v>7.185</v>
      </c>
    </row>
    <row r="293" spans="1:5" s="7" customFormat="1" ht="18.75" customHeight="1">
      <c r="A293" s="11" t="s">
        <v>80</v>
      </c>
      <c r="B293" s="15" t="s">
        <v>26</v>
      </c>
      <c r="C293" s="16">
        <v>10000</v>
      </c>
      <c r="D293" s="16">
        <v>1286</v>
      </c>
      <c r="E293" s="16">
        <f aca="true" t="shared" si="4" ref="E293:E379">D293/C293*100</f>
        <v>12.86</v>
      </c>
    </row>
    <row r="294" spans="1:5" s="7" customFormat="1" ht="18.75" customHeight="1">
      <c r="A294" s="11" t="s">
        <v>92</v>
      </c>
      <c r="B294" s="15" t="s">
        <v>30</v>
      </c>
      <c r="C294" s="16">
        <v>121213</v>
      </c>
      <c r="D294" s="16">
        <v>90910</v>
      </c>
      <c r="E294" s="16">
        <v>0</v>
      </c>
    </row>
    <row r="295" spans="1:5" s="7" customFormat="1" ht="26.25" customHeight="1">
      <c r="A295" s="11" t="s">
        <v>317</v>
      </c>
      <c r="B295" s="2" t="s">
        <v>318</v>
      </c>
      <c r="C295" s="16">
        <v>10000</v>
      </c>
      <c r="D295" s="16">
        <v>356</v>
      </c>
      <c r="E295" s="16">
        <v>0</v>
      </c>
    </row>
    <row r="296" spans="1:5" s="7" customFormat="1" ht="21.75" customHeight="1">
      <c r="A296" s="11" t="s">
        <v>207</v>
      </c>
      <c r="B296" s="15" t="s">
        <v>8</v>
      </c>
      <c r="C296" s="16">
        <f>SUM(C297:C305)</f>
        <v>264654</v>
      </c>
      <c r="D296" s="16">
        <f>SUM(D297:D305)</f>
        <v>138865.06</v>
      </c>
      <c r="E296" s="16">
        <f t="shared" si="4"/>
        <v>52.4704179797018</v>
      </c>
    </row>
    <row r="297" spans="1:5" s="7" customFormat="1" ht="18.75" customHeight="1">
      <c r="A297" s="11" t="s">
        <v>87</v>
      </c>
      <c r="B297" s="15" t="s">
        <v>88</v>
      </c>
      <c r="C297" s="16">
        <v>111352</v>
      </c>
      <c r="D297" s="16">
        <v>49641.89</v>
      </c>
      <c r="E297" s="16">
        <f t="shared" si="4"/>
        <v>44.581049285149795</v>
      </c>
    </row>
    <row r="298" spans="1:5" s="7" customFormat="1" ht="18.75" customHeight="1">
      <c r="A298" s="11" t="s">
        <v>89</v>
      </c>
      <c r="B298" s="15" t="s">
        <v>231</v>
      </c>
      <c r="C298" s="16">
        <v>7905</v>
      </c>
      <c r="D298" s="16">
        <v>6972.21</v>
      </c>
      <c r="E298" s="16">
        <f t="shared" si="4"/>
        <v>88.2</v>
      </c>
    </row>
    <row r="299" spans="1:5" s="7" customFormat="1" ht="18.75" customHeight="1">
      <c r="A299" s="11" t="s">
        <v>90</v>
      </c>
      <c r="B299" s="15" t="s">
        <v>234</v>
      </c>
      <c r="C299" s="16">
        <v>20531</v>
      </c>
      <c r="D299" s="16">
        <v>8432.28</v>
      </c>
      <c r="E299" s="16">
        <f t="shared" si="4"/>
        <v>41.07096585650967</v>
      </c>
    </row>
    <row r="300" spans="1:5" s="7" customFormat="1" ht="18.75" customHeight="1">
      <c r="A300" s="11" t="s">
        <v>91</v>
      </c>
      <c r="B300" s="15" t="s">
        <v>29</v>
      </c>
      <c r="C300" s="16">
        <v>2724</v>
      </c>
      <c r="D300" s="16">
        <v>1208.13</v>
      </c>
      <c r="E300" s="16">
        <f t="shared" si="4"/>
        <v>44.35132158590309</v>
      </c>
    </row>
    <row r="301" spans="1:5" s="7" customFormat="1" ht="18.75" customHeight="1">
      <c r="A301" s="11" t="s">
        <v>72</v>
      </c>
      <c r="B301" s="15" t="s">
        <v>73</v>
      </c>
      <c r="C301" s="16">
        <v>37000</v>
      </c>
      <c r="D301" s="16">
        <v>26102.61</v>
      </c>
      <c r="E301" s="16">
        <f t="shared" si="4"/>
        <v>70.5475945945946</v>
      </c>
    </row>
    <row r="302" spans="1:5" s="7" customFormat="1" ht="18.75" customHeight="1">
      <c r="A302" s="11" t="s">
        <v>76</v>
      </c>
      <c r="B302" s="31" t="s">
        <v>77</v>
      </c>
      <c r="C302" s="16">
        <v>1000</v>
      </c>
      <c r="D302" s="16">
        <v>305</v>
      </c>
      <c r="E302" s="16">
        <f t="shared" si="4"/>
        <v>30.5</v>
      </c>
    </row>
    <row r="303" spans="1:5" s="7" customFormat="1" ht="18.75" customHeight="1">
      <c r="A303" s="11" t="s">
        <v>78</v>
      </c>
      <c r="B303" s="15" t="s">
        <v>79</v>
      </c>
      <c r="C303" s="16">
        <v>80550</v>
      </c>
      <c r="D303" s="16">
        <v>43893.94</v>
      </c>
      <c r="E303" s="16">
        <f t="shared" si="4"/>
        <v>54.49278708876475</v>
      </c>
    </row>
    <row r="304" spans="1:5" s="7" customFormat="1" ht="18.75" customHeight="1">
      <c r="A304" s="11" t="s">
        <v>80</v>
      </c>
      <c r="B304" s="15" t="s">
        <v>26</v>
      </c>
      <c r="C304" s="16">
        <v>1300</v>
      </c>
      <c r="D304" s="16">
        <v>590</v>
      </c>
      <c r="E304" s="16">
        <f t="shared" si="4"/>
        <v>45.38461538461539</v>
      </c>
    </row>
    <row r="305" spans="1:5" s="7" customFormat="1" ht="18.75" customHeight="1">
      <c r="A305" s="11" t="s">
        <v>92</v>
      </c>
      <c r="B305" s="15" t="s">
        <v>232</v>
      </c>
      <c r="C305" s="16">
        <v>2292</v>
      </c>
      <c r="D305" s="16">
        <v>1719</v>
      </c>
      <c r="E305" s="16">
        <f t="shared" si="4"/>
        <v>75</v>
      </c>
    </row>
    <row r="306" spans="1:5" s="7" customFormat="1" ht="21" customHeight="1">
      <c r="A306" s="11" t="s">
        <v>208</v>
      </c>
      <c r="B306" s="15" t="s">
        <v>131</v>
      </c>
      <c r="C306" s="16">
        <f>C307+C309+C308</f>
        <v>28338</v>
      </c>
      <c r="D306" s="16">
        <f>D307+D309+D308</f>
        <v>4559.74</v>
      </c>
      <c r="E306" s="16">
        <f t="shared" si="4"/>
        <v>16.090549791798995</v>
      </c>
    </row>
    <row r="307" spans="1:5" s="7" customFormat="1" ht="18.75" customHeight="1">
      <c r="A307" s="11" t="s">
        <v>72</v>
      </c>
      <c r="B307" s="31" t="s">
        <v>73</v>
      </c>
      <c r="C307" s="16">
        <v>2000</v>
      </c>
      <c r="D307" s="16">
        <v>0</v>
      </c>
      <c r="E307" s="16">
        <v>0</v>
      </c>
    </row>
    <row r="308" spans="1:5" s="7" customFormat="1" ht="18.75" customHeight="1">
      <c r="A308" s="11" t="s">
        <v>78</v>
      </c>
      <c r="B308" s="15" t="s">
        <v>79</v>
      </c>
      <c r="C308" s="16">
        <v>20500</v>
      </c>
      <c r="D308" s="16">
        <v>1704</v>
      </c>
      <c r="E308" s="16">
        <f t="shared" si="4"/>
        <v>8.31219512195122</v>
      </c>
    </row>
    <row r="309" spans="1:5" s="7" customFormat="1" ht="18.75" customHeight="1">
      <c r="A309" s="11" t="s">
        <v>96</v>
      </c>
      <c r="B309" s="15" t="s">
        <v>28</v>
      </c>
      <c r="C309" s="16">
        <v>5838</v>
      </c>
      <c r="D309" s="16">
        <v>2855.74</v>
      </c>
      <c r="E309" s="16">
        <f t="shared" si="4"/>
        <v>48.916409729359366</v>
      </c>
    </row>
    <row r="310" spans="1:5" s="7" customFormat="1" ht="21" customHeight="1">
      <c r="A310" s="11" t="s">
        <v>209</v>
      </c>
      <c r="B310" s="15" t="s">
        <v>4</v>
      </c>
      <c r="C310" s="16">
        <f>C311</f>
        <v>38228</v>
      </c>
      <c r="D310" s="16">
        <f>D311</f>
        <v>28671</v>
      </c>
      <c r="E310" s="16">
        <f t="shared" si="4"/>
        <v>75</v>
      </c>
    </row>
    <row r="311" spans="1:5" s="7" customFormat="1" ht="18.75" customHeight="1">
      <c r="A311" s="11" t="s">
        <v>92</v>
      </c>
      <c r="B311" s="15" t="s">
        <v>232</v>
      </c>
      <c r="C311" s="16">
        <v>38228</v>
      </c>
      <c r="D311" s="16">
        <v>28671</v>
      </c>
      <c r="E311" s="16">
        <f t="shared" si="4"/>
        <v>75</v>
      </c>
    </row>
    <row r="312" spans="1:5" s="14" customFormat="1" ht="22.5" customHeight="1">
      <c r="A312" s="12" t="s">
        <v>107</v>
      </c>
      <c r="B312" s="12" t="s">
        <v>32</v>
      </c>
      <c r="C312" s="13">
        <f>C313+C316</f>
        <v>58596</v>
      </c>
      <c r="D312" s="13">
        <f>D313+D316</f>
        <v>27431.840000000004</v>
      </c>
      <c r="E312" s="13">
        <f t="shared" si="4"/>
        <v>46.81520922929894</v>
      </c>
    </row>
    <row r="313" spans="1:5" s="14" customFormat="1" ht="21" customHeight="1">
      <c r="A313" s="27" t="s">
        <v>280</v>
      </c>
      <c r="B313" s="15" t="s">
        <v>281</v>
      </c>
      <c r="C313" s="16">
        <f>C314+C315</f>
        <v>4000</v>
      </c>
      <c r="D313" s="16">
        <f>D314+D315</f>
        <v>0</v>
      </c>
      <c r="E313" s="13">
        <v>0</v>
      </c>
    </row>
    <row r="314" spans="1:5" s="14" customFormat="1" ht="18.75" customHeight="1">
      <c r="A314" s="11" t="s">
        <v>72</v>
      </c>
      <c r="B314" s="15" t="s">
        <v>73</v>
      </c>
      <c r="C314" s="16">
        <v>1500</v>
      </c>
      <c r="D314" s="16">
        <v>0</v>
      </c>
      <c r="E314" s="13">
        <v>0</v>
      </c>
    </row>
    <row r="315" spans="1:5" s="14" customFormat="1" ht="17.25" customHeight="1">
      <c r="A315" s="11" t="s">
        <v>78</v>
      </c>
      <c r="B315" s="31" t="s">
        <v>79</v>
      </c>
      <c r="C315" s="16">
        <v>2500</v>
      </c>
      <c r="D315" s="16">
        <v>0</v>
      </c>
      <c r="E315" s="13">
        <v>0</v>
      </c>
    </row>
    <row r="316" spans="1:5" s="7" customFormat="1" ht="19.5" customHeight="1">
      <c r="A316" s="11" t="s">
        <v>210</v>
      </c>
      <c r="B316" s="15" t="s">
        <v>33</v>
      </c>
      <c r="C316" s="16">
        <f>SUM(C317:C321)</f>
        <v>54596</v>
      </c>
      <c r="D316" s="16">
        <f>SUM(D317:D321)</f>
        <v>27431.840000000004</v>
      </c>
      <c r="E316" s="16">
        <f t="shared" si="4"/>
        <v>50.245146164554185</v>
      </c>
    </row>
    <row r="317" spans="1:5" s="7" customFormat="1" ht="17.25" customHeight="1">
      <c r="A317" s="11" t="s">
        <v>108</v>
      </c>
      <c r="B317" s="15" t="s">
        <v>130</v>
      </c>
      <c r="C317" s="16">
        <v>33000</v>
      </c>
      <c r="D317" s="16">
        <v>15805.31</v>
      </c>
      <c r="E317" s="16">
        <f t="shared" si="4"/>
        <v>47.89487878787879</v>
      </c>
    </row>
    <row r="318" spans="1:5" s="7" customFormat="1" ht="18" customHeight="1">
      <c r="A318" s="11" t="s">
        <v>247</v>
      </c>
      <c r="B318" s="31" t="s">
        <v>248</v>
      </c>
      <c r="C318" s="16">
        <v>5800</v>
      </c>
      <c r="D318" s="16">
        <v>4235.55</v>
      </c>
      <c r="E318" s="16">
        <f t="shared" si="4"/>
        <v>73.02672413793104</v>
      </c>
    </row>
    <row r="319" spans="1:5" s="7" customFormat="1" ht="18.75" customHeight="1">
      <c r="A319" s="11" t="s">
        <v>72</v>
      </c>
      <c r="B319" s="15" t="s">
        <v>73</v>
      </c>
      <c r="C319" s="16">
        <v>2400</v>
      </c>
      <c r="D319" s="16">
        <v>1649.99</v>
      </c>
      <c r="E319" s="16">
        <f t="shared" si="4"/>
        <v>68.74958333333333</v>
      </c>
    </row>
    <row r="320" spans="1:5" s="7" customFormat="1" ht="18.75" customHeight="1">
      <c r="A320" s="11" t="s">
        <v>78</v>
      </c>
      <c r="B320" s="15" t="s">
        <v>79</v>
      </c>
      <c r="C320" s="16">
        <v>13296</v>
      </c>
      <c r="D320" s="16">
        <v>5740.99</v>
      </c>
      <c r="E320" s="16">
        <f t="shared" si="4"/>
        <v>43.17832430806257</v>
      </c>
    </row>
    <row r="321" spans="1:5" s="7" customFormat="1" ht="18" customHeight="1">
      <c r="A321" s="11" t="s">
        <v>96</v>
      </c>
      <c r="B321" s="15" t="s">
        <v>28</v>
      </c>
      <c r="C321" s="16">
        <v>100</v>
      </c>
      <c r="D321" s="16">
        <v>0</v>
      </c>
      <c r="E321" s="16">
        <f t="shared" si="4"/>
        <v>0</v>
      </c>
    </row>
    <row r="322" spans="1:5" s="14" customFormat="1" ht="24" customHeight="1">
      <c r="A322" s="12" t="s">
        <v>147</v>
      </c>
      <c r="B322" s="12" t="s">
        <v>187</v>
      </c>
      <c r="C322" s="13">
        <f>C323+C325+C338+C340+C342+C361+C369</f>
        <v>4220083</v>
      </c>
      <c r="D322" s="13">
        <f>D323+D325+D338+D340+D342+D361+D369</f>
        <v>1898139.74</v>
      </c>
      <c r="E322" s="13">
        <f t="shared" si="4"/>
        <v>44.978730039195916</v>
      </c>
    </row>
    <row r="323" spans="1:5" s="7" customFormat="1" ht="19.5" customHeight="1">
      <c r="A323" s="15" t="s">
        <v>225</v>
      </c>
      <c r="B323" s="15" t="s">
        <v>217</v>
      </c>
      <c r="C323" s="16">
        <f>C324</f>
        <v>55000</v>
      </c>
      <c r="D323" s="16">
        <f>D324</f>
        <v>32621.28</v>
      </c>
      <c r="E323" s="16">
        <f t="shared" si="4"/>
        <v>59.311418181818176</v>
      </c>
    </row>
    <row r="324" spans="1:5" s="7" customFormat="1" ht="18" customHeight="1">
      <c r="A324" s="11" t="s">
        <v>262</v>
      </c>
      <c r="B324" s="31" t="s">
        <v>26</v>
      </c>
      <c r="C324" s="16">
        <v>55000</v>
      </c>
      <c r="D324" s="16">
        <v>32621.28</v>
      </c>
      <c r="E324" s="16">
        <f t="shared" si="4"/>
        <v>59.311418181818176</v>
      </c>
    </row>
    <row r="325" spans="1:5" s="7" customFormat="1" ht="31.5" customHeight="1">
      <c r="A325" s="15" t="s">
        <v>149</v>
      </c>
      <c r="B325" s="15" t="s">
        <v>150</v>
      </c>
      <c r="C325" s="16">
        <f>C326+C327+C328+C329+C330+C331+C332+C333+C334+C335+C336+C337</f>
        <v>2964000</v>
      </c>
      <c r="D325" s="16">
        <f>D326+D327+D328+D329+D330+D331+D332+D333+D334+D335+D336+D337</f>
        <v>1329943.31</v>
      </c>
      <c r="E325" s="16">
        <f t="shared" si="4"/>
        <v>44.869882253711204</v>
      </c>
    </row>
    <row r="326" spans="1:5" s="7" customFormat="1" ht="17.25" customHeight="1">
      <c r="A326" s="11" t="s">
        <v>108</v>
      </c>
      <c r="B326" s="15" t="s">
        <v>130</v>
      </c>
      <c r="C326" s="16">
        <v>2822000</v>
      </c>
      <c r="D326" s="16">
        <v>1266724.94</v>
      </c>
      <c r="E326" s="16">
        <f t="shared" si="4"/>
        <v>44.88748901488306</v>
      </c>
    </row>
    <row r="327" spans="1:5" s="7" customFormat="1" ht="17.25" customHeight="1">
      <c r="A327" s="11" t="s">
        <v>87</v>
      </c>
      <c r="B327" s="15" t="s">
        <v>88</v>
      </c>
      <c r="C327" s="16">
        <v>50138</v>
      </c>
      <c r="D327" s="16">
        <v>22655.38</v>
      </c>
      <c r="E327" s="16">
        <f t="shared" si="4"/>
        <v>45.18604651162791</v>
      </c>
    </row>
    <row r="328" spans="1:5" s="7" customFormat="1" ht="17.25" customHeight="1">
      <c r="A328" s="11" t="s">
        <v>89</v>
      </c>
      <c r="B328" s="15" t="s">
        <v>189</v>
      </c>
      <c r="C328" s="16">
        <v>3970</v>
      </c>
      <c r="D328" s="16">
        <v>3758.57</v>
      </c>
      <c r="E328" s="16">
        <f t="shared" si="4"/>
        <v>94.6743073047859</v>
      </c>
    </row>
    <row r="329" spans="1:5" s="7" customFormat="1" ht="17.25" customHeight="1">
      <c r="A329" s="11" t="s">
        <v>90</v>
      </c>
      <c r="B329" s="15" t="s">
        <v>188</v>
      </c>
      <c r="C329" s="16">
        <v>62674</v>
      </c>
      <c r="D329" s="16">
        <v>28432.28</v>
      </c>
      <c r="E329" s="16">
        <f t="shared" si="4"/>
        <v>45.36535086319686</v>
      </c>
    </row>
    <row r="330" spans="1:5" s="7" customFormat="1" ht="17.25" customHeight="1">
      <c r="A330" s="11" t="s">
        <v>91</v>
      </c>
      <c r="B330" s="15" t="s">
        <v>29</v>
      </c>
      <c r="C330" s="16">
        <v>1326</v>
      </c>
      <c r="D330" s="16">
        <v>574.97</v>
      </c>
      <c r="E330" s="16">
        <f t="shared" si="4"/>
        <v>43.36123680241328</v>
      </c>
    </row>
    <row r="331" spans="1:5" s="7" customFormat="1" ht="17.25" customHeight="1">
      <c r="A331" s="11" t="s">
        <v>247</v>
      </c>
      <c r="B331" s="15" t="s">
        <v>263</v>
      </c>
      <c r="C331" s="16">
        <v>3840</v>
      </c>
      <c r="D331" s="16">
        <v>1184</v>
      </c>
      <c r="E331" s="16">
        <f t="shared" si="4"/>
        <v>30.833333333333336</v>
      </c>
    </row>
    <row r="332" spans="1:5" s="7" customFormat="1" ht="17.25" customHeight="1">
      <c r="A332" s="11" t="s">
        <v>72</v>
      </c>
      <c r="B332" s="15" t="s">
        <v>73</v>
      </c>
      <c r="C332" s="16">
        <v>5925</v>
      </c>
      <c r="D332" s="16">
        <v>573.5</v>
      </c>
      <c r="E332" s="16">
        <f t="shared" si="4"/>
        <v>9.679324894514767</v>
      </c>
    </row>
    <row r="333" spans="1:5" s="7" customFormat="1" ht="17.25" customHeight="1">
      <c r="A333" s="11" t="s">
        <v>78</v>
      </c>
      <c r="B333" s="15" t="s">
        <v>79</v>
      </c>
      <c r="C333" s="16">
        <v>6043</v>
      </c>
      <c r="D333" s="16">
        <v>4509.05</v>
      </c>
      <c r="E333" s="16">
        <f t="shared" si="4"/>
        <v>74.6160847261294</v>
      </c>
    </row>
    <row r="334" spans="1:5" s="7" customFormat="1" ht="27" customHeight="1">
      <c r="A334" s="11" t="s">
        <v>314</v>
      </c>
      <c r="B334" s="2" t="s">
        <v>315</v>
      </c>
      <c r="C334" s="16">
        <v>3000</v>
      </c>
      <c r="D334" s="16">
        <v>0</v>
      </c>
      <c r="E334" s="16">
        <f t="shared" si="4"/>
        <v>0</v>
      </c>
    </row>
    <row r="335" spans="1:5" s="7" customFormat="1" ht="17.25" customHeight="1">
      <c r="A335" s="11" t="s">
        <v>96</v>
      </c>
      <c r="B335" s="15" t="s">
        <v>28</v>
      </c>
      <c r="C335" s="16">
        <v>556</v>
      </c>
      <c r="D335" s="16">
        <v>83</v>
      </c>
      <c r="E335" s="16">
        <f t="shared" si="4"/>
        <v>14.928057553956833</v>
      </c>
    </row>
    <row r="336" spans="1:5" s="7" customFormat="1" ht="17.25" customHeight="1">
      <c r="A336" s="11" t="s">
        <v>92</v>
      </c>
      <c r="B336" s="31" t="s">
        <v>264</v>
      </c>
      <c r="C336" s="16">
        <v>1528</v>
      </c>
      <c r="D336" s="16">
        <v>1000</v>
      </c>
      <c r="E336" s="16">
        <f t="shared" si="4"/>
        <v>65.44502617801047</v>
      </c>
    </row>
    <row r="337" spans="1:5" s="7" customFormat="1" ht="28.5" customHeight="1">
      <c r="A337" s="11" t="s">
        <v>317</v>
      </c>
      <c r="B337" s="2" t="s">
        <v>318</v>
      </c>
      <c r="C337" s="16">
        <v>3000</v>
      </c>
      <c r="D337" s="16">
        <v>447.62</v>
      </c>
      <c r="E337" s="16">
        <f t="shared" si="4"/>
        <v>14.920666666666667</v>
      </c>
    </row>
    <row r="338" spans="1:5" s="7" customFormat="1" ht="29.25" customHeight="1">
      <c r="A338" s="15" t="s">
        <v>151</v>
      </c>
      <c r="B338" s="15" t="s">
        <v>127</v>
      </c>
      <c r="C338" s="16">
        <f>C339</f>
        <v>20000</v>
      </c>
      <c r="D338" s="16">
        <f>D339</f>
        <v>9369.44</v>
      </c>
      <c r="E338" s="13">
        <f t="shared" si="4"/>
        <v>46.8472</v>
      </c>
    </row>
    <row r="339" spans="1:5" s="7" customFormat="1" ht="18" customHeight="1">
      <c r="A339" s="11" t="s">
        <v>109</v>
      </c>
      <c r="B339" s="15" t="s">
        <v>126</v>
      </c>
      <c r="C339" s="16">
        <v>20000</v>
      </c>
      <c r="D339" s="16">
        <v>9369.44</v>
      </c>
      <c r="E339" s="13">
        <f t="shared" si="4"/>
        <v>46.8472</v>
      </c>
    </row>
    <row r="340" spans="1:5" s="7" customFormat="1" ht="22.5" customHeight="1">
      <c r="A340" s="11" t="s">
        <v>152</v>
      </c>
      <c r="B340" s="15" t="s">
        <v>10</v>
      </c>
      <c r="C340" s="16">
        <f>C341</f>
        <v>456000</v>
      </c>
      <c r="D340" s="16">
        <f>D341</f>
        <v>192529.12</v>
      </c>
      <c r="E340" s="13">
        <f t="shared" si="4"/>
        <v>42.22129824561404</v>
      </c>
    </row>
    <row r="341" spans="1:5" s="7" customFormat="1" ht="18.75" customHeight="1">
      <c r="A341" s="11" t="s">
        <v>108</v>
      </c>
      <c r="B341" s="15" t="s">
        <v>130</v>
      </c>
      <c r="C341" s="16">
        <v>456000</v>
      </c>
      <c r="D341" s="16">
        <v>192529.12</v>
      </c>
      <c r="E341" s="16">
        <f t="shared" si="4"/>
        <v>42.22129824561404</v>
      </c>
    </row>
    <row r="342" spans="1:5" s="7" customFormat="1" ht="21.75" customHeight="1">
      <c r="A342" s="15" t="s">
        <v>154</v>
      </c>
      <c r="B342" s="15" t="s">
        <v>67</v>
      </c>
      <c r="C342" s="16">
        <f>C343+C344+C345+C346+C347+C348+C349+C350+C351+C352+C353+C354+C355+C356+C357+C358+C359+C360</f>
        <v>454010</v>
      </c>
      <c r="D342" s="16">
        <f>D343+D344+D345+D346+D347+D348+D349+D350+D351+D352+D353+D354+D355+D356+D357+D358+D359+D360</f>
        <v>201041.59000000003</v>
      </c>
      <c r="E342" s="16">
        <f t="shared" si="4"/>
        <v>44.28131318693421</v>
      </c>
    </row>
    <row r="343" spans="1:5" s="7" customFormat="1" ht="18.75" customHeight="1">
      <c r="A343" s="11" t="s">
        <v>87</v>
      </c>
      <c r="B343" s="15" t="s">
        <v>88</v>
      </c>
      <c r="C343" s="16">
        <v>290837</v>
      </c>
      <c r="D343" s="16">
        <v>119337.35</v>
      </c>
      <c r="E343" s="16">
        <f t="shared" si="4"/>
        <v>41.03238239976344</v>
      </c>
    </row>
    <row r="344" spans="1:5" s="7" customFormat="1" ht="18.75" customHeight="1">
      <c r="A344" s="11" t="s">
        <v>89</v>
      </c>
      <c r="B344" s="15" t="s">
        <v>189</v>
      </c>
      <c r="C344" s="16">
        <v>22690</v>
      </c>
      <c r="D344" s="16">
        <v>18467.59</v>
      </c>
      <c r="E344" s="16">
        <f t="shared" si="4"/>
        <v>81.39087703834288</v>
      </c>
    </row>
    <row r="345" spans="1:5" s="7" customFormat="1" ht="18.75" customHeight="1">
      <c r="A345" s="11" t="s">
        <v>90</v>
      </c>
      <c r="B345" s="15" t="s">
        <v>234</v>
      </c>
      <c r="C345" s="16">
        <v>55111</v>
      </c>
      <c r="D345" s="16">
        <v>19764.45</v>
      </c>
      <c r="E345" s="16">
        <f t="shared" si="4"/>
        <v>35.86298561085809</v>
      </c>
    </row>
    <row r="346" spans="1:5" s="7" customFormat="1" ht="18.75" customHeight="1">
      <c r="A346" s="11" t="s">
        <v>91</v>
      </c>
      <c r="B346" s="15" t="s">
        <v>29</v>
      </c>
      <c r="C346" s="16">
        <v>7510</v>
      </c>
      <c r="D346" s="16">
        <v>2939.54</v>
      </c>
      <c r="E346" s="16">
        <f t="shared" si="4"/>
        <v>39.14167776298269</v>
      </c>
    </row>
    <row r="347" spans="1:5" s="7" customFormat="1" ht="18.75" customHeight="1">
      <c r="A347" s="11" t="s">
        <v>247</v>
      </c>
      <c r="B347" s="15" t="s">
        <v>248</v>
      </c>
      <c r="C347" s="16">
        <v>1920</v>
      </c>
      <c r="D347" s="16">
        <v>592</v>
      </c>
      <c r="E347" s="16">
        <f t="shared" si="4"/>
        <v>30.833333333333336</v>
      </c>
    </row>
    <row r="348" spans="1:5" s="7" customFormat="1" ht="18.75" customHeight="1">
      <c r="A348" s="11" t="s">
        <v>72</v>
      </c>
      <c r="B348" s="15" t="s">
        <v>73</v>
      </c>
      <c r="C348" s="16">
        <v>15000</v>
      </c>
      <c r="D348" s="16">
        <v>12769.46</v>
      </c>
      <c r="E348" s="16">
        <f t="shared" si="4"/>
        <v>85.12973333333332</v>
      </c>
    </row>
    <row r="349" spans="1:5" s="7" customFormat="1" ht="18.75" customHeight="1">
      <c r="A349" s="11" t="s">
        <v>74</v>
      </c>
      <c r="B349" s="15" t="s">
        <v>75</v>
      </c>
      <c r="C349" s="16">
        <v>3000</v>
      </c>
      <c r="D349" s="16">
        <v>1843.06</v>
      </c>
      <c r="E349" s="16">
        <f t="shared" si="4"/>
        <v>61.43533333333333</v>
      </c>
    </row>
    <row r="350" spans="1:5" s="7" customFormat="1" ht="18.75" customHeight="1">
      <c r="A350" s="11" t="s">
        <v>76</v>
      </c>
      <c r="B350" s="15" t="s">
        <v>77</v>
      </c>
      <c r="C350" s="16">
        <v>8000</v>
      </c>
      <c r="D350" s="16">
        <v>463.45</v>
      </c>
      <c r="E350" s="16">
        <f t="shared" si="4"/>
        <v>5.793125</v>
      </c>
    </row>
    <row r="351" spans="1:5" s="7" customFormat="1" ht="18.75" customHeight="1">
      <c r="A351" s="11" t="s">
        <v>78</v>
      </c>
      <c r="B351" s="15" t="s">
        <v>79</v>
      </c>
      <c r="C351" s="16">
        <v>15560</v>
      </c>
      <c r="D351" s="16">
        <v>10324.53</v>
      </c>
      <c r="E351" s="16">
        <f t="shared" si="4"/>
        <v>66.3530205655527</v>
      </c>
    </row>
    <row r="352" spans="1:5" s="7" customFormat="1" ht="18.75" customHeight="1">
      <c r="A352" s="11" t="s">
        <v>249</v>
      </c>
      <c r="B352" s="15" t="s">
        <v>250</v>
      </c>
      <c r="C352" s="16">
        <v>700</v>
      </c>
      <c r="D352" s="16">
        <v>283</v>
      </c>
      <c r="E352" s="16">
        <f t="shared" si="4"/>
        <v>40.42857142857143</v>
      </c>
    </row>
    <row r="353" spans="1:5" s="7" customFormat="1" ht="26.25" customHeight="1">
      <c r="A353" s="11" t="s">
        <v>314</v>
      </c>
      <c r="B353" s="2" t="s">
        <v>315</v>
      </c>
      <c r="C353" s="16">
        <v>7440</v>
      </c>
      <c r="D353" s="16">
        <v>3141.12</v>
      </c>
      <c r="E353" s="16">
        <f t="shared" si="4"/>
        <v>42.21935483870968</v>
      </c>
    </row>
    <row r="354" spans="1:5" s="7" customFormat="1" ht="18.75" customHeight="1">
      <c r="A354" s="11" t="s">
        <v>96</v>
      </c>
      <c r="B354" s="15" t="s">
        <v>28</v>
      </c>
      <c r="C354" s="16">
        <v>2000</v>
      </c>
      <c r="D354" s="16">
        <v>1347.26</v>
      </c>
      <c r="E354" s="16">
        <f t="shared" si="4"/>
        <v>67.363</v>
      </c>
    </row>
    <row r="355" spans="1:5" s="7" customFormat="1" ht="18.75" customHeight="1">
      <c r="A355" s="11" t="s">
        <v>80</v>
      </c>
      <c r="B355" s="15" t="s">
        <v>26</v>
      </c>
      <c r="C355" s="16">
        <v>2600</v>
      </c>
      <c r="D355" s="16">
        <v>1681</v>
      </c>
      <c r="E355" s="16">
        <f t="shared" si="4"/>
        <v>64.65384615384615</v>
      </c>
    </row>
    <row r="356" spans="1:5" s="7" customFormat="1" ht="18.75" customHeight="1">
      <c r="A356" s="11" t="s">
        <v>92</v>
      </c>
      <c r="B356" s="15" t="s">
        <v>232</v>
      </c>
      <c r="C356" s="16">
        <v>7642</v>
      </c>
      <c r="D356" s="16">
        <v>4200</v>
      </c>
      <c r="E356" s="16">
        <f t="shared" si="4"/>
        <v>54.959434702957346</v>
      </c>
    </row>
    <row r="357" spans="1:5" s="7" customFormat="1" ht="27" customHeight="1">
      <c r="A357" s="11" t="s">
        <v>316</v>
      </c>
      <c r="B357" s="15" t="s">
        <v>319</v>
      </c>
      <c r="C357" s="16">
        <v>3000</v>
      </c>
      <c r="D357" s="16">
        <v>3000</v>
      </c>
      <c r="E357" s="16">
        <f t="shared" si="4"/>
        <v>100</v>
      </c>
    </row>
    <row r="358" spans="1:5" s="7" customFormat="1" ht="25.5" customHeight="1">
      <c r="A358" s="11" t="s">
        <v>317</v>
      </c>
      <c r="B358" s="2" t="s">
        <v>318</v>
      </c>
      <c r="C358" s="16">
        <v>4500</v>
      </c>
      <c r="D358" s="16">
        <v>733.78</v>
      </c>
      <c r="E358" s="16">
        <f t="shared" si="4"/>
        <v>16.30622222222222</v>
      </c>
    </row>
    <row r="359" spans="1:5" s="7" customFormat="1" ht="27" customHeight="1">
      <c r="A359" s="11" t="s">
        <v>312</v>
      </c>
      <c r="B359" s="2" t="s">
        <v>313</v>
      </c>
      <c r="C359" s="16">
        <v>2500</v>
      </c>
      <c r="D359" s="16">
        <v>154</v>
      </c>
      <c r="E359" s="16">
        <f t="shared" si="4"/>
        <v>6.16</v>
      </c>
    </row>
    <row r="360" spans="1:5" s="7" customFormat="1" ht="17.25" customHeight="1">
      <c r="A360" s="11" t="s">
        <v>97</v>
      </c>
      <c r="B360" s="17" t="s">
        <v>229</v>
      </c>
      <c r="C360" s="16">
        <v>4000</v>
      </c>
      <c r="D360" s="16">
        <v>0</v>
      </c>
      <c r="E360" s="16">
        <f t="shared" si="4"/>
        <v>0</v>
      </c>
    </row>
    <row r="361" spans="1:5" s="7" customFormat="1" ht="22.5" customHeight="1">
      <c r="A361" s="11" t="s">
        <v>155</v>
      </c>
      <c r="B361" s="15" t="s">
        <v>238</v>
      </c>
      <c r="C361" s="16">
        <f>SUM(C362:C368)</f>
        <v>182073</v>
      </c>
      <c r="D361" s="16">
        <f>SUM(D362:D368)</f>
        <v>86331.32</v>
      </c>
      <c r="E361" s="16">
        <f t="shared" si="4"/>
        <v>47.41577279442861</v>
      </c>
    </row>
    <row r="362" spans="1:5" s="7" customFormat="1" ht="18.75" customHeight="1">
      <c r="A362" s="11" t="s">
        <v>87</v>
      </c>
      <c r="B362" s="15" t="s">
        <v>88</v>
      </c>
      <c r="C362" s="16">
        <v>90200</v>
      </c>
      <c r="D362" s="16">
        <v>39099.91</v>
      </c>
      <c r="E362" s="16">
        <f t="shared" si="4"/>
        <v>43.348015521064305</v>
      </c>
    </row>
    <row r="363" spans="1:5" s="7" customFormat="1" ht="18.75" customHeight="1">
      <c r="A363" s="11" t="s">
        <v>89</v>
      </c>
      <c r="B363" s="15" t="s">
        <v>189</v>
      </c>
      <c r="C363" s="16">
        <v>6637</v>
      </c>
      <c r="D363" s="16">
        <v>6266.88</v>
      </c>
      <c r="E363" s="16">
        <f t="shared" si="4"/>
        <v>94.42338405906283</v>
      </c>
    </row>
    <row r="364" spans="1:5" s="7" customFormat="1" ht="18.75" customHeight="1">
      <c r="A364" s="11" t="s">
        <v>90</v>
      </c>
      <c r="B364" s="15" t="s">
        <v>234</v>
      </c>
      <c r="C364" s="16">
        <v>17169</v>
      </c>
      <c r="D364" s="16">
        <v>10668.91</v>
      </c>
      <c r="E364" s="16">
        <f t="shared" si="4"/>
        <v>62.14054400372765</v>
      </c>
    </row>
    <row r="365" spans="1:5" s="7" customFormat="1" ht="18.75" customHeight="1">
      <c r="A365" s="11" t="s">
        <v>91</v>
      </c>
      <c r="B365" s="15" t="s">
        <v>29</v>
      </c>
      <c r="C365" s="16">
        <v>2374</v>
      </c>
      <c r="D365" s="16">
        <v>1080.55</v>
      </c>
      <c r="E365" s="16">
        <f t="shared" si="4"/>
        <v>45.51600673967987</v>
      </c>
    </row>
    <row r="366" spans="1:5" s="7" customFormat="1" ht="18.75" customHeight="1">
      <c r="A366" s="11" t="s">
        <v>247</v>
      </c>
      <c r="B366" s="15" t="s">
        <v>248</v>
      </c>
      <c r="C366" s="16">
        <v>60000</v>
      </c>
      <c r="D366" s="16">
        <v>27410.02</v>
      </c>
      <c r="E366" s="16">
        <f t="shared" si="4"/>
        <v>45.68336666666667</v>
      </c>
    </row>
    <row r="367" spans="1:5" s="7" customFormat="1" ht="18.75" customHeight="1">
      <c r="A367" s="11" t="s">
        <v>72</v>
      </c>
      <c r="B367" s="15" t="s">
        <v>73</v>
      </c>
      <c r="C367" s="16">
        <v>3400</v>
      </c>
      <c r="D367" s="16">
        <v>305.05</v>
      </c>
      <c r="E367" s="16">
        <f t="shared" si="4"/>
        <v>8.972058823529412</v>
      </c>
    </row>
    <row r="368" spans="1:5" s="7" customFormat="1" ht="18.75" customHeight="1">
      <c r="A368" s="11" t="s">
        <v>92</v>
      </c>
      <c r="B368" s="15" t="s">
        <v>232</v>
      </c>
      <c r="C368" s="16">
        <v>2293</v>
      </c>
      <c r="D368" s="16">
        <v>1500</v>
      </c>
      <c r="E368" s="16">
        <f t="shared" si="4"/>
        <v>65.41648495420847</v>
      </c>
    </row>
    <row r="369" spans="1:5" s="7" customFormat="1" ht="21.75" customHeight="1">
      <c r="A369" s="11" t="s">
        <v>190</v>
      </c>
      <c r="B369" s="15" t="s">
        <v>4</v>
      </c>
      <c r="C369" s="16">
        <f>C370+C371+C372</f>
        <v>89000</v>
      </c>
      <c r="D369" s="16">
        <f>D370+D371+D372</f>
        <v>46303.68</v>
      </c>
      <c r="E369" s="16">
        <f t="shared" si="4"/>
        <v>52.02660674157303</v>
      </c>
    </row>
    <row r="370" spans="1:5" s="7" customFormat="1" ht="18.75" customHeight="1">
      <c r="A370" s="11" t="s">
        <v>108</v>
      </c>
      <c r="B370" s="15" t="s">
        <v>130</v>
      </c>
      <c r="C370" s="16">
        <v>85000</v>
      </c>
      <c r="D370" s="16">
        <v>44832.97</v>
      </c>
      <c r="E370" s="16">
        <f t="shared" si="4"/>
        <v>52.7446705882353</v>
      </c>
    </row>
    <row r="371" spans="1:5" s="7" customFormat="1" ht="18.75" customHeight="1">
      <c r="A371" s="11" t="s">
        <v>72</v>
      </c>
      <c r="B371" s="15" t="s">
        <v>73</v>
      </c>
      <c r="C371" s="16">
        <v>3000</v>
      </c>
      <c r="D371" s="16">
        <v>1070.71</v>
      </c>
      <c r="E371" s="16">
        <f t="shared" si="4"/>
        <v>35.690333333333335</v>
      </c>
    </row>
    <row r="372" spans="1:5" s="7" customFormat="1" ht="18.75" customHeight="1">
      <c r="A372" s="11" t="s">
        <v>78</v>
      </c>
      <c r="B372" s="15" t="s">
        <v>79</v>
      </c>
      <c r="C372" s="16">
        <v>1000</v>
      </c>
      <c r="D372" s="16">
        <v>400</v>
      </c>
      <c r="E372" s="16">
        <f t="shared" si="4"/>
        <v>40</v>
      </c>
    </row>
    <row r="373" spans="1:5" s="14" customFormat="1" ht="24" customHeight="1">
      <c r="A373" s="12" t="s">
        <v>110</v>
      </c>
      <c r="B373" s="12" t="s">
        <v>111</v>
      </c>
      <c r="C373" s="13">
        <f>SUM(C374,C388,C386,C383)</f>
        <v>191606</v>
      </c>
      <c r="D373" s="13">
        <f>SUM(D374,D388,D386,D383)</f>
        <v>80683.52</v>
      </c>
      <c r="E373" s="13">
        <f t="shared" si="4"/>
        <v>42.10907800382034</v>
      </c>
    </row>
    <row r="374" spans="1:5" s="7" customFormat="1" ht="19.5" customHeight="1">
      <c r="A374" s="11" t="s">
        <v>192</v>
      </c>
      <c r="B374" s="15" t="s">
        <v>112</v>
      </c>
      <c r="C374" s="16">
        <f>SUM(C375:C382)</f>
        <v>168237</v>
      </c>
      <c r="D374" s="16">
        <f>SUM(D375:D382)</f>
        <v>78806.52</v>
      </c>
      <c r="E374" s="16">
        <f t="shared" si="4"/>
        <v>46.84256138661531</v>
      </c>
    </row>
    <row r="375" spans="1:5" s="7" customFormat="1" ht="18.75" customHeight="1">
      <c r="A375" s="11" t="s">
        <v>104</v>
      </c>
      <c r="B375" s="15" t="s">
        <v>128</v>
      </c>
      <c r="C375" s="16">
        <v>12939</v>
      </c>
      <c r="D375" s="16">
        <v>6822.72</v>
      </c>
      <c r="E375" s="16">
        <f t="shared" si="4"/>
        <v>52.72988638998377</v>
      </c>
    </row>
    <row r="376" spans="1:5" s="7" customFormat="1" ht="18.75" customHeight="1">
      <c r="A376" s="11" t="s">
        <v>87</v>
      </c>
      <c r="B376" s="15" t="s">
        <v>88</v>
      </c>
      <c r="C376" s="16">
        <v>100721</v>
      </c>
      <c r="D376" s="16">
        <v>46593.35</v>
      </c>
      <c r="E376" s="16">
        <f t="shared" si="4"/>
        <v>46.259816721438426</v>
      </c>
    </row>
    <row r="377" spans="1:5" s="7" customFormat="1" ht="18.75" customHeight="1">
      <c r="A377" s="11" t="s">
        <v>89</v>
      </c>
      <c r="B377" s="15" t="s">
        <v>189</v>
      </c>
      <c r="C377" s="16">
        <v>7607</v>
      </c>
      <c r="D377" s="16">
        <v>7065.55</v>
      </c>
      <c r="E377" s="16">
        <f t="shared" si="4"/>
        <v>92.88221375049297</v>
      </c>
    </row>
    <row r="378" spans="1:5" s="7" customFormat="1" ht="18.75" customHeight="1">
      <c r="A378" s="11" t="s">
        <v>90</v>
      </c>
      <c r="B378" s="15" t="s">
        <v>234</v>
      </c>
      <c r="C378" s="16">
        <v>21122</v>
      </c>
      <c r="D378" s="16">
        <v>9251.94</v>
      </c>
      <c r="E378" s="16">
        <f t="shared" si="4"/>
        <v>43.80238613767636</v>
      </c>
    </row>
    <row r="379" spans="1:5" s="7" customFormat="1" ht="18.75" customHeight="1">
      <c r="A379" s="11" t="s">
        <v>91</v>
      </c>
      <c r="B379" s="15" t="s">
        <v>29</v>
      </c>
      <c r="C379" s="16">
        <v>2971</v>
      </c>
      <c r="D379" s="16">
        <v>1284.96</v>
      </c>
      <c r="E379" s="16">
        <f t="shared" si="4"/>
        <v>43.25008414675194</v>
      </c>
    </row>
    <row r="380" spans="1:5" s="7" customFormat="1" ht="18.75" customHeight="1">
      <c r="A380" s="11" t="s">
        <v>72</v>
      </c>
      <c r="B380" s="31" t="s">
        <v>73</v>
      </c>
      <c r="C380" s="16">
        <v>9000</v>
      </c>
      <c r="D380" s="16">
        <v>380</v>
      </c>
      <c r="E380" s="16">
        <v>0</v>
      </c>
    </row>
    <row r="381" spans="1:5" s="7" customFormat="1" ht="18.75" customHeight="1">
      <c r="A381" s="11" t="s">
        <v>105</v>
      </c>
      <c r="B381" s="31" t="s">
        <v>265</v>
      </c>
      <c r="C381" s="16">
        <v>4000</v>
      </c>
      <c r="D381" s="16">
        <v>0</v>
      </c>
      <c r="E381" s="16">
        <v>0</v>
      </c>
    </row>
    <row r="382" spans="1:5" s="7" customFormat="1" ht="18.75" customHeight="1">
      <c r="A382" s="11" t="s">
        <v>92</v>
      </c>
      <c r="B382" s="15" t="s">
        <v>232</v>
      </c>
      <c r="C382" s="16">
        <v>9877</v>
      </c>
      <c r="D382" s="16">
        <v>7408</v>
      </c>
      <c r="E382" s="16">
        <v>0</v>
      </c>
    </row>
    <row r="383" spans="1:5" s="7" customFormat="1" ht="22.5" customHeight="1">
      <c r="A383" s="11" t="s">
        <v>242</v>
      </c>
      <c r="B383" s="15" t="s">
        <v>266</v>
      </c>
      <c r="C383" s="16">
        <f>C384+C385</f>
        <v>21487</v>
      </c>
      <c r="D383" s="16">
        <f>D384+D385</f>
        <v>730</v>
      </c>
      <c r="E383" s="16">
        <v>0</v>
      </c>
    </row>
    <row r="384" spans="1:5" s="7" customFormat="1" ht="17.25" customHeight="1">
      <c r="A384" s="11" t="s">
        <v>227</v>
      </c>
      <c r="B384" s="31" t="s">
        <v>228</v>
      </c>
      <c r="C384" s="16">
        <v>20413</v>
      </c>
      <c r="D384" s="16">
        <v>730</v>
      </c>
      <c r="E384" s="16">
        <v>0</v>
      </c>
    </row>
    <row r="385" spans="1:5" s="7" customFormat="1" ht="18.75" customHeight="1">
      <c r="A385" s="11" t="s">
        <v>254</v>
      </c>
      <c r="B385" s="31" t="s">
        <v>255</v>
      </c>
      <c r="C385" s="16">
        <v>1074</v>
      </c>
      <c r="D385" s="16">
        <v>0</v>
      </c>
      <c r="E385" s="16">
        <v>0</v>
      </c>
    </row>
    <row r="386" spans="1:5" s="7" customFormat="1" ht="21" customHeight="1">
      <c r="A386" s="11" t="s">
        <v>191</v>
      </c>
      <c r="B386" s="15" t="s">
        <v>131</v>
      </c>
      <c r="C386" s="16">
        <f>C387</f>
        <v>354</v>
      </c>
      <c r="D386" s="16">
        <f>D387</f>
        <v>0</v>
      </c>
      <c r="E386" s="16">
        <v>0</v>
      </c>
    </row>
    <row r="387" spans="1:5" s="7" customFormat="1" ht="18.75" customHeight="1">
      <c r="A387" s="11" t="s">
        <v>78</v>
      </c>
      <c r="B387" s="15" t="s">
        <v>79</v>
      </c>
      <c r="C387" s="16">
        <v>354</v>
      </c>
      <c r="D387" s="16">
        <v>0</v>
      </c>
      <c r="E387" s="16">
        <v>0</v>
      </c>
    </row>
    <row r="388" spans="1:5" s="7" customFormat="1" ht="21.75" customHeight="1">
      <c r="A388" s="11" t="s">
        <v>193</v>
      </c>
      <c r="B388" s="15" t="s">
        <v>4</v>
      </c>
      <c r="C388" s="16">
        <f>C389</f>
        <v>1528</v>
      </c>
      <c r="D388" s="16">
        <v>1147</v>
      </c>
      <c r="E388" s="16">
        <v>0</v>
      </c>
    </row>
    <row r="389" spans="1:5" s="7" customFormat="1" ht="17.25" customHeight="1">
      <c r="A389" s="11" t="s">
        <v>92</v>
      </c>
      <c r="B389" s="15" t="s">
        <v>232</v>
      </c>
      <c r="C389" s="16">
        <v>1528</v>
      </c>
      <c r="D389" s="16">
        <v>1147</v>
      </c>
      <c r="E389" s="16">
        <v>0</v>
      </c>
    </row>
    <row r="390" spans="1:5" s="14" customFormat="1" ht="24" customHeight="1">
      <c r="A390" s="12" t="s">
        <v>69</v>
      </c>
      <c r="B390" s="12" t="s">
        <v>297</v>
      </c>
      <c r="C390" s="13">
        <f>C391+C394+C399</f>
        <v>3043800</v>
      </c>
      <c r="D390" s="13">
        <f>D391+D394+D399</f>
        <v>232968.64</v>
      </c>
      <c r="E390" s="13">
        <f aca="true" t="shared" si="5" ref="E390:E417">D390/C390*100</f>
        <v>7.653874761810894</v>
      </c>
    </row>
    <row r="391" spans="1:5" s="7" customFormat="1" ht="20.25" customHeight="1">
      <c r="A391" s="15" t="s">
        <v>157</v>
      </c>
      <c r="B391" s="15" t="s">
        <v>158</v>
      </c>
      <c r="C391" s="16">
        <f>C392+C393</f>
        <v>2468000</v>
      </c>
      <c r="D391" s="16">
        <f>D392+D393</f>
        <v>10003.37</v>
      </c>
      <c r="E391" s="13">
        <f t="shared" si="5"/>
        <v>0.4053229335494328</v>
      </c>
    </row>
    <row r="392" spans="1:5" s="7" customFormat="1" ht="30" customHeight="1">
      <c r="A392" s="11" t="s">
        <v>267</v>
      </c>
      <c r="B392" s="17" t="s">
        <v>268</v>
      </c>
      <c r="C392" s="16">
        <v>1768000</v>
      </c>
      <c r="D392" s="16">
        <v>0</v>
      </c>
      <c r="E392" s="13">
        <v>0</v>
      </c>
    </row>
    <row r="393" spans="1:5" s="7" customFormat="1" ht="18.75" customHeight="1">
      <c r="A393" s="11" t="s">
        <v>71</v>
      </c>
      <c r="B393" s="31" t="s">
        <v>230</v>
      </c>
      <c r="C393" s="16">
        <v>700000</v>
      </c>
      <c r="D393" s="16">
        <v>10003.37</v>
      </c>
      <c r="E393" s="13">
        <f t="shared" si="5"/>
        <v>1.4290528571428573</v>
      </c>
    </row>
    <row r="394" spans="1:5" s="7" customFormat="1" ht="22.5" customHeight="1">
      <c r="A394" s="15" t="s">
        <v>194</v>
      </c>
      <c r="B394" s="15" t="s">
        <v>113</v>
      </c>
      <c r="C394" s="16">
        <f>SUM(C395:C398)</f>
        <v>63800</v>
      </c>
      <c r="D394" s="16">
        <f>SUM(D395:D398)</f>
        <v>28441.46</v>
      </c>
      <c r="E394" s="16">
        <f t="shared" si="5"/>
        <v>44.57909090909091</v>
      </c>
    </row>
    <row r="395" spans="1:5" s="7" customFormat="1" ht="18.75" customHeight="1">
      <c r="A395" s="11" t="s">
        <v>247</v>
      </c>
      <c r="B395" s="31" t="s">
        <v>248</v>
      </c>
      <c r="C395" s="16">
        <v>16800</v>
      </c>
      <c r="D395" s="16">
        <v>7979.85</v>
      </c>
      <c r="E395" s="16">
        <f t="shared" si="5"/>
        <v>47.49910714285714</v>
      </c>
    </row>
    <row r="396" spans="1:5" s="7" customFormat="1" ht="18.75" customHeight="1">
      <c r="A396" s="11" t="s">
        <v>72</v>
      </c>
      <c r="B396" s="15" t="s">
        <v>73</v>
      </c>
      <c r="C396" s="16">
        <v>16000</v>
      </c>
      <c r="D396" s="16">
        <v>6921.85</v>
      </c>
      <c r="E396" s="16">
        <f t="shared" si="5"/>
        <v>43.261562500000004</v>
      </c>
    </row>
    <row r="397" spans="1:5" s="7" customFormat="1" ht="18.75" customHeight="1">
      <c r="A397" s="11" t="s">
        <v>76</v>
      </c>
      <c r="B397" s="15" t="s">
        <v>77</v>
      </c>
      <c r="C397" s="16">
        <v>1000</v>
      </c>
      <c r="D397" s="16">
        <v>0</v>
      </c>
      <c r="E397" s="16">
        <f t="shared" si="5"/>
        <v>0</v>
      </c>
    </row>
    <row r="398" spans="1:5" s="7" customFormat="1" ht="18.75" customHeight="1">
      <c r="A398" s="11" t="s">
        <v>78</v>
      </c>
      <c r="B398" s="15" t="s">
        <v>79</v>
      </c>
      <c r="C398" s="16">
        <v>30000</v>
      </c>
      <c r="D398" s="16">
        <v>13539.76</v>
      </c>
      <c r="E398" s="16">
        <f t="shared" si="5"/>
        <v>45.132533333333335</v>
      </c>
    </row>
    <row r="399" spans="1:5" s="7" customFormat="1" ht="23.25" customHeight="1">
      <c r="A399" s="11" t="s">
        <v>156</v>
      </c>
      <c r="B399" s="15" t="s">
        <v>70</v>
      </c>
      <c r="C399" s="16">
        <f>C400+C401+C402+C403+C404</f>
        <v>512000</v>
      </c>
      <c r="D399" s="16">
        <f>D400+D401+D402+D403+D404</f>
        <v>194523.81</v>
      </c>
      <c r="E399" s="16">
        <f t="shared" si="5"/>
        <v>37.992931640625</v>
      </c>
    </row>
    <row r="400" spans="1:5" s="7" customFormat="1" ht="18.75" customHeight="1">
      <c r="A400" s="11" t="s">
        <v>72</v>
      </c>
      <c r="B400" s="15" t="s">
        <v>73</v>
      </c>
      <c r="C400" s="16">
        <v>7000</v>
      </c>
      <c r="D400" s="16">
        <v>2958.44</v>
      </c>
      <c r="E400" s="16">
        <f t="shared" si="5"/>
        <v>42.26342857142858</v>
      </c>
    </row>
    <row r="401" spans="1:5" s="7" customFormat="1" ht="18.75" customHeight="1">
      <c r="A401" s="11" t="s">
        <v>74</v>
      </c>
      <c r="B401" s="15" t="s">
        <v>75</v>
      </c>
      <c r="C401" s="16">
        <v>345000</v>
      </c>
      <c r="D401" s="16">
        <v>141023.07</v>
      </c>
      <c r="E401" s="16">
        <f t="shared" si="5"/>
        <v>40.876252173913045</v>
      </c>
    </row>
    <row r="402" spans="1:5" s="7" customFormat="1" ht="18.75" customHeight="1">
      <c r="A402" s="11" t="s">
        <v>76</v>
      </c>
      <c r="B402" s="15" t="s">
        <v>77</v>
      </c>
      <c r="C402" s="16">
        <v>55000</v>
      </c>
      <c r="D402" s="16">
        <v>19154</v>
      </c>
      <c r="E402" s="16">
        <f t="shared" si="5"/>
        <v>34.82545454545454</v>
      </c>
    </row>
    <row r="403" spans="1:5" s="7" customFormat="1" ht="18.75" customHeight="1">
      <c r="A403" s="11" t="s">
        <v>78</v>
      </c>
      <c r="B403" s="15" t="s">
        <v>79</v>
      </c>
      <c r="C403" s="16">
        <v>5000</v>
      </c>
      <c r="D403" s="16">
        <v>1250.3</v>
      </c>
      <c r="E403" s="16">
        <f t="shared" si="5"/>
        <v>25.006</v>
      </c>
    </row>
    <row r="404" spans="1:5" s="7" customFormat="1" ht="18.75" customHeight="1">
      <c r="A404" s="11" t="s">
        <v>71</v>
      </c>
      <c r="B404" s="15" t="s">
        <v>230</v>
      </c>
      <c r="C404" s="16">
        <v>100000</v>
      </c>
      <c r="D404" s="16">
        <v>30138</v>
      </c>
      <c r="E404" s="16">
        <f t="shared" si="5"/>
        <v>30.137999999999998</v>
      </c>
    </row>
    <row r="405" spans="1:5" s="14" customFormat="1" ht="24" customHeight="1">
      <c r="A405" s="12" t="s">
        <v>114</v>
      </c>
      <c r="B405" s="12" t="s">
        <v>115</v>
      </c>
      <c r="C405" s="13">
        <f>C406+C408</f>
        <v>231829</v>
      </c>
      <c r="D405" s="13">
        <f>D406+D408</f>
        <v>142105.87</v>
      </c>
      <c r="E405" s="13">
        <f t="shared" si="5"/>
        <v>61.297710812711095</v>
      </c>
    </row>
    <row r="406" spans="1:5" s="7" customFormat="1" ht="19.5" customHeight="1">
      <c r="A406" s="11" t="s">
        <v>211</v>
      </c>
      <c r="B406" s="15" t="s">
        <v>31</v>
      </c>
      <c r="C406" s="16">
        <f>SUM(C407:C407)</f>
        <v>201829</v>
      </c>
      <c r="D406" s="16">
        <f>SUM(D407:D407)</f>
        <v>129733</v>
      </c>
      <c r="E406" s="16">
        <f t="shared" si="5"/>
        <v>64.27867154868724</v>
      </c>
    </row>
    <row r="407" spans="1:5" s="7" customFormat="1" ht="29.25" customHeight="1">
      <c r="A407" s="11" t="s">
        <v>282</v>
      </c>
      <c r="B407" s="15" t="s">
        <v>283</v>
      </c>
      <c r="C407" s="16">
        <v>201829</v>
      </c>
      <c r="D407" s="16">
        <v>129733</v>
      </c>
      <c r="E407" s="16">
        <f t="shared" si="5"/>
        <v>64.27867154868724</v>
      </c>
    </row>
    <row r="408" spans="1:5" s="7" customFormat="1" ht="20.25" customHeight="1">
      <c r="A408" s="11" t="s">
        <v>212</v>
      </c>
      <c r="B408" s="15" t="s">
        <v>4</v>
      </c>
      <c r="C408" s="16">
        <f>SUM(C409:C411)</f>
        <v>30000</v>
      </c>
      <c r="D408" s="16">
        <f>SUM(D409:D411)</f>
        <v>12372.869999999999</v>
      </c>
      <c r="E408" s="16">
        <f t="shared" si="5"/>
        <v>41.2429</v>
      </c>
    </row>
    <row r="409" spans="1:5" s="7" customFormat="1" ht="20.25" customHeight="1">
      <c r="A409" s="11" t="s">
        <v>247</v>
      </c>
      <c r="B409" s="15" t="s">
        <v>248</v>
      </c>
      <c r="C409" s="16">
        <v>5000</v>
      </c>
      <c r="D409" s="16">
        <v>4813</v>
      </c>
      <c r="E409" s="16">
        <f t="shared" si="5"/>
        <v>96.26</v>
      </c>
    </row>
    <row r="410" spans="1:5" s="7" customFormat="1" ht="20.25" customHeight="1">
      <c r="A410" s="11" t="s">
        <v>72</v>
      </c>
      <c r="B410" s="15" t="s">
        <v>73</v>
      </c>
      <c r="C410" s="16">
        <v>15000</v>
      </c>
      <c r="D410" s="16">
        <v>6427.33</v>
      </c>
      <c r="E410" s="16">
        <f t="shared" si="5"/>
        <v>42.848866666666666</v>
      </c>
    </row>
    <row r="411" spans="1:5" s="7" customFormat="1" ht="18.75" customHeight="1">
      <c r="A411" s="11" t="s">
        <v>78</v>
      </c>
      <c r="B411" s="15" t="s">
        <v>79</v>
      </c>
      <c r="C411" s="16">
        <v>10000</v>
      </c>
      <c r="D411" s="16">
        <v>1132.54</v>
      </c>
      <c r="E411" s="16">
        <f t="shared" si="5"/>
        <v>11.3254</v>
      </c>
    </row>
    <row r="412" spans="1:5" s="14" customFormat="1" ht="24" customHeight="1">
      <c r="A412" s="12" t="s">
        <v>116</v>
      </c>
      <c r="B412" s="12" t="s">
        <v>34</v>
      </c>
      <c r="C412" s="16">
        <f>C413</f>
        <v>166000</v>
      </c>
      <c r="D412" s="16">
        <f>D413</f>
        <v>112674</v>
      </c>
      <c r="E412" s="13">
        <f t="shared" si="5"/>
        <v>67.87590361445783</v>
      </c>
    </row>
    <row r="413" spans="1:5" s="7" customFormat="1" ht="20.25" customHeight="1">
      <c r="A413" s="15" t="s">
        <v>213</v>
      </c>
      <c r="B413" s="15" t="s">
        <v>235</v>
      </c>
      <c r="C413" s="16">
        <f>SUM(C414:C416)</f>
        <v>166000</v>
      </c>
      <c r="D413" s="16">
        <f>SUM(D414:D416)</f>
        <v>112674</v>
      </c>
      <c r="E413" s="16">
        <f t="shared" si="5"/>
        <v>67.87590361445783</v>
      </c>
    </row>
    <row r="414" spans="1:5" s="7" customFormat="1" ht="44.25" customHeight="1">
      <c r="A414" s="11" t="s">
        <v>269</v>
      </c>
      <c r="B414" s="17" t="s">
        <v>270</v>
      </c>
      <c r="C414" s="16">
        <v>160000</v>
      </c>
      <c r="D414" s="16">
        <v>110000</v>
      </c>
      <c r="E414" s="16">
        <f t="shared" si="5"/>
        <v>68.75</v>
      </c>
    </row>
    <row r="415" spans="1:5" s="7" customFormat="1" ht="18.75" customHeight="1">
      <c r="A415" s="33" t="s">
        <v>78</v>
      </c>
      <c r="B415" s="34" t="s">
        <v>79</v>
      </c>
      <c r="C415" s="16">
        <v>3000</v>
      </c>
      <c r="D415" s="16">
        <v>0</v>
      </c>
      <c r="E415" s="16">
        <v>0</v>
      </c>
    </row>
    <row r="416" spans="1:5" s="7" customFormat="1" ht="18.75" customHeight="1">
      <c r="A416" s="33" t="s">
        <v>80</v>
      </c>
      <c r="B416" s="34" t="s">
        <v>26</v>
      </c>
      <c r="C416" s="16">
        <v>3000</v>
      </c>
      <c r="D416" s="16">
        <v>2674</v>
      </c>
      <c r="E416" s="16">
        <f t="shared" si="5"/>
        <v>89.13333333333333</v>
      </c>
    </row>
    <row r="417" spans="1:5" s="36" customFormat="1" ht="19.5" customHeight="1">
      <c r="A417" s="35"/>
      <c r="B417" s="35" t="s">
        <v>37</v>
      </c>
      <c r="C417" s="28">
        <f>C121+C131+C141+C148+C156+C164+C200+C204+C222+C228+C232+C238+C312+C322+C373+C390+C405+C412</f>
        <v>24555364</v>
      </c>
      <c r="D417" s="28">
        <f>D121+D131+D141+D148+D156+D164+D200+D204+D222+D228+D232+D238+D312+D322+D373+D390+D405+D412</f>
        <v>10066374.5</v>
      </c>
      <c r="E417" s="28">
        <f t="shared" si="5"/>
        <v>40.994605089136535</v>
      </c>
    </row>
    <row r="418" spans="1:7" ht="14.25">
      <c r="A418" s="9"/>
      <c r="B418" s="9"/>
      <c r="C418" s="9"/>
      <c r="D418" s="9"/>
      <c r="E418" s="9"/>
      <c r="F418" s="7"/>
      <c r="G418" s="7"/>
    </row>
    <row r="419" spans="1:5" s="1" customFormat="1" ht="24" customHeight="1">
      <c r="A419" s="1" t="s">
        <v>296</v>
      </c>
      <c r="B419" s="39" t="s">
        <v>336</v>
      </c>
      <c r="C419" s="39"/>
      <c r="D419" s="39"/>
      <c r="E419" s="39"/>
    </row>
    <row r="420" spans="1:5" s="1" customFormat="1" ht="17.25" customHeight="1">
      <c r="A420" s="40" t="s">
        <v>291</v>
      </c>
      <c r="B420" s="116"/>
      <c r="C420" s="116"/>
      <c r="D420" s="116"/>
      <c r="E420" s="116"/>
    </row>
    <row r="421" spans="1:5" s="7" customFormat="1" ht="26.25" customHeight="1">
      <c r="A421" s="10" t="s">
        <v>0</v>
      </c>
      <c r="B421" s="42" t="s">
        <v>1</v>
      </c>
      <c r="C421" s="42" t="s">
        <v>2</v>
      </c>
      <c r="D421" s="42" t="s">
        <v>3</v>
      </c>
      <c r="E421" s="42" t="s">
        <v>287</v>
      </c>
    </row>
    <row r="422" spans="1:5" s="7" customFormat="1" ht="18.75" customHeight="1">
      <c r="A422" s="11">
        <v>1</v>
      </c>
      <c r="B422" s="43">
        <v>2</v>
      </c>
      <c r="C422" s="43">
        <v>3</v>
      </c>
      <c r="D422" s="43">
        <v>4</v>
      </c>
      <c r="E422" s="43">
        <v>5</v>
      </c>
    </row>
    <row r="423" spans="1:5" s="14" customFormat="1" ht="19.5" customHeight="1">
      <c r="A423" s="27" t="s">
        <v>117</v>
      </c>
      <c r="B423" s="12" t="s">
        <v>40</v>
      </c>
      <c r="C423" s="13">
        <f>C424</f>
        <v>1966</v>
      </c>
      <c r="D423" s="44">
        <f>D424</f>
        <v>1965.54</v>
      </c>
      <c r="E423" s="13">
        <f aca="true" t="shared" si="6" ref="E423:E444">D423/C423*100</f>
        <v>99.9766022380468</v>
      </c>
    </row>
    <row r="424" spans="1:5" s="7" customFormat="1" ht="19.5" customHeight="1">
      <c r="A424" s="11" t="s">
        <v>41</v>
      </c>
      <c r="B424" s="45" t="s">
        <v>4</v>
      </c>
      <c r="C424" s="16">
        <f>C425</f>
        <v>1966</v>
      </c>
      <c r="D424" s="46">
        <f>D425</f>
        <v>1965.54</v>
      </c>
      <c r="E424" s="13">
        <f t="shared" si="6"/>
        <v>99.9766022380468</v>
      </c>
    </row>
    <row r="425" spans="1:5" s="7" customFormat="1" ht="28.5" customHeight="1">
      <c r="A425" s="11" t="s">
        <v>159</v>
      </c>
      <c r="B425" s="2" t="s">
        <v>272</v>
      </c>
      <c r="C425" s="16">
        <v>1966</v>
      </c>
      <c r="D425" s="16">
        <v>1965.54</v>
      </c>
      <c r="E425" s="13">
        <f t="shared" si="6"/>
        <v>99.9766022380468</v>
      </c>
    </row>
    <row r="426" spans="1:5" s="14" customFormat="1" ht="22.5" customHeight="1">
      <c r="A426" s="47" t="s">
        <v>47</v>
      </c>
      <c r="B426" s="12" t="s">
        <v>48</v>
      </c>
      <c r="C426" s="13">
        <f>C427</f>
        <v>74404</v>
      </c>
      <c r="D426" s="13">
        <f>D427</f>
        <v>40061</v>
      </c>
      <c r="E426" s="48">
        <f t="shared" si="6"/>
        <v>53.84253534756196</v>
      </c>
    </row>
    <row r="427" spans="1:5" s="7" customFormat="1" ht="19.5" customHeight="1">
      <c r="A427" s="33" t="s">
        <v>199</v>
      </c>
      <c r="B427" s="3" t="s">
        <v>17</v>
      </c>
      <c r="C427" s="16">
        <f>C428</f>
        <v>74404</v>
      </c>
      <c r="D427" s="16">
        <f>D428</f>
        <v>40061</v>
      </c>
      <c r="E427" s="48">
        <f t="shared" si="6"/>
        <v>53.84253534756196</v>
      </c>
    </row>
    <row r="428" spans="1:5" s="7" customFormat="1" ht="42.75">
      <c r="A428" s="33" t="s">
        <v>159</v>
      </c>
      <c r="B428" s="2" t="s">
        <v>272</v>
      </c>
      <c r="C428" s="16">
        <v>74404</v>
      </c>
      <c r="D428" s="16">
        <v>40061</v>
      </c>
      <c r="E428" s="13">
        <f t="shared" si="6"/>
        <v>53.84253534756196</v>
      </c>
    </row>
    <row r="429" spans="1:5" s="14" customFormat="1" ht="28.5">
      <c r="A429" s="47" t="s">
        <v>51</v>
      </c>
      <c r="B429" s="21" t="s">
        <v>52</v>
      </c>
      <c r="C429" s="13">
        <f>C430</f>
        <v>1572</v>
      </c>
      <c r="D429" s="13">
        <f>D430</f>
        <v>786</v>
      </c>
      <c r="E429" s="13">
        <f t="shared" si="6"/>
        <v>50</v>
      </c>
    </row>
    <row r="430" spans="1:5" s="7" customFormat="1" ht="27.75" customHeight="1">
      <c r="A430" s="33" t="s">
        <v>203</v>
      </c>
      <c r="B430" s="24" t="s">
        <v>118</v>
      </c>
      <c r="C430" s="16">
        <f>C431</f>
        <v>1572</v>
      </c>
      <c r="D430" s="16">
        <f>D431</f>
        <v>786</v>
      </c>
      <c r="E430" s="48">
        <f t="shared" si="6"/>
        <v>50</v>
      </c>
    </row>
    <row r="431" spans="1:5" s="7" customFormat="1" ht="42.75">
      <c r="A431" s="33" t="s">
        <v>159</v>
      </c>
      <c r="B431" s="2" t="s">
        <v>272</v>
      </c>
      <c r="C431" s="16">
        <v>1572</v>
      </c>
      <c r="D431" s="16">
        <v>786</v>
      </c>
      <c r="E431" s="13">
        <f t="shared" si="6"/>
        <v>50</v>
      </c>
    </row>
    <row r="432" spans="1:5" s="14" customFormat="1" ht="24" customHeight="1">
      <c r="A432" s="49" t="s">
        <v>53</v>
      </c>
      <c r="B432" s="12" t="s">
        <v>54</v>
      </c>
      <c r="C432" s="13">
        <f>C433</f>
        <v>500</v>
      </c>
      <c r="D432" s="13">
        <f>D433</f>
        <v>500</v>
      </c>
      <c r="E432" s="48">
        <f t="shared" si="6"/>
        <v>100</v>
      </c>
    </row>
    <row r="433" spans="1:5" s="7" customFormat="1" ht="19.5" customHeight="1">
      <c r="A433" s="34" t="s">
        <v>55</v>
      </c>
      <c r="B433" s="15" t="s">
        <v>18</v>
      </c>
      <c r="C433" s="16">
        <f>C434</f>
        <v>500</v>
      </c>
      <c r="D433" s="16">
        <f>D434</f>
        <v>500</v>
      </c>
      <c r="E433" s="48">
        <f t="shared" si="6"/>
        <v>100</v>
      </c>
    </row>
    <row r="434" spans="1:5" s="7" customFormat="1" ht="42.75">
      <c r="A434" s="33" t="s">
        <v>159</v>
      </c>
      <c r="B434" s="15" t="s">
        <v>272</v>
      </c>
      <c r="C434" s="50">
        <v>500</v>
      </c>
      <c r="D434" s="50">
        <v>500</v>
      </c>
      <c r="E434" s="48">
        <f t="shared" si="6"/>
        <v>100</v>
      </c>
    </row>
    <row r="435" spans="1:7" s="51" customFormat="1" ht="21" customHeight="1">
      <c r="A435" s="49" t="s">
        <v>147</v>
      </c>
      <c r="B435" s="12" t="s">
        <v>187</v>
      </c>
      <c r="C435" s="13">
        <f>C436+C438+C440+C442</f>
        <v>3214000</v>
      </c>
      <c r="D435" s="13">
        <f>D436+D438+D440+D442</f>
        <v>1617826</v>
      </c>
      <c r="E435" s="13">
        <f t="shared" si="6"/>
        <v>50.33683883011824</v>
      </c>
      <c r="F435" s="14"/>
      <c r="G435" s="14"/>
    </row>
    <row r="436" spans="1:7" ht="30.75" customHeight="1">
      <c r="A436" s="34" t="s">
        <v>149</v>
      </c>
      <c r="B436" s="15" t="s">
        <v>288</v>
      </c>
      <c r="C436" s="16">
        <f>C437</f>
        <v>2964000</v>
      </c>
      <c r="D436" s="16">
        <f>D437</f>
        <v>1484518</v>
      </c>
      <c r="E436" s="48">
        <f t="shared" si="6"/>
        <v>50.08495276653171</v>
      </c>
      <c r="F436" s="7"/>
      <c r="G436" s="7"/>
    </row>
    <row r="437" spans="1:7" ht="42.75">
      <c r="A437" s="33" t="s">
        <v>159</v>
      </c>
      <c r="B437" s="15" t="s">
        <v>272</v>
      </c>
      <c r="C437" s="16">
        <v>2964000</v>
      </c>
      <c r="D437" s="16">
        <v>1484518</v>
      </c>
      <c r="E437" s="13">
        <f t="shared" si="6"/>
        <v>50.08495276653171</v>
      </c>
      <c r="F437" s="7"/>
      <c r="G437" s="7"/>
    </row>
    <row r="438" spans="1:7" ht="28.5">
      <c r="A438" s="34" t="s">
        <v>293</v>
      </c>
      <c r="B438" s="15" t="s">
        <v>127</v>
      </c>
      <c r="C438" s="16">
        <f>C439</f>
        <v>20000</v>
      </c>
      <c r="D438" s="16">
        <f>D439</f>
        <v>11000</v>
      </c>
      <c r="E438" s="13">
        <f t="shared" si="6"/>
        <v>55.00000000000001</v>
      </c>
      <c r="F438" s="7"/>
      <c r="G438" s="7"/>
    </row>
    <row r="439" spans="1:7" ht="42.75">
      <c r="A439" s="33" t="s">
        <v>159</v>
      </c>
      <c r="B439" s="15" t="s">
        <v>289</v>
      </c>
      <c r="C439" s="16">
        <v>20000</v>
      </c>
      <c r="D439" s="16">
        <v>11000</v>
      </c>
      <c r="E439" s="13">
        <f t="shared" si="6"/>
        <v>55.00000000000001</v>
      </c>
      <c r="F439" s="7"/>
      <c r="G439" s="7"/>
    </row>
    <row r="440" spans="1:7" ht="21" customHeight="1">
      <c r="A440" s="34" t="s">
        <v>294</v>
      </c>
      <c r="B440" s="15" t="s">
        <v>10</v>
      </c>
      <c r="C440" s="16">
        <f>C441</f>
        <v>176000</v>
      </c>
      <c r="D440" s="16">
        <f>D441</f>
        <v>92800</v>
      </c>
      <c r="E440" s="13">
        <f t="shared" si="6"/>
        <v>52.72727272727272</v>
      </c>
      <c r="F440" s="7"/>
      <c r="G440" s="7"/>
    </row>
    <row r="441" spans="1:7" ht="42.75">
      <c r="A441" s="33" t="s">
        <v>159</v>
      </c>
      <c r="B441" s="15" t="s">
        <v>272</v>
      </c>
      <c r="C441" s="16">
        <v>176000</v>
      </c>
      <c r="D441" s="16">
        <v>92800</v>
      </c>
      <c r="E441" s="13">
        <f t="shared" si="6"/>
        <v>52.72727272727272</v>
      </c>
      <c r="F441" s="7"/>
      <c r="G441" s="7"/>
    </row>
    <row r="442" spans="1:7" ht="14.25">
      <c r="A442" s="34" t="s">
        <v>155</v>
      </c>
      <c r="B442" s="15" t="s">
        <v>238</v>
      </c>
      <c r="C442" s="16">
        <f>C443</f>
        <v>54000</v>
      </c>
      <c r="D442" s="16">
        <f>D443</f>
        <v>29508</v>
      </c>
      <c r="E442" s="13">
        <f t="shared" si="6"/>
        <v>54.64444444444444</v>
      </c>
      <c r="F442" s="7"/>
      <c r="G442" s="7"/>
    </row>
    <row r="443" spans="1:7" ht="42.75">
      <c r="A443" s="33" t="s">
        <v>159</v>
      </c>
      <c r="B443" s="15" t="s">
        <v>272</v>
      </c>
      <c r="C443" s="16">
        <v>54000</v>
      </c>
      <c r="D443" s="16">
        <v>29508</v>
      </c>
      <c r="E443" s="13">
        <f t="shared" si="6"/>
        <v>54.64444444444444</v>
      </c>
      <c r="F443" s="7"/>
      <c r="G443" s="7"/>
    </row>
    <row r="444" spans="1:7" ht="21.75" customHeight="1">
      <c r="A444" s="34"/>
      <c r="B444" s="11" t="s">
        <v>22</v>
      </c>
      <c r="C444" s="28">
        <f>C423+C426+C429+C432+C435</f>
        <v>3292442</v>
      </c>
      <c r="D444" s="28">
        <f>D423+D426+D429+D432+D435</f>
        <v>1661138.54</v>
      </c>
      <c r="E444" s="13">
        <f t="shared" si="6"/>
        <v>50.453084367165765</v>
      </c>
      <c r="F444" s="7"/>
      <c r="G444" s="7"/>
    </row>
    <row r="445" spans="1:7" ht="14.25">
      <c r="A445" s="9"/>
      <c r="B445" s="9"/>
      <c r="C445" s="9"/>
      <c r="D445" s="9"/>
      <c r="E445" s="9"/>
      <c r="F445" s="7"/>
      <c r="G445" s="7"/>
    </row>
    <row r="446" spans="1:7" ht="18" customHeight="1">
      <c r="A446" s="52" t="s">
        <v>292</v>
      </c>
      <c r="B446" s="9"/>
      <c r="C446" s="9"/>
      <c r="D446" s="9"/>
      <c r="E446" s="9"/>
      <c r="F446" s="7"/>
      <c r="G446" s="7"/>
    </row>
    <row r="447" spans="1:7" s="54" customFormat="1" ht="29.25" customHeight="1">
      <c r="A447" s="10" t="s">
        <v>0</v>
      </c>
      <c r="B447" s="10" t="s">
        <v>1</v>
      </c>
      <c r="C447" s="10" t="s">
        <v>2</v>
      </c>
      <c r="D447" s="10" t="s">
        <v>3</v>
      </c>
      <c r="E447" s="42" t="s">
        <v>287</v>
      </c>
      <c r="F447" s="53"/>
      <c r="G447" s="53"/>
    </row>
    <row r="448" spans="1:7" s="54" customFormat="1" ht="15" customHeight="1">
      <c r="A448" s="11">
        <v>1</v>
      </c>
      <c r="B448" s="11">
        <v>2</v>
      </c>
      <c r="C448" s="11">
        <v>3</v>
      </c>
      <c r="D448" s="11">
        <v>4</v>
      </c>
      <c r="E448" s="43">
        <v>5</v>
      </c>
      <c r="F448" s="53"/>
      <c r="G448" s="53"/>
    </row>
    <row r="449" spans="1:7" s="54" customFormat="1" ht="24" customHeight="1">
      <c r="A449" s="27" t="s">
        <v>117</v>
      </c>
      <c r="B449" s="12" t="s">
        <v>40</v>
      </c>
      <c r="C449" s="13">
        <f>C450</f>
        <v>1966</v>
      </c>
      <c r="D449" s="13">
        <f>D450</f>
        <v>1926.8</v>
      </c>
      <c r="E449" s="16">
        <f aca="true" t="shared" si="7" ref="E449:E495">D449/C449*100</f>
        <v>98.0061037639878</v>
      </c>
      <c r="F449" s="53"/>
      <c r="G449" s="53"/>
    </row>
    <row r="450" spans="1:7" s="54" customFormat="1" ht="20.25" customHeight="1">
      <c r="A450" s="11" t="s">
        <v>41</v>
      </c>
      <c r="B450" s="45" t="s">
        <v>4</v>
      </c>
      <c r="C450" s="16">
        <f>C451+C452+C453+C454</f>
        <v>1966</v>
      </c>
      <c r="D450" s="55">
        <f>D451+D452+D453+D454</f>
        <v>1926.8</v>
      </c>
      <c r="E450" s="16">
        <f t="shared" si="7"/>
        <v>98.0061037639878</v>
      </c>
      <c r="F450" s="53"/>
      <c r="G450" s="53"/>
    </row>
    <row r="451" spans="1:7" s="54" customFormat="1" ht="18" customHeight="1">
      <c r="A451" s="11" t="s">
        <v>90</v>
      </c>
      <c r="B451" s="15" t="s">
        <v>188</v>
      </c>
      <c r="C451" s="16">
        <v>5</v>
      </c>
      <c r="D451" s="56"/>
      <c r="E451" s="16">
        <f t="shared" si="7"/>
        <v>0</v>
      </c>
      <c r="F451" s="53"/>
      <c r="G451" s="53"/>
    </row>
    <row r="452" spans="1:7" s="54" customFormat="1" ht="17.25" customHeight="1">
      <c r="A452" s="11" t="s">
        <v>91</v>
      </c>
      <c r="B452" s="15" t="s">
        <v>29</v>
      </c>
      <c r="C452" s="16">
        <v>1</v>
      </c>
      <c r="D452" s="56"/>
      <c r="E452" s="16">
        <f t="shared" si="7"/>
        <v>0</v>
      </c>
      <c r="F452" s="53"/>
      <c r="G452" s="53"/>
    </row>
    <row r="453" spans="1:7" s="54" customFormat="1" ht="18" customHeight="1">
      <c r="A453" s="11" t="s">
        <v>247</v>
      </c>
      <c r="B453" s="26" t="s">
        <v>248</v>
      </c>
      <c r="C453" s="16">
        <v>33</v>
      </c>
      <c r="D453" s="56"/>
      <c r="E453" s="16">
        <f t="shared" si="7"/>
        <v>0</v>
      </c>
      <c r="F453" s="53"/>
      <c r="G453" s="53"/>
    </row>
    <row r="454" spans="1:7" s="54" customFormat="1" ht="18" customHeight="1">
      <c r="A454" s="11" t="s">
        <v>80</v>
      </c>
      <c r="B454" s="26" t="s">
        <v>26</v>
      </c>
      <c r="C454" s="16">
        <v>1927</v>
      </c>
      <c r="D454" s="55">
        <v>1926.8</v>
      </c>
      <c r="E454" s="16">
        <f t="shared" si="7"/>
        <v>99.98962117280747</v>
      </c>
      <c r="F454" s="53"/>
      <c r="G454" s="53"/>
    </row>
    <row r="455" spans="1:7" s="51" customFormat="1" ht="24" customHeight="1">
      <c r="A455" s="12" t="s">
        <v>47</v>
      </c>
      <c r="B455" s="12" t="s">
        <v>48</v>
      </c>
      <c r="C455" s="13">
        <f>C456</f>
        <v>74404</v>
      </c>
      <c r="D455" s="13">
        <f>D456</f>
        <v>38337.67</v>
      </c>
      <c r="E455" s="16">
        <f t="shared" si="7"/>
        <v>51.526356109886564</v>
      </c>
      <c r="F455" s="14"/>
      <c r="G455" s="14"/>
    </row>
    <row r="456" spans="1:7" ht="21.75" customHeight="1">
      <c r="A456" s="11" t="s">
        <v>199</v>
      </c>
      <c r="B456" s="15" t="s">
        <v>17</v>
      </c>
      <c r="C456" s="16">
        <f>C457+C458+C459+C460+C461+C462+C463+C464</f>
        <v>74404</v>
      </c>
      <c r="D456" s="16">
        <f>D457+D458+D459+D460+D461+D462+D463+D464</f>
        <v>38337.67</v>
      </c>
      <c r="E456" s="16">
        <f t="shared" si="7"/>
        <v>51.526356109886564</v>
      </c>
      <c r="F456" s="7"/>
      <c r="G456" s="7"/>
    </row>
    <row r="457" spans="1:7" ht="18" customHeight="1">
      <c r="A457" s="11" t="s">
        <v>87</v>
      </c>
      <c r="B457" s="15" t="s">
        <v>88</v>
      </c>
      <c r="C457" s="16">
        <v>54400</v>
      </c>
      <c r="D457" s="16">
        <v>25702.22</v>
      </c>
      <c r="E457" s="16">
        <f t="shared" si="7"/>
        <v>47.246727941176474</v>
      </c>
      <c r="F457" s="7"/>
      <c r="G457" s="7"/>
    </row>
    <row r="458" spans="1:7" ht="18" customHeight="1">
      <c r="A458" s="11" t="s">
        <v>89</v>
      </c>
      <c r="B458" s="15" t="s">
        <v>189</v>
      </c>
      <c r="C458" s="16">
        <v>4624</v>
      </c>
      <c r="D458" s="16">
        <v>4624</v>
      </c>
      <c r="E458" s="16">
        <f t="shared" si="7"/>
        <v>100</v>
      </c>
      <c r="F458" s="7"/>
      <c r="G458" s="7"/>
    </row>
    <row r="459" spans="1:7" ht="20.25" customHeight="1">
      <c r="A459" s="11" t="s">
        <v>90</v>
      </c>
      <c r="B459" s="15" t="s">
        <v>188</v>
      </c>
      <c r="C459" s="16">
        <v>10170</v>
      </c>
      <c r="D459" s="16">
        <v>4666.42</v>
      </c>
      <c r="E459" s="16">
        <f t="shared" si="7"/>
        <v>45.88416912487709</v>
      </c>
      <c r="F459" s="7"/>
      <c r="G459" s="7"/>
    </row>
    <row r="460" spans="1:7" ht="18.75" customHeight="1">
      <c r="A460" s="11" t="s">
        <v>91</v>
      </c>
      <c r="B460" s="15" t="s">
        <v>29</v>
      </c>
      <c r="C460" s="16">
        <v>1446</v>
      </c>
      <c r="D460" s="16">
        <v>668.54</v>
      </c>
      <c r="E460" s="16">
        <f t="shared" si="7"/>
        <v>46.233748271092665</v>
      </c>
      <c r="F460" s="7"/>
      <c r="G460" s="7"/>
    </row>
    <row r="461" spans="1:7" ht="18" customHeight="1">
      <c r="A461" s="11" t="s">
        <v>72</v>
      </c>
      <c r="B461" s="15" t="s">
        <v>73</v>
      </c>
      <c r="C461" s="16">
        <v>1575</v>
      </c>
      <c r="D461" s="16">
        <v>1447.53</v>
      </c>
      <c r="E461" s="16">
        <f t="shared" si="7"/>
        <v>91.90666666666667</v>
      </c>
      <c r="F461" s="7"/>
      <c r="G461" s="7"/>
    </row>
    <row r="462" spans="1:7" ht="18" customHeight="1">
      <c r="A462" s="11" t="s">
        <v>96</v>
      </c>
      <c r="B462" s="15" t="s">
        <v>28</v>
      </c>
      <c r="C462" s="16">
        <v>161</v>
      </c>
      <c r="D462" s="16">
        <v>0</v>
      </c>
      <c r="E462" s="16">
        <f t="shared" si="7"/>
        <v>0</v>
      </c>
      <c r="F462" s="7"/>
      <c r="G462" s="7"/>
    </row>
    <row r="463" spans="1:7" ht="18" customHeight="1">
      <c r="A463" s="11" t="s">
        <v>92</v>
      </c>
      <c r="B463" s="15" t="s">
        <v>264</v>
      </c>
      <c r="C463" s="16">
        <v>1528</v>
      </c>
      <c r="D463" s="16">
        <v>1146</v>
      </c>
      <c r="E463" s="16">
        <f t="shared" si="7"/>
        <v>75</v>
      </c>
      <c r="F463" s="7"/>
      <c r="G463" s="7"/>
    </row>
    <row r="464" spans="1:7" ht="29.25" customHeight="1">
      <c r="A464" s="11" t="s">
        <v>312</v>
      </c>
      <c r="B464" s="2" t="s">
        <v>313</v>
      </c>
      <c r="C464" s="16">
        <v>500</v>
      </c>
      <c r="D464" s="16">
        <v>82.96</v>
      </c>
      <c r="E464" s="16">
        <f t="shared" si="7"/>
        <v>16.592</v>
      </c>
      <c r="F464" s="7"/>
      <c r="G464" s="7"/>
    </row>
    <row r="465" spans="1:7" s="51" customFormat="1" ht="28.5">
      <c r="A465" s="49" t="s">
        <v>51</v>
      </c>
      <c r="B465" s="12" t="s">
        <v>52</v>
      </c>
      <c r="C465" s="13">
        <f>C466</f>
        <v>1572</v>
      </c>
      <c r="D465" s="13">
        <f>D466</f>
        <v>782.63</v>
      </c>
      <c r="E465" s="16">
        <f t="shared" si="7"/>
        <v>49.78562340966921</v>
      </c>
      <c r="F465" s="14"/>
      <c r="G465" s="14"/>
    </row>
    <row r="466" spans="1:7" ht="27" customHeight="1">
      <c r="A466" s="34" t="s">
        <v>203</v>
      </c>
      <c r="B466" s="24" t="s">
        <v>118</v>
      </c>
      <c r="C466" s="16">
        <f>C467+C468</f>
        <v>1572</v>
      </c>
      <c r="D466" s="16">
        <f>D467+D468</f>
        <v>782.63</v>
      </c>
      <c r="E466" s="16">
        <f t="shared" si="7"/>
        <v>49.78562340966921</v>
      </c>
      <c r="F466" s="7"/>
      <c r="G466" s="7"/>
    </row>
    <row r="467" spans="1:7" ht="18" customHeight="1">
      <c r="A467" s="33" t="s">
        <v>72</v>
      </c>
      <c r="B467" s="15" t="s">
        <v>73</v>
      </c>
      <c r="C467" s="16">
        <v>560</v>
      </c>
      <c r="D467" s="16">
        <v>0</v>
      </c>
      <c r="E467" s="16">
        <f t="shared" si="7"/>
        <v>0</v>
      </c>
      <c r="F467" s="7"/>
      <c r="G467" s="7"/>
    </row>
    <row r="468" spans="1:7" ht="18" customHeight="1">
      <c r="A468" s="33" t="s">
        <v>78</v>
      </c>
      <c r="B468" s="15" t="s">
        <v>79</v>
      </c>
      <c r="C468" s="16">
        <v>1012</v>
      </c>
      <c r="D468" s="16">
        <v>782.63</v>
      </c>
      <c r="E468" s="16">
        <f t="shared" si="7"/>
        <v>77.33498023715416</v>
      </c>
      <c r="F468" s="7"/>
      <c r="G468" s="7"/>
    </row>
    <row r="469" spans="1:7" s="51" customFormat="1" ht="14.25">
      <c r="A469" s="47" t="s">
        <v>53</v>
      </c>
      <c r="B469" s="12" t="s">
        <v>54</v>
      </c>
      <c r="C469" s="13">
        <f>C470</f>
        <v>500</v>
      </c>
      <c r="D469" s="13">
        <f>D470</f>
        <v>200.01</v>
      </c>
      <c r="E469" s="16">
        <f t="shared" si="7"/>
        <v>40.001999999999995</v>
      </c>
      <c r="F469" s="14"/>
      <c r="G469" s="14"/>
    </row>
    <row r="470" spans="1:7" ht="20.25" customHeight="1">
      <c r="A470" s="33" t="s">
        <v>295</v>
      </c>
      <c r="B470" s="15" t="s">
        <v>18</v>
      </c>
      <c r="C470" s="16">
        <f>C471</f>
        <v>500</v>
      </c>
      <c r="D470" s="16">
        <f>D471</f>
        <v>200.01</v>
      </c>
      <c r="E470" s="16">
        <f t="shared" si="7"/>
        <v>40.001999999999995</v>
      </c>
      <c r="F470" s="7"/>
      <c r="G470" s="7"/>
    </row>
    <row r="471" spans="1:7" ht="18" customHeight="1">
      <c r="A471" s="33" t="s">
        <v>78</v>
      </c>
      <c r="B471" s="15" t="s">
        <v>79</v>
      </c>
      <c r="C471" s="16">
        <v>500</v>
      </c>
      <c r="D471" s="16">
        <v>200.01</v>
      </c>
      <c r="E471" s="16">
        <f t="shared" si="7"/>
        <v>40.001999999999995</v>
      </c>
      <c r="F471" s="7"/>
      <c r="G471" s="7"/>
    </row>
    <row r="472" spans="1:7" s="51" customFormat="1" ht="24" customHeight="1">
      <c r="A472" s="47" t="s">
        <v>147</v>
      </c>
      <c r="B472" s="12" t="s">
        <v>187</v>
      </c>
      <c r="C472" s="13">
        <f>C473+C486+C488+C490</f>
        <v>3214000</v>
      </c>
      <c r="D472" s="13">
        <f>D473+D486+D488+D490</f>
        <v>1461265.56</v>
      </c>
      <c r="E472" s="16">
        <f t="shared" si="7"/>
        <v>45.46563658991911</v>
      </c>
      <c r="F472" s="14"/>
      <c r="G472" s="14"/>
    </row>
    <row r="473" spans="1:7" ht="33.75" customHeight="1">
      <c r="A473" s="33" t="s">
        <v>149</v>
      </c>
      <c r="B473" s="15" t="s">
        <v>288</v>
      </c>
      <c r="C473" s="16">
        <f>C474+C475+C476+C477+C478+C479+C480+C481+C482+C483+C484+C485</f>
        <v>2964000</v>
      </c>
      <c r="D473" s="16">
        <f>D474+D475+D476+D477+D478+D479+D480+D481+D482+D483+D484+D485</f>
        <v>1329943.31</v>
      </c>
      <c r="E473" s="16">
        <f t="shared" si="7"/>
        <v>44.869882253711204</v>
      </c>
      <c r="F473" s="7"/>
      <c r="G473" s="7"/>
    </row>
    <row r="474" spans="1:7" ht="18.75" customHeight="1">
      <c r="A474" s="33" t="s">
        <v>108</v>
      </c>
      <c r="B474" s="15" t="s">
        <v>130</v>
      </c>
      <c r="C474" s="16">
        <v>2822000</v>
      </c>
      <c r="D474" s="16">
        <v>1266724.94</v>
      </c>
      <c r="E474" s="16">
        <f t="shared" si="7"/>
        <v>44.88748901488306</v>
      </c>
      <c r="F474" s="7"/>
      <c r="G474" s="7"/>
    </row>
    <row r="475" spans="1:7" ht="18" customHeight="1">
      <c r="A475" s="33" t="s">
        <v>87</v>
      </c>
      <c r="B475" s="15" t="s">
        <v>88</v>
      </c>
      <c r="C475" s="16">
        <v>50138</v>
      </c>
      <c r="D475" s="16">
        <v>22655.38</v>
      </c>
      <c r="E475" s="16">
        <f t="shared" si="7"/>
        <v>45.18604651162791</v>
      </c>
      <c r="F475" s="7"/>
      <c r="G475" s="7"/>
    </row>
    <row r="476" spans="1:7" ht="18.75" customHeight="1">
      <c r="A476" s="33" t="s">
        <v>89</v>
      </c>
      <c r="B476" s="15" t="s">
        <v>189</v>
      </c>
      <c r="C476" s="16">
        <v>3970</v>
      </c>
      <c r="D476" s="16">
        <v>3758.57</v>
      </c>
      <c r="E476" s="16">
        <f t="shared" si="7"/>
        <v>94.6743073047859</v>
      </c>
      <c r="F476" s="7"/>
      <c r="G476" s="7"/>
    </row>
    <row r="477" spans="1:7" ht="18.75" customHeight="1">
      <c r="A477" s="33" t="s">
        <v>90</v>
      </c>
      <c r="B477" s="15" t="s">
        <v>188</v>
      </c>
      <c r="C477" s="16">
        <v>62674</v>
      </c>
      <c r="D477" s="16">
        <v>28432.28</v>
      </c>
      <c r="E477" s="16">
        <f t="shared" si="7"/>
        <v>45.36535086319686</v>
      </c>
      <c r="F477" s="7"/>
      <c r="G477" s="7"/>
    </row>
    <row r="478" spans="1:7" ht="18.75" customHeight="1">
      <c r="A478" s="33" t="s">
        <v>91</v>
      </c>
      <c r="B478" s="15" t="s">
        <v>29</v>
      </c>
      <c r="C478" s="16">
        <v>1326</v>
      </c>
      <c r="D478" s="16">
        <v>574.97</v>
      </c>
      <c r="E478" s="16">
        <f t="shared" si="7"/>
        <v>43.36123680241328</v>
      </c>
      <c r="F478" s="7"/>
      <c r="G478" s="7"/>
    </row>
    <row r="479" spans="1:7" ht="18.75" customHeight="1">
      <c r="A479" s="33" t="s">
        <v>247</v>
      </c>
      <c r="B479" s="15" t="s">
        <v>248</v>
      </c>
      <c r="C479" s="16">
        <v>3840</v>
      </c>
      <c r="D479" s="16">
        <v>1184</v>
      </c>
      <c r="E479" s="16">
        <f t="shared" si="7"/>
        <v>30.833333333333336</v>
      </c>
      <c r="F479" s="7"/>
      <c r="G479" s="7"/>
    </row>
    <row r="480" spans="1:7" ht="18" customHeight="1">
      <c r="A480" s="33" t="s">
        <v>72</v>
      </c>
      <c r="B480" s="15" t="s">
        <v>73</v>
      </c>
      <c r="C480" s="16">
        <v>5925</v>
      </c>
      <c r="D480" s="16">
        <v>573.5</v>
      </c>
      <c r="E480" s="16">
        <f t="shared" si="7"/>
        <v>9.679324894514767</v>
      </c>
      <c r="F480" s="7"/>
      <c r="G480" s="7"/>
    </row>
    <row r="481" spans="1:7" ht="18" customHeight="1">
      <c r="A481" s="33" t="s">
        <v>78</v>
      </c>
      <c r="B481" s="15" t="s">
        <v>79</v>
      </c>
      <c r="C481" s="16">
        <v>6043</v>
      </c>
      <c r="D481" s="16">
        <v>4509.05</v>
      </c>
      <c r="E481" s="16">
        <f t="shared" si="7"/>
        <v>74.6160847261294</v>
      </c>
      <c r="F481" s="7"/>
      <c r="G481" s="7"/>
    </row>
    <row r="482" spans="1:7" ht="25.5" customHeight="1">
      <c r="A482" s="33" t="s">
        <v>314</v>
      </c>
      <c r="B482" s="2" t="s">
        <v>315</v>
      </c>
      <c r="C482" s="16">
        <v>3000</v>
      </c>
      <c r="D482" s="16">
        <v>0</v>
      </c>
      <c r="E482" s="16">
        <f t="shared" si="7"/>
        <v>0</v>
      </c>
      <c r="F482" s="7"/>
      <c r="G482" s="7"/>
    </row>
    <row r="483" spans="1:7" ht="18.75" customHeight="1">
      <c r="A483" s="33" t="s">
        <v>96</v>
      </c>
      <c r="B483" s="15" t="s">
        <v>28</v>
      </c>
      <c r="C483" s="16">
        <v>556</v>
      </c>
      <c r="D483" s="16">
        <v>83</v>
      </c>
      <c r="E483" s="16">
        <f t="shared" si="7"/>
        <v>14.928057553956833</v>
      </c>
      <c r="F483" s="7"/>
      <c r="G483" s="7"/>
    </row>
    <row r="484" spans="1:7" ht="18.75" customHeight="1">
      <c r="A484" s="33" t="s">
        <v>92</v>
      </c>
      <c r="B484" s="15" t="s">
        <v>264</v>
      </c>
      <c r="C484" s="16">
        <v>1528</v>
      </c>
      <c r="D484" s="16">
        <v>1000</v>
      </c>
      <c r="E484" s="16">
        <f t="shared" si="7"/>
        <v>65.44502617801047</v>
      </c>
      <c r="F484" s="7"/>
      <c r="G484" s="7"/>
    </row>
    <row r="485" spans="1:7" ht="28.5" customHeight="1">
      <c r="A485" s="33" t="s">
        <v>317</v>
      </c>
      <c r="B485" s="2" t="s">
        <v>318</v>
      </c>
      <c r="C485" s="16">
        <v>3000</v>
      </c>
      <c r="D485" s="16">
        <v>447.62</v>
      </c>
      <c r="E485" s="16">
        <f t="shared" si="7"/>
        <v>14.920666666666667</v>
      </c>
      <c r="F485" s="7"/>
      <c r="G485" s="7"/>
    </row>
    <row r="486" spans="1:7" ht="49.5" customHeight="1">
      <c r="A486" s="33" t="s">
        <v>151</v>
      </c>
      <c r="B486" s="15" t="s">
        <v>127</v>
      </c>
      <c r="C486" s="16">
        <f>C487</f>
        <v>20000</v>
      </c>
      <c r="D486" s="16">
        <f>D487</f>
        <v>9369.44</v>
      </c>
      <c r="E486" s="16">
        <f t="shared" si="7"/>
        <v>46.8472</v>
      </c>
      <c r="F486" s="7"/>
      <c r="G486" s="7"/>
    </row>
    <row r="487" spans="1:7" ht="19.5" customHeight="1">
      <c r="A487" s="33" t="s">
        <v>90</v>
      </c>
      <c r="B487" s="15" t="s">
        <v>126</v>
      </c>
      <c r="C487" s="16">
        <v>20000</v>
      </c>
      <c r="D487" s="16">
        <v>9369.44</v>
      </c>
      <c r="E487" s="16">
        <f t="shared" si="7"/>
        <v>46.8472</v>
      </c>
      <c r="F487" s="7"/>
      <c r="G487" s="7"/>
    </row>
    <row r="488" spans="1:7" ht="22.5" customHeight="1">
      <c r="A488" s="33" t="s">
        <v>152</v>
      </c>
      <c r="B488" s="15" t="s">
        <v>10</v>
      </c>
      <c r="C488" s="16">
        <f>C489</f>
        <v>176000</v>
      </c>
      <c r="D488" s="16">
        <f>D489</f>
        <v>92444.81</v>
      </c>
      <c r="E488" s="16">
        <f t="shared" si="7"/>
        <v>52.525460227272724</v>
      </c>
      <c r="F488" s="7"/>
      <c r="G488" s="7"/>
    </row>
    <row r="489" spans="1:7" ht="18.75" customHeight="1">
      <c r="A489" s="33" t="s">
        <v>108</v>
      </c>
      <c r="B489" s="15" t="s">
        <v>130</v>
      </c>
      <c r="C489" s="16">
        <v>176000</v>
      </c>
      <c r="D489" s="16">
        <v>92444.81</v>
      </c>
      <c r="E489" s="16">
        <f t="shared" si="7"/>
        <v>52.525460227272724</v>
      </c>
      <c r="F489" s="7"/>
      <c r="G489" s="7"/>
    </row>
    <row r="490" spans="1:7" ht="27" customHeight="1">
      <c r="A490" s="33" t="s">
        <v>155</v>
      </c>
      <c r="B490" s="15" t="s">
        <v>238</v>
      </c>
      <c r="C490" s="16">
        <f>C491+C492+C493+C494</f>
        <v>54000</v>
      </c>
      <c r="D490" s="16">
        <f>D491+D492+D493+D494</f>
        <v>29508</v>
      </c>
      <c r="E490" s="16">
        <f t="shared" si="7"/>
        <v>54.64444444444444</v>
      </c>
      <c r="F490" s="7"/>
      <c r="G490" s="7"/>
    </row>
    <row r="491" spans="1:7" ht="18" customHeight="1">
      <c r="A491" s="33" t="s">
        <v>87</v>
      </c>
      <c r="B491" s="15" t="s">
        <v>88</v>
      </c>
      <c r="C491" s="16">
        <v>41248</v>
      </c>
      <c r="D491" s="16">
        <v>18923.69</v>
      </c>
      <c r="E491" s="16">
        <f t="shared" si="7"/>
        <v>45.877836501163685</v>
      </c>
      <c r="F491" s="7"/>
      <c r="G491" s="7"/>
    </row>
    <row r="492" spans="1:7" ht="18" customHeight="1">
      <c r="A492" s="33" t="s">
        <v>89</v>
      </c>
      <c r="B492" s="15" t="s">
        <v>189</v>
      </c>
      <c r="C492" s="16">
        <v>4178</v>
      </c>
      <c r="D492" s="16">
        <v>4124.88</v>
      </c>
      <c r="E492" s="16">
        <f t="shared" si="7"/>
        <v>98.72857826711345</v>
      </c>
      <c r="F492" s="7"/>
      <c r="G492" s="7"/>
    </row>
    <row r="493" spans="1:7" ht="18" customHeight="1">
      <c r="A493" s="33" t="s">
        <v>90</v>
      </c>
      <c r="B493" s="15" t="s">
        <v>188</v>
      </c>
      <c r="C493" s="16">
        <v>7265</v>
      </c>
      <c r="D493" s="16">
        <v>5866.27</v>
      </c>
      <c r="E493" s="16">
        <f t="shared" si="7"/>
        <v>80.74700619408122</v>
      </c>
      <c r="F493" s="7"/>
      <c r="G493" s="7"/>
    </row>
    <row r="494" spans="1:7" ht="18" customHeight="1">
      <c r="A494" s="33" t="s">
        <v>91</v>
      </c>
      <c r="B494" s="15" t="s">
        <v>29</v>
      </c>
      <c r="C494" s="16">
        <v>1309</v>
      </c>
      <c r="D494" s="16">
        <v>593.16</v>
      </c>
      <c r="E494" s="16">
        <f t="shared" si="7"/>
        <v>45.313980137509546</v>
      </c>
      <c r="F494" s="7"/>
      <c r="G494" s="7"/>
    </row>
    <row r="495" spans="1:7" ht="24.75" customHeight="1">
      <c r="A495" s="34"/>
      <c r="B495" s="11" t="s">
        <v>290</v>
      </c>
      <c r="C495" s="28">
        <f>C449+C455+C465+C469+C472</f>
        <v>3292442</v>
      </c>
      <c r="D495" s="28">
        <f>D449+D455+D465+D469+D472</f>
        <v>1502512.6700000002</v>
      </c>
      <c r="E495" s="16">
        <f t="shared" si="7"/>
        <v>45.63520541895651</v>
      </c>
      <c r="F495" s="7"/>
      <c r="G495" s="7"/>
    </row>
    <row r="497" spans="3:4" ht="14.25">
      <c r="C497" s="112" t="s">
        <v>335</v>
      </c>
      <c r="D497" s="112"/>
    </row>
    <row r="499" spans="3:4" ht="14.25">
      <c r="C499" s="112" t="s">
        <v>298</v>
      </c>
      <c r="D499" s="112"/>
    </row>
  </sheetData>
  <mergeCells count="9">
    <mergeCell ref="C497:D497"/>
    <mergeCell ref="C499:D499"/>
    <mergeCell ref="B420:E420"/>
    <mergeCell ref="C2:E2"/>
    <mergeCell ref="B1:E1"/>
    <mergeCell ref="B3:E3"/>
    <mergeCell ref="A4:E4"/>
    <mergeCell ref="A114:B114"/>
    <mergeCell ref="A5:E5"/>
  </mergeCells>
  <printOptions horizontalCentered="1"/>
  <pageMargins left="0.17" right="0.19" top="0.55" bottom="0.42" header="0.27" footer="0.46"/>
  <pageSetup horizontalDpi="300" verticalDpi="3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SheetLayoutView="100" workbookViewId="0" topLeftCell="A1">
      <selection activeCell="K16" sqref="K16"/>
    </sheetView>
  </sheetViews>
  <sheetFormatPr defaultColWidth="8.796875" defaultRowHeight="15"/>
  <cols>
    <col min="1" max="1" width="3.09765625" style="1" customWidth="1"/>
    <col min="2" max="2" width="4.3984375" style="1" bestFit="1" customWidth="1"/>
    <col min="3" max="3" width="8.8984375" style="1" customWidth="1"/>
    <col min="4" max="4" width="4.796875" style="1" customWidth="1"/>
    <col min="5" max="5" width="32" style="1" customWidth="1"/>
    <col min="6" max="6" width="10.59765625" style="110" customWidth="1"/>
    <col min="7" max="7" width="10.796875" style="1" customWidth="1"/>
    <col min="8" max="8" width="6.69921875" style="1" customWidth="1"/>
    <col min="9" max="16384" width="8.8984375" style="1" customWidth="1"/>
  </cols>
  <sheetData>
    <row r="1" spans="6:7" ht="9.75" customHeight="1">
      <c r="F1" s="116"/>
      <c r="G1" s="116"/>
    </row>
    <row r="2" spans="2:8" ht="29.25" customHeight="1">
      <c r="B2" s="124" t="s">
        <v>337</v>
      </c>
      <c r="C2" s="124"/>
      <c r="D2" s="124"/>
      <c r="E2" s="124"/>
      <c r="F2" s="124"/>
      <c r="G2" s="124"/>
      <c r="H2" s="124"/>
    </row>
    <row r="3" spans="3:7" s="4" customFormat="1" ht="16.5" customHeight="1">
      <c r="C3" s="125"/>
      <c r="D3" s="125"/>
      <c r="E3" s="125"/>
      <c r="F3" s="125"/>
      <c r="G3" s="125"/>
    </row>
    <row r="4" spans="1:8" s="37" customFormat="1" ht="14.25" customHeight="1">
      <c r="A4" s="117" t="s">
        <v>338</v>
      </c>
      <c r="B4" s="117" t="s">
        <v>339</v>
      </c>
      <c r="C4" s="117" t="s">
        <v>340</v>
      </c>
      <c r="D4" s="117" t="s">
        <v>341</v>
      </c>
      <c r="E4" s="117" t="s">
        <v>342</v>
      </c>
      <c r="F4" s="126" t="s">
        <v>343</v>
      </c>
      <c r="G4" s="120" t="s">
        <v>3</v>
      </c>
      <c r="H4" s="120" t="s">
        <v>344</v>
      </c>
    </row>
    <row r="5" spans="1:8" s="37" customFormat="1" ht="14.25" customHeight="1">
      <c r="A5" s="118"/>
      <c r="B5" s="118"/>
      <c r="C5" s="118"/>
      <c r="D5" s="118"/>
      <c r="E5" s="118"/>
      <c r="F5" s="127"/>
      <c r="G5" s="121"/>
      <c r="H5" s="121"/>
    </row>
    <row r="6" spans="1:8" s="37" customFormat="1" ht="14.25" customHeight="1">
      <c r="A6" s="118"/>
      <c r="B6" s="118"/>
      <c r="C6" s="118"/>
      <c r="D6" s="118"/>
      <c r="E6" s="118"/>
      <c r="F6" s="127"/>
      <c r="G6" s="121"/>
      <c r="H6" s="121"/>
    </row>
    <row r="7" spans="1:8" s="37" customFormat="1" ht="7.5" customHeight="1">
      <c r="A7" s="119"/>
      <c r="B7" s="119"/>
      <c r="C7" s="119"/>
      <c r="D7" s="119"/>
      <c r="E7" s="119"/>
      <c r="F7" s="128"/>
      <c r="G7" s="122"/>
      <c r="H7" s="122"/>
    </row>
    <row r="8" spans="1:8" s="41" customFormat="1" ht="24" customHeight="1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57">
        <v>6</v>
      </c>
      <c r="G8" s="43">
        <v>7</v>
      </c>
      <c r="H8" s="43">
        <v>8</v>
      </c>
    </row>
    <row r="9" spans="1:8" s="38" customFormat="1" ht="31.5" customHeight="1">
      <c r="A9" s="33">
        <v>1</v>
      </c>
      <c r="B9" s="58" t="s">
        <v>345</v>
      </c>
      <c r="C9" s="58" t="s">
        <v>346</v>
      </c>
      <c r="D9" s="58">
        <v>6050</v>
      </c>
      <c r="E9" s="17" t="s">
        <v>347</v>
      </c>
      <c r="F9" s="59">
        <v>413900</v>
      </c>
      <c r="G9" s="60">
        <v>26519.11</v>
      </c>
      <c r="H9" s="60">
        <f aca="true" t="shared" si="0" ref="H9:H33">G9/F9*100</f>
        <v>6.40712974148345</v>
      </c>
    </row>
    <row r="10" spans="1:8" s="38" customFormat="1" ht="38.25" customHeight="1">
      <c r="A10" s="33">
        <v>2</v>
      </c>
      <c r="B10" s="58" t="s">
        <v>345</v>
      </c>
      <c r="C10" s="58" t="s">
        <v>346</v>
      </c>
      <c r="D10" s="58">
        <v>6050</v>
      </c>
      <c r="E10" s="61" t="s">
        <v>348</v>
      </c>
      <c r="F10" s="59">
        <v>10000</v>
      </c>
      <c r="G10" s="60"/>
      <c r="H10" s="60"/>
    </row>
    <row r="11" spans="1:8" s="67" customFormat="1" ht="21" customHeight="1">
      <c r="A11" s="62"/>
      <c r="B11" s="63"/>
      <c r="C11" s="63"/>
      <c r="D11" s="62"/>
      <c r="E11" s="64" t="s">
        <v>349</v>
      </c>
      <c r="F11" s="65">
        <f>SUM(F9:F10)</f>
        <v>423900</v>
      </c>
      <c r="G11" s="66">
        <f>G9</f>
        <v>26519.11</v>
      </c>
      <c r="H11" s="60">
        <f t="shared" si="0"/>
        <v>6.255982543052607</v>
      </c>
    </row>
    <row r="12" spans="1:8" s="68" customFormat="1" ht="22.5" customHeight="1">
      <c r="A12" s="33">
        <v>3</v>
      </c>
      <c r="B12" s="58" t="s">
        <v>350</v>
      </c>
      <c r="C12" s="58" t="s">
        <v>351</v>
      </c>
      <c r="D12" s="58" t="s">
        <v>352</v>
      </c>
      <c r="E12" s="17" t="s">
        <v>353</v>
      </c>
      <c r="F12" s="59">
        <v>22000</v>
      </c>
      <c r="G12" s="60">
        <v>0</v>
      </c>
      <c r="H12" s="60">
        <f t="shared" si="0"/>
        <v>0</v>
      </c>
    </row>
    <row r="13" spans="1:8" s="72" customFormat="1" ht="42.75" customHeight="1">
      <c r="A13" s="47"/>
      <c r="B13" s="69"/>
      <c r="C13" s="47"/>
      <c r="D13" s="47"/>
      <c r="E13" s="27" t="s">
        <v>354</v>
      </c>
      <c r="F13" s="70">
        <v>22000</v>
      </c>
      <c r="G13" s="71">
        <f>SUM(G12)</f>
        <v>0</v>
      </c>
      <c r="H13" s="60">
        <f t="shared" si="0"/>
        <v>0</v>
      </c>
    </row>
    <row r="14" spans="1:8" s="72" customFormat="1" ht="101.25" customHeight="1">
      <c r="A14" s="73">
        <v>4</v>
      </c>
      <c r="B14" s="74">
        <v>600</v>
      </c>
      <c r="C14" s="73">
        <v>60016</v>
      </c>
      <c r="D14" s="73">
        <v>6050</v>
      </c>
      <c r="E14" s="75" t="s">
        <v>355</v>
      </c>
      <c r="F14" s="76">
        <v>170000</v>
      </c>
      <c r="G14" s="77">
        <v>100</v>
      </c>
      <c r="H14" s="60">
        <f t="shared" si="0"/>
        <v>0.0588235294117647</v>
      </c>
    </row>
    <row r="15" spans="1:8" s="68" customFormat="1" ht="30.75" customHeight="1">
      <c r="A15" s="33">
        <v>5</v>
      </c>
      <c r="B15" s="78">
        <v>600</v>
      </c>
      <c r="C15" s="33">
        <v>60016</v>
      </c>
      <c r="D15" s="33">
        <v>6050</v>
      </c>
      <c r="E15" s="75" t="s">
        <v>356</v>
      </c>
      <c r="F15" s="79">
        <v>7000</v>
      </c>
      <c r="G15" s="60">
        <v>0</v>
      </c>
      <c r="H15" s="60">
        <f t="shared" si="0"/>
        <v>0</v>
      </c>
    </row>
    <row r="16" spans="1:8" s="68" customFormat="1" ht="102.75" customHeight="1">
      <c r="A16" s="33">
        <v>6</v>
      </c>
      <c r="B16" s="78">
        <v>600</v>
      </c>
      <c r="C16" s="33">
        <v>60016</v>
      </c>
      <c r="D16" s="33">
        <v>6050</v>
      </c>
      <c r="E16" s="75" t="s">
        <v>357</v>
      </c>
      <c r="F16" s="79">
        <v>137816</v>
      </c>
      <c r="G16" s="60">
        <v>21335.3</v>
      </c>
      <c r="H16" s="60">
        <f t="shared" si="0"/>
        <v>15.48100365704998</v>
      </c>
    </row>
    <row r="17" spans="1:8" s="72" customFormat="1" ht="22.5" customHeight="1">
      <c r="A17" s="47"/>
      <c r="B17" s="69"/>
      <c r="C17" s="47"/>
      <c r="D17" s="47"/>
      <c r="E17" s="27" t="s">
        <v>358</v>
      </c>
      <c r="F17" s="80">
        <f>SUM(F14:F16)</f>
        <v>314816</v>
      </c>
      <c r="G17" s="80">
        <f>SUM(G14:G16)</f>
        <v>21435.3</v>
      </c>
      <c r="H17" s="60"/>
    </row>
    <row r="18" spans="1:8" s="82" customFormat="1" ht="35.25" customHeight="1">
      <c r="A18" s="73">
        <v>7</v>
      </c>
      <c r="B18" s="74">
        <v>754</v>
      </c>
      <c r="C18" s="73">
        <v>75412</v>
      </c>
      <c r="D18" s="73">
        <v>6060</v>
      </c>
      <c r="E18" s="61" t="s">
        <v>359</v>
      </c>
      <c r="F18" s="81">
        <v>25000</v>
      </c>
      <c r="G18" s="77">
        <v>25000</v>
      </c>
      <c r="H18" s="60">
        <f t="shared" si="0"/>
        <v>100</v>
      </c>
    </row>
    <row r="19" spans="1:8" s="86" customFormat="1" ht="26.25" customHeight="1">
      <c r="A19" s="83"/>
      <c r="B19" s="84"/>
      <c r="C19" s="83"/>
      <c r="D19" s="83"/>
      <c r="E19" s="85" t="s">
        <v>360</v>
      </c>
      <c r="F19" s="65">
        <f>F18</f>
        <v>25000</v>
      </c>
      <c r="G19" s="66">
        <f>SUM(G18:G18)</f>
        <v>25000</v>
      </c>
      <c r="H19" s="60">
        <f t="shared" si="0"/>
        <v>100</v>
      </c>
    </row>
    <row r="20" spans="1:8" s="68" customFormat="1" ht="29.25" customHeight="1">
      <c r="A20" s="33">
        <v>8</v>
      </c>
      <c r="B20" s="78">
        <v>801</v>
      </c>
      <c r="C20" s="33">
        <v>80101</v>
      </c>
      <c r="D20" s="33">
        <v>6050</v>
      </c>
      <c r="E20" s="87" t="s">
        <v>361</v>
      </c>
      <c r="F20" s="59">
        <v>820257</v>
      </c>
      <c r="G20" s="60">
        <v>705386.67</v>
      </c>
      <c r="H20" s="60">
        <f t="shared" si="0"/>
        <v>85.99581228809996</v>
      </c>
    </row>
    <row r="21" spans="1:8" s="68" customFormat="1" ht="56.25" customHeight="1">
      <c r="A21" s="33">
        <v>9</v>
      </c>
      <c r="B21" s="88" t="s">
        <v>362</v>
      </c>
      <c r="C21" s="33">
        <v>80101</v>
      </c>
      <c r="D21" s="33">
        <v>6050</v>
      </c>
      <c r="E21" s="87" t="s">
        <v>363</v>
      </c>
      <c r="F21" s="59">
        <v>31000</v>
      </c>
      <c r="G21" s="59">
        <v>30500</v>
      </c>
      <c r="H21" s="60">
        <f t="shared" si="0"/>
        <v>98.38709677419355</v>
      </c>
    </row>
    <row r="22" spans="1:8" ht="33.75" customHeight="1">
      <c r="A22" s="89">
        <v>10</v>
      </c>
      <c r="B22" s="90" t="s">
        <v>362</v>
      </c>
      <c r="C22" s="89">
        <v>80101</v>
      </c>
      <c r="D22" s="89">
        <v>6050</v>
      </c>
      <c r="E22" s="87" t="s">
        <v>364</v>
      </c>
      <c r="F22" s="91">
        <v>0</v>
      </c>
      <c r="G22" s="91">
        <v>0</v>
      </c>
      <c r="H22" s="60">
        <v>0</v>
      </c>
    </row>
    <row r="23" spans="1:8" s="68" customFormat="1" ht="41.25" customHeight="1">
      <c r="A23" s="33">
        <v>11</v>
      </c>
      <c r="B23" s="88" t="s">
        <v>362</v>
      </c>
      <c r="C23" s="33">
        <v>80101</v>
      </c>
      <c r="D23" s="33">
        <v>6060</v>
      </c>
      <c r="E23" s="75" t="s">
        <v>365</v>
      </c>
      <c r="F23" s="59">
        <v>300000</v>
      </c>
      <c r="G23" s="59">
        <v>299994.34</v>
      </c>
      <c r="H23" s="60">
        <f t="shared" si="0"/>
        <v>99.99811333333334</v>
      </c>
    </row>
    <row r="24" spans="1:8" ht="45" customHeight="1">
      <c r="A24" s="89">
        <v>12</v>
      </c>
      <c r="B24" s="92">
        <v>801</v>
      </c>
      <c r="C24" s="89">
        <v>80104</v>
      </c>
      <c r="D24" s="89">
        <v>6050</v>
      </c>
      <c r="E24" s="75" t="s">
        <v>366</v>
      </c>
      <c r="F24" s="91">
        <v>2600210</v>
      </c>
      <c r="G24" s="93">
        <v>645497.46</v>
      </c>
      <c r="H24" s="60">
        <f t="shared" si="0"/>
        <v>24.824820302975528</v>
      </c>
    </row>
    <row r="25" spans="1:8" s="68" customFormat="1" ht="21" customHeight="1">
      <c r="A25" s="33">
        <v>13</v>
      </c>
      <c r="B25" s="88" t="s">
        <v>362</v>
      </c>
      <c r="C25" s="33">
        <v>80104</v>
      </c>
      <c r="D25" s="33">
        <v>6060</v>
      </c>
      <c r="E25" s="75" t="s">
        <v>367</v>
      </c>
      <c r="F25" s="59">
        <v>150000</v>
      </c>
      <c r="G25" s="59">
        <v>0</v>
      </c>
      <c r="H25" s="60">
        <f t="shared" si="0"/>
        <v>0</v>
      </c>
    </row>
    <row r="26" spans="1:8" s="72" customFormat="1" ht="24.75" customHeight="1">
      <c r="A26" s="47"/>
      <c r="B26" s="94"/>
      <c r="C26" s="47"/>
      <c r="D26" s="47"/>
      <c r="E26" s="27" t="s">
        <v>368</v>
      </c>
      <c r="F26" s="95">
        <f>SUM(F20:F25)</f>
        <v>3901467</v>
      </c>
      <c r="G26" s="96">
        <f>SUM(G20:G25)</f>
        <v>1681378.47</v>
      </c>
      <c r="H26" s="60">
        <f t="shared" si="0"/>
        <v>43.09605771367539</v>
      </c>
    </row>
    <row r="27" spans="1:8" s="68" customFormat="1" ht="42" customHeight="1">
      <c r="A27" s="33">
        <v>14</v>
      </c>
      <c r="B27" s="33">
        <v>852</v>
      </c>
      <c r="C27" s="33">
        <v>85219</v>
      </c>
      <c r="D27" s="33">
        <v>6060</v>
      </c>
      <c r="E27" s="75" t="s">
        <v>369</v>
      </c>
      <c r="F27" s="97">
        <v>4000</v>
      </c>
      <c r="G27" s="98">
        <v>0</v>
      </c>
      <c r="H27" s="98">
        <f t="shared" si="0"/>
        <v>0</v>
      </c>
    </row>
    <row r="28" spans="1:8" s="72" customFormat="1" ht="20.25" customHeight="1">
      <c r="A28" s="47"/>
      <c r="B28" s="69"/>
      <c r="C28" s="47"/>
      <c r="D28" s="47"/>
      <c r="E28" s="27" t="s">
        <v>370</v>
      </c>
      <c r="F28" s="80">
        <f>F27</f>
        <v>4000</v>
      </c>
      <c r="G28" s="80">
        <f>G27</f>
        <v>0</v>
      </c>
      <c r="H28" s="60">
        <f t="shared" si="0"/>
        <v>0</v>
      </c>
    </row>
    <row r="29" spans="1:8" s="68" customFormat="1" ht="19.5" customHeight="1">
      <c r="A29" s="33">
        <v>15</v>
      </c>
      <c r="B29" s="88" t="s">
        <v>371</v>
      </c>
      <c r="C29" s="58" t="s">
        <v>372</v>
      </c>
      <c r="D29" s="58" t="s">
        <v>373</v>
      </c>
      <c r="E29" s="15" t="s">
        <v>374</v>
      </c>
      <c r="F29" s="59">
        <v>700000</v>
      </c>
      <c r="G29" s="60">
        <v>10003.37</v>
      </c>
      <c r="H29" s="60">
        <f t="shared" si="0"/>
        <v>1.4290528571428573</v>
      </c>
    </row>
    <row r="30" spans="1:8" s="68" customFormat="1" ht="31.5" customHeight="1">
      <c r="A30" s="33">
        <v>16</v>
      </c>
      <c r="B30" s="88" t="s">
        <v>371</v>
      </c>
      <c r="C30" s="58" t="s">
        <v>372</v>
      </c>
      <c r="D30" s="58" t="s">
        <v>375</v>
      </c>
      <c r="E30" s="75" t="s">
        <v>376</v>
      </c>
      <c r="F30" s="59">
        <v>1768000</v>
      </c>
      <c r="G30" s="60">
        <v>0</v>
      </c>
      <c r="H30" s="60">
        <f t="shared" si="0"/>
        <v>0</v>
      </c>
    </row>
    <row r="31" spans="1:8" s="68" customFormat="1" ht="29.25" customHeight="1">
      <c r="A31" s="33">
        <v>17</v>
      </c>
      <c r="B31" s="88" t="s">
        <v>371</v>
      </c>
      <c r="C31" s="58" t="s">
        <v>377</v>
      </c>
      <c r="D31" s="58" t="s">
        <v>352</v>
      </c>
      <c r="E31" s="75" t="s">
        <v>378</v>
      </c>
      <c r="F31" s="59">
        <v>100000</v>
      </c>
      <c r="G31" s="60">
        <v>30138</v>
      </c>
      <c r="H31" s="60">
        <f t="shared" si="0"/>
        <v>30.137999999999998</v>
      </c>
    </row>
    <row r="32" spans="1:8" s="102" customFormat="1" ht="30" customHeight="1">
      <c r="A32" s="99"/>
      <c r="B32" s="99"/>
      <c r="C32" s="99"/>
      <c r="D32" s="99"/>
      <c r="E32" s="100" t="s">
        <v>379</v>
      </c>
      <c r="F32" s="101">
        <f>SUM(F29:F31)</f>
        <v>2568000</v>
      </c>
      <c r="G32" s="48">
        <f>SUM(G29:G31)</f>
        <v>40141.37</v>
      </c>
      <c r="H32" s="60">
        <f t="shared" si="0"/>
        <v>1.56313746105919</v>
      </c>
    </row>
    <row r="33" spans="1:8" s="106" customFormat="1" ht="24.75" customHeight="1">
      <c r="A33" s="103"/>
      <c r="B33" s="103"/>
      <c r="C33" s="103"/>
      <c r="D33" s="103"/>
      <c r="E33" s="104" t="s">
        <v>380</v>
      </c>
      <c r="F33" s="105">
        <f>F11+F13+F17+F19+F26+F28+F32</f>
        <v>7259183</v>
      </c>
      <c r="G33" s="105">
        <f>G11+G13+G17+G19+G26+G28+G32</f>
        <v>1794474.25</v>
      </c>
      <c r="H33" s="60">
        <f t="shared" si="0"/>
        <v>24.72005802856878</v>
      </c>
    </row>
    <row r="34" spans="1:7" s="106" customFormat="1" ht="9" customHeight="1">
      <c r="A34" s="51"/>
      <c r="B34" s="51"/>
      <c r="C34" s="51"/>
      <c r="D34" s="51"/>
      <c r="E34" s="107"/>
      <c r="F34" s="108"/>
      <c r="G34" s="109"/>
    </row>
    <row r="35" spans="6:7" ht="16.5" customHeight="1">
      <c r="F35" s="123" t="s">
        <v>335</v>
      </c>
      <c r="G35" s="123"/>
    </row>
    <row r="36" spans="6:7" ht="26.25" customHeight="1">
      <c r="F36" s="123" t="s">
        <v>298</v>
      </c>
      <c r="G36" s="123"/>
    </row>
  </sheetData>
  <mergeCells count="13">
    <mergeCell ref="H4:H7"/>
    <mergeCell ref="F35:G35"/>
    <mergeCell ref="F36:G36"/>
    <mergeCell ref="F1:G1"/>
    <mergeCell ref="B2:H2"/>
    <mergeCell ref="C3:G3"/>
    <mergeCell ref="E4:E7"/>
    <mergeCell ref="F4:F7"/>
    <mergeCell ref="G4:G7"/>
    <mergeCell ref="A4:A7"/>
    <mergeCell ref="B4:B7"/>
    <mergeCell ref="C4:C7"/>
    <mergeCell ref="D4:D7"/>
  </mergeCells>
  <printOptions horizontalCentered="1"/>
  <pageMargins left="0.17" right="0.19" top="0.55" bottom="0.42" header="0.27" footer="0.46"/>
  <pageSetup horizontalDpi="300" verticalDpi="3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Jaktorów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Florczak</dc:creator>
  <cp:keywords/>
  <dc:description/>
  <cp:lastModifiedBy>Jadwiga Florczak</cp:lastModifiedBy>
  <cp:lastPrinted>2007-07-31T12:53:57Z</cp:lastPrinted>
  <dcterms:created xsi:type="dcterms:W3CDTF">2001-02-21T09:21:54Z</dcterms:created>
  <dcterms:modified xsi:type="dcterms:W3CDTF">2007-07-31T13:29:34Z</dcterms:modified>
  <cp:category/>
  <cp:version/>
  <cp:contentType/>
  <cp:contentStatus/>
</cp:coreProperties>
</file>