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ł nr 3" sheetId="3" r:id="rId3"/>
  </sheets>
  <definedNames>
    <definedName name="_xlnm.Print_Area" localSheetId="0">'zal nr 1'!$A$1:$L$20</definedName>
    <definedName name="_xlnm.Print_Area" localSheetId="1">'zal nr 2'!$A$1:$W$45</definedName>
  </definedNames>
  <calcPr fullCalcOnLoad="1"/>
</workbook>
</file>

<file path=xl/sharedStrings.xml><?xml version="1.0" encoding="utf-8"?>
<sst xmlns="http://schemas.openxmlformats.org/spreadsheetml/2006/main" count="263" uniqueCount="126">
  <si>
    <t>Razem dział 754 - Bezpieczeństwo publiczne i ochrona przeciwpożarowa</t>
  </si>
  <si>
    <t>Należność z tyt. rozliczenia nakładów inwestycyjnych  poniesionych przez dzierżawcę na przebudowę budynku w Budach Michałowskich</t>
  </si>
  <si>
    <t xml:space="preserve">W planie wydatków budżetowych wprowadza się zmiany:  
</t>
  </si>
  <si>
    <t>Dział</t>
  </si>
  <si>
    <t>Ogółem</t>
  </si>
  <si>
    <t>Rozdział</t>
  </si>
  <si>
    <t>Lp.</t>
  </si>
  <si>
    <t>Wydatki</t>
  </si>
  <si>
    <t>Rozdz.</t>
  </si>
  <si>
    <t>Łączne koszty finansowe
 (7 + 12)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</si>
  <si>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</si>
  <si>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</si>
  <si>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</si>
  <si>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</si>
  <si>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</si>
  <si>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</si>
  <si>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</si>
  <si>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Urząd Gminy</t>
  </si>
  <si>
    <t>Razem dział 600 - Transport i łączność</t>
  </si>
  <si>
    <t>x</t>
  </si>
  <si>
    <t xml:space="preserve">Nazwa zadania inwestycyjnego </t>
  </si>
  <si>
    <t>rok 2011
(8+9+10+11)</t>
  </si>
  <si>
    <t>w tym:</t>
  </si>
  <si>
    <t>dotacje</t>
  </si>
  <si>
    <t>Oświata i wychowanie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</si>
  <si>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</si>
  <si>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</si>
  <si>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</si>
  <si>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</si>
  <si>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</si>
  <si>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</si>
  <si>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</si>
  <si>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</si>
  <si>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</si>
  <si>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</si>
  <si>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</si>
  <si>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</si>
  <si>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</si>
  <si>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</si>
  <si>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</si>
  <si>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</si>
  <si>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</si>
  <si>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</si>
  <si>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</si>
  <si>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</si>
  <si>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</si>
  <si>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</si>
  <si>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</si>
  <si>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</si>
  <si>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</si>
  <si>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</si>
  <si>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</si>
  <si>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</si>
  <si>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</si>
  <si>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</si>
  <si>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</si>
  <si>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</si>
  <si>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</si>
  <si>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</si>
  <si>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600</t>
  </si>
  <si>
    <t>Transport i łączność</t>
  </si>
  <si>
    <t>801</t>
  </si>
  <si>
    <t>Wydatki razem:</t>
  </si>
  <si>
    <t>Przewodniczący Rady Gminy</t>
  </si>
  <si>
    <t>Mirosław Byczak</t>
  </si>
  <si>
    <t>przed zmianą</t>
  </si>
  <si>
    <t>zmniejszenie</t>
  </si>
  <si>
    <t>zwiększenie</t>
  </si>
  <si>
    <t>po zmianach</t>
  </si>
  <si>
    <t>Uzasadnienie</t>
  </si>
  <si>
    <t>010</t>
  </si>
  <si>
    <t>01010</t>
  </si>
  <si>
    <t xml:space="preserve">Wydatki na zadania inwestycyjne na 2012 rok </t>
  </si>
  <si>
    <t>Srodki do pozyskania w 2012r</t>
  </si>
  <si>
    <t>Zakup dwóch samochodów osobowych dla Urzędu Gminy Jaktorów</t>
  </si>
  <si>
    <t>Zakup  oprogramowania  systemu informatycznego numeracji porządkowej nieruchomości  dla Urzędu Gminy Jaktorów</t>
  </si>
  <si>
    <t>Razem dział 750 - Administracja publiczna</t>
  </si>
  <si>
    <t>Razem dział 801 - Oświata i wychowanie</t>
  </si>
  <si>
    <t>Razem dział 010 - Rolnictwo i łowiectwo</t>
  </si>
  <si>
    <t>Budowa sieci wodociągowej wraz z przyłączami w Gminie Jaktorów</t>
  </si>
  <si>
    <t xml:space="preserve">Przebudowa dróg gminnych we wsiach Jaktorów, Chylice, Budy Grzybek, Bieganów, Międzyborów, Sade Budy: ułożenie warstwy destruktu na podbudowie  z gruzu betonowego  </t>
  </si>
  <si>
    <t>DOCHODY</t>
  </si>
  <si>
    <t>Dochody od osób prawnych, od osób fizycznych i od innych jednostek nie posiadających osobowości prawnej oraz wydatki związane z ich poborem</t>
  </si>
  <si>
    <t>Źródło dochodów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</si>
  <si>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</si>
  <si>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</si>
  <si>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</si>
  <si>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</si>
  <si>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</si>
  <si>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</si>
  <si>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</si>
  <si>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</si>
  <si>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</si>
  <si>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</si>
  <si>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</si>
  <si>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zmieniającej Uchwałę Budżetową  na rok 2012</t>
  </si>
  <si>
    <t>Modernizacja drogi gminnej we wsi Budy Zosine od ul. Kaskiej  (droga powiatowa nr 1516W) do ul.Armii Krajowej (droga powiatowa nr 1514W)</t>
  </si>
  <si>
    <r>
      <t>Zakup  nieruchomości w Bieganowie - działka nr 23/5 o pow. 905 m</t>
    </r>
    <r>
      <rPr>
        <vertAlign val="superscript"/>
        <sz val="11"/>
        <rFont val="Arial CE"/>
        <family val="0"/>
      </rPr>
      <t>2</t>
    </r>
  </si>
  <si>
    <t>Razem dział 700 - Gospodarka mieszkaniowa</t>
  </si>
  <si>
    <t>Wykonanie robót geodezyjnych polegających na wznowieniu granic pasów dróg gminnych przewidzianych pod inwestycje oraz określenie spadków rowów wraz z wykonaniem inwentaryzacji powykonawczej</t>
  </si>
  <si>
    <t>Zakup  lekkiego samochodu wsparcia działań ratowniczo-gaśniczych  dla Ochotniczej Straży Pożarnej w Jaktorowie</t>
  </si>
  <si>
    <t>Pozostała działalność</t>
  </si>
  <si>
    <t>Zakup kopiarki biurowej dla Urzędu Gminy</t>
  </si>
  <si>
    <t>80195</t>
  </si>
  <si>
    <t xml:space="preserve">Wyposażenie  przedszkola wraz z kuchnią,  wyposażenie hali sportowej oraz biblioteki przy Zespole Szkół Publicznych w Międzyborowie, </t>
  </si>
  <si>
    <t>Wykonanie dokumentacji projektowo-kosztorysowej na budowę  kompleksu sportowego wraz z opłatami przyłączeniowymi przy Zespole Szkół Publicznych w Międzyborowie</t>
  </si>
  <si>
    <t xml:space="preserve">Budowa placu zabaw przy Zespole Szkół Publicznych  w Międzyborowie </t>
  </si>
  <si>
    <t>Kultura fizyczna</t>
  </si>
  <si>
    <t>Dotacje otrzymane z państwowych funduszy celowych na finansowanie lub dofinansowanie kosztów realizacji inwestycji i zakupów inwestycyjnych  jednostek sektora finansów publicznych</t>
  </si>
  <si>
    <t>z dnia 6 lipca 2012r  Zmieniającej uchwałę budzetową na rok 2012</t>
  </si>
  <si>
    <t>Rolnictwo i łowiectwo</t>
  </si>
  <si>
    <t>01030</t>
  </si>
  <si>
    <t>Izby rolnicze</t>
  </si>
  <si>
    <t>60016</t>
  </si>
  <si>
    <t>Drogi publiczne gminne</t>
  </si>
  <si>
    <t>Dotacje otrzymane z  samorządu województwa  na  inwestycje i zakupy inwestycyjne realizowane na podstawie porozumień (umów) między jednostkami samorządu terytorialnego</t>
  </si>
  <si>
    <t>Odsetki  od nieterminowych wpłat z tytułu podatków i opłat</t>
  </si>
  <si>
    <r>
      <t xml:space="preserve">Zwiększa się plan dochodów  Gminy  o kwotę 645.500 zł, z tego:
    </t>
    </r>
    <r>
      <rPr>
        <b/>
        <sz val="10"/>
        <rFont val="Arial"/>
        <family val="2"/>
      </rPr>
      <t>dochody bieżące -  500 zł</t>
    </r>
    <r>
      <rPr>
        <sz val="10"/>
        <rFont val="Arial"/>
        <family val="0"/>
      </rPr>
      <t xml:space="preserve">
 </t>
    </r>
    <r>
      <rPr>
        <u val="single"/>
        <sz val="10"/>
        <rFont val="Arial"/>
        <family val="2"/>
      </rPr>
      <t>w dziale 756 - Dochody od osób prawnych, od osób fizycznych i od innych jedn. nie posiadających osobowości prawnej -</t>
    </r>
    <r>
      <rPr>
        <sz val="10"/>
        <rFont val="Arial"/>
        <family val="2"/>
      </rPr>
      <t xml:space="preserve"> zwiększa się plan o 500 zł  z tytułu odsetek za zwłokę od nieterminowych wpłat podatków,
    </t>
    </r>
    <r>
      <rPr>
        <b/>
        <sz val="10"/>
        <rFont val="Arial"/>
        <family val="2"/>
      </rPr>
      <t>dochody majątkowe   -   645.000 zł</t>
    </r>
    <r>
      <rPr>
        <sz val="10"/>
        <rFont val="Arial"/>
        <family val="0"/>
      </rPr>
      <t xml:space="preserve">
   1) </t>
    </r>
    <r>
      <rPr>
        <u val="single"/>
        <sz val="10"/>
        <rFont val="Arial"/>
        <family val="2"/>
      </rPr>
      <t>w dziale  010  - Rolnictwo i łowiectwo  -</t>
    </r>
    <r>
      <rPr>
        <sz val="10"/>
        <rFont val="Arial"/>
        <family val="2"/>
      </rPr>
      <t xml:space="preserve"> zwiększa się dochody o 45.000 zł w związku z pozyskaniem  z Zarządu Województwa Mazowieckiego  w Warszawie dotacji ze środków związanych z wyłączeniem z  produkcji gruntów rolnych na  modernizację drogi gminnej,
   2) </t>
    </r>
    <r>
      <rPr>
        <u val="single"/>
        <sz val="10"/>
        <rFont val="Arial"/>
        <family val="2"/>
      </rPr>
      <t>w dziale 926 - Kultura fizyczna</t>
    </r>
    <r>
      <rPr>
        <sz val="10"/>
        <rFont val="Arial"/>
        <family val="2"/>
      </rPr>
      <t xml:space="preserve">   -  zwiększa się dochody o 600.000 zł w związku ze zwiększeniem dofinansowania zadania inwestycyjnego "Budowa hali sportowej z łącznikiem przy Zespole Szkół Publicznych w Międzyborowie" ze środków Funduszu Rozwoju Kultury Fizycznej zgodnie z aneksem Nr 4 do umowy nr 2011/0082/1843/SubA/DIS/T</t>
    </r>
  </si>
  <si>
    <t>Dane uzupełniające: 
środki pochodzące z innych źródeł - dotacja  z Urzędu Marszałkowskiego - 45 000 zł</t>
  </si>
  <si>
    <t>Przebudowa chodnika i jezdni o nawierzchni asfaltowej na odcinku 100 mb na ul. Okrężnej w Międzyborowie</t>
  </si>
  <si>
    <t xml:space="preserve">                                                            z dnia  6 lipca  2012r  zmieniającej uchwałę budżetową na rok 2012</t>
  </si>
  <si>
    <r>
      <t xml:space="preserve">2) </t>
    </r>
    <r>
      <rPr>
        <b/>
        <sz val="10"/>
        <rFont val="Arial"/>
        <family val="2"/>
      </rPr>
      <t>wydatki majątkowe</t>
    </r>
    <r>
      <rPr>
        <sz val="10"/>
        <rFont val="Arial"/>
        <family val="0"/>
      </rPr>
      <t xml:space="preserve"> 
     -  </t>
    </r>
    <r>
      <rPr>
        <u val="single"/>
        <sz val="10"/>
        <rFont val="Arial"/>
        <family val="2"/>
      </rPr>
      <t>dział  600 - Transport i łączność</t>
    </r>
    <r>
      <rPr>
        <sz val="10"/>
        <rFont val="Arial"/>
        <family val="0"/>
      </rPr>
      <t xml:space="preserve"> - zwiększa się wydatki  o kwotę 112.000 zł, z tego 45.000 zł na modernizację drogi gminnej  we wsi Budy Zosine (środki pozyskane z Zarządu Województwa Mazowieckiego) oraz  67.000 zł  na przebudowę chodnika i jezdni o nawierzchni asfaltowej na odcinku 100 mb na ul. Okrężnej w Międzyborowie.
     -  </t>
    </r>
    <r>
      <rPr>
        <u val="single"/>
        <sz val="10"/>
        <rFont val="Arial"/>
        <family val="2"/>
      </rPr>
      <t>dział 801 - Oświata i wychowanie</t>
    </r>
    <r>
      <rPr>
        <sz val="10"/>
        <rFont val="Arial"/>
        <family val="0"/>
      </rPr>
      <t xml:space="preserve">  -zwiększa się plan wydatków  o kwotę 600.000 zł  w związku z pozyskaniem  z Funduszu Rozwoju Kultury Fizycznej dodatkowych środków   na zadanie "Budowa hali sportowej z łącznikiem  przy Zespole Szkół Publicznych w Międzyborowie, jednocześnie zmniejsza się o 600.000 zł udział środków własnych Gminy na realizację w/w przedsięwzięcia. Ponadto zwiększa się o 200.000 zł wydatki  na budowę placu zabaw przy Zespole  Szkół Publicznych w Międzyborowie oraz 321.000 zł na wyposażenie budowanego obiektu.
      Razem zmniejszenie wydatków majątkowych wynosi 600.000 zł, a zwiększenie - 1.233.000 zł.</t>
    </r>
  </si>
  <si>
    <r>
      <t xml:space="preserve">1) </t>
    </r>
    <r>
      <rPr>
        <b/>
        <sz val="10"/>
        <rFont val="Arial"/>
        <family val="2"/>
      </rPr>
      <t xml:space="preserve">wydatki  bieżące:
</t>
    </r>
    <r>
      <rPr>
        <sz val="10"/>
        <rFont val="Arial"/>
        <family val="0"/>
      </rPr>
      <t xml:space="preserve">       -   </t>
    </r>
    <r>
      <rPr>
        <u val="single"/>
        <sz val="10"/>
        <rFont val="Arial"/>
        <family val="2"/>
      </rPr>
      <t xml:space="preserve">dział  010 - Rolnictwo i łowiectwo -   </t>
    </r>
    <r>
      <rPr>
        <sz val="10"/>
        <rFont val="Arial"/>
        <family val="0"/>
      </rPr>
      <t xml:space="preserve"> zabezpiecza się kwotę 500 zł na dofinansowanie wpłat na rzecz izb rolniczych z uzyskanych wpływów z podatku rolnego,
       -   </t>
    </r>
    <r>
      <rPr>
        <u val="single"/>
        <sz val="10"/>
        <rFont val="Arial"/>
        <family val="2"/>
      </rPr>
      <t xml:space="preserve">dział  600 - Transport i łączność - </t>
    </r>
    <r>
      <rPr>
        <sz val="10"/>
        <rFont val="Arial"/>
        <family val="2"/>
      </rPr>
      <t xml:space="preserve">kwotę 12.000 zł zabezpiecza się  na wydatki związane z opracowaniem  dokumentów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do zgłoszenia robót na budowę chodnika w Kolonii Jaktorów (8.000 zł) oraz na wymianę słupa elektrycznego  na ul. Okrężnej kolidującego z przebudową chodnika (4.000 zł)
      Razem zwiększenie wydatków bieżących wynosi  12.500 zł.</t>
    </r>
  </si>
  <si>
    <t>Zał  Nr 1 do uchwały Nr  XXIX/ 156 /2012  Rady Gminy Jaktorów z dnia 6 lipca 2012r</t>
  </si>
  <si>
    <t>Zał nr 2 do uchwały Nr XXIX / 156 /2012 Rady Gminy Jaktorów</t>
  </si>
  <si>
    <t xml:space="preserve">                                                                             Zał nr 3 do uchwały Nr  XXIX/ 156 /2012 Rady Gminy Jaktorów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</si>
</sst>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sz val="11"/>
      <name val="Arial CE"/>
      <family val="2"/>
    </font>
    <font>
      <b/>
      <i/>
      <sz val="10"/>
      <name val="Arial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sz val="9"/>
      <name val="Arial"/>
      <family val="0"/>
    </font>
    <font>
      <b/>
      <i/>
      <sz val="8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sz val="14"/>
      <name val="Arial CE"/>
      <family val="2"/>
    </font>
    <font>
      <b/>
      <i/>
      <sz val="11"/>
      <name val="Arial"/>
      <family val="2"/>
    </font>
    <font>
      <i/>
      <sz val="10"/>
      <name val="Arial CE"/>
      <family val="0"/>
    </font>
    <font>
      <i/>
      <sz val="11"/>
      <name val="Arial"/>
      <family val="0"/>
    </font>
    <font>
      <b/>
      <i/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0"/>
    </font>
    <font>
      <i/>
      <sz val="10"/>
      <name val="Arial"/>
      <family val="0"/>
    </font>
    <font>
      <vertAlign val="superscript"/>
      <sz val="11"/>
      <name val="Arial CE"/>
      <family val="0"/>
    </font>
    <font>
      <sz val="10"/>
      <color indexed="10"/>
      <name val="Arial"/>
      <family val="0"/>
    </font>
    <font>
      <b/>
      <i/>
      <sz val="10"/>
      <color indexed="8"/>
      <name val="Arial CE"/>
      <family val="0"/>
    </font>
    <font>
      <b/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 wrapText="1"/>
    </xf>
    <xf numFmtId="3" fontId="34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49" fontId="38" fillId="0" borderId="10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center"/>
      <protection locked="0"/>
    </xf>
    <xf numFmtId="49" fontId="38" fillId="0" borderId="10" xfId="0" applyFont="1" applyFill="1" applyBorder="1" applyAlignment="1">
      <alignment horizontal="lef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vertical="center" wrapText="1"/>
    </xf>
    <xf numFmtId="49" fontId="38" fillId="0" borderId="10" xfId="0" applyFont="1" applyFill="1" applyBorder="1" applyAlignment="1">
      <alignment horizontal="lef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49" fontId="36" fillId="0" borderId="10" xfId="0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4" fontId="36" fillId="0" borderId="0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27" fillId="0" borderId="10" xfId="0" applyNumberFormat="1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 locked="0"/>
    </xf>
    <xf numFmtId="49" fontId="31" fillId="0" borderId="0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horizontal="center" vertical="center"/>
    </xf>
    <xf numFmtId="4" fontId="26" fillId="0" borderId="16" xfId="0" applyNumberFormat="1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47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7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vertical="top" wrapText="1"/>
    </xf>
    <xf numFmtId="4" fontId="27" fillId="0" borderId="1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vertical="top" wrapText="1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4" fontId="50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top" wrapText="1"/>
    </xf>
    <xf numFmtId="4" fontId="27" fillId="0" borderId="16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4" fontId="38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38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4" fontId="38" fillId="0" borderId="10" xfId="0" applyNumberFormat="1" applyFont="1" applyFill="1" applyBorder="1" applyAlignment="1">
      <alignment horizontal="right" vertical="center" wrapText="1"/>
    </xf>
    <xf numFmtId="49" fontId="38" fillId="0" borderId="10" xfId="0" applyFont="1" applyFill="1" applyBorder="1" applyAlignment="1">
      <alignment horizontal="center" vertical="center" wrapText="1"/>
    </xf>
    <xf numFmtId="49" fontId="38" fillId="0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35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49" fontId="38" fillId="0" borderId="14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lef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1" xfId="0" applyFont="1" applyFill="1" applyBorder="1" applyAlignment="1">
      <alignment horizontal="center" vertical="center" wrapText="1"/>
    </xf>
    <xf numFmtId="49" fontId="36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9" fontId="39" fillId="0" borderId="10" xfId="0" applyFont="1" applyFill="1" applyBorder="1" applyAlignment="1">
      <alignment horizontal="center" vertical="center" wrapText="1"/>
    </xf>
    <xf numFmtId="49" fontId="39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3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Font="1" applyFill="1" applyBorder="1" applyAlignment="1">
      <alignment horizontal="left" vertical="top" wrapText="1"/>
    </xf>
    <xf numFmtId="4" fontId="38" fillId="0" borderId="12" xfId="0" applyNumberFormat="1" applyFont="1" applyFill="1" applyBorder="1" applyAlignment="1">
      <alignment horizontal="right" vertical="center" wrapText="1"/>
    </xf>
    <xf numFmtId="4" fontId="38" fillId="0" borderId="13" xfId="0" applyNumberFormat="1" applyFont="1" applyFill="1" applyBorder="1" applyAlignment="1">
      <alignment horizontal="right" vertical="center" wrapText="1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49" fontId="31" fillId="0" borderId="0" xfId="0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9" fontId="34" fillId="0" borderId="0" xfId="0" applyFont="1" applyFill="1" applyBorder="1" applyAlignment="1">
      <alignment horizontal="left" vertical="center" wrapText="1"/>
    </xf>
    <xf numFmtId="49" fontId="34" fillId="0" borderId="0" xfId="0" applyFont="1" applyFill="1" applyBorder="1" applyAlignment="1">
      <alignment horizontal="left" vertical="center" wrapText="1"/>
    </xf>
    <xf numFmtId="49" fontId="34" fillId="0" borderId="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9" fontId="38" fillId="0" borderId="16" xfId="0" applyFont="1" applyFill="1" applyBorder="1" applyAlignment="1">
      <alignment horizontal="center" vertical="center" wrapText="1"/>
    </xf>
    <xf numFmtId="49" fontId="38" fillId="0" borderId="18" xfId="0" applyFont="1" applyFill="1" applyBorder="1" applyAlignment="1">
      <alignment horizontal="center" vertical="center" wrapText="1"/>
    </xf>
    <xf numFmtId="49" fontId="38" fillId="0" borderId="17" xfId="0" applyFont="1" applyFill="1" applyBorder="1" applyAlignment="1">
      <alignment horizontal="center" vertical="center" wrapText="1"/>
    </xf>
    <xf numFmtId="49" fontId="38" fillId="0" borderId="21" xfId="0" applyFont="1" applyFill="1" applyBorder="1" applyAlignment="1">
      <alignment horizontal="center" vertical="center" wrapText="1"/>
    </xf>
    <xf numFmtId="49" fontId="38" fillId="0" borderId="15" xfId="0" applyFont="1" applyFill="1" applyBorder="1" applyAlignment="1">
      <alignment horizontal="center" vertical="center" wrapText="1"/>
    </xf>
    <xf numFmtId="49" fontId="38" fillId="0" borderId="2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49" fontId="3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0" fillId="0" borderId="20" xfId="0" applyFont="1" applyFill="1" applyBorder="1" applyAlignment="1">
      <alignment horizontal="center" vertical="center" textRotation="90" wrapText="1"/>
    </xf>
    <xf numFmtId="0" fontId="30" fillId="0" borderId="19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12727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4">
      <selection activeCell="F1" sqref="F1:L1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3.140625" style="0" customWidth="1"/>
    <col min="4" max="4" width="11.421875" style="0" customWidth="1"/>
    <col min="5" max="5" width="11.00390625" style="0" customWidth="1"/>
    <col min="6" max="6" width="13.28125" style="0" customWidth="1"/>
    <col min="7" max="7" width="12.7109375" style="0" customWidth="1"/>
    <col min="8" max="8" width="12.00390625" style="0" customWidth="1"/>
    <col min="9" max="9" width="9.8515625" style="0" customWidth="1"/>
    <col min="10" max="10" width="12.00390625" style="0" customWidth="1"/>
    <col min="11" max="11" width="11.7109375" style="0" customWidth="1"/>
    <col min="12" max="12" width="12.140625" style="0" customWidth="1"/>
  </cols>
  <sheetData>
    <row r="1" spans="2:12" ht="16.5" customHeight="1">
      <c r="B1" s="71"/>
      <c r="C1" s="71"/>
      <c r="D1" s="71"/>
      <c r="E1" s="71"/>
      <c r="F1" s="125" t="s">
        <v>123</v>
      </c>
      <c r="G1" s="125"/>
      <c r="H1" s="125"/>
      <c r="I1" s="125"/>
      <c r="J1" s="125"/>
      <c r="K1" s="125"/>
      <c r="L1" s="125"/>
    </row>
    <row r="2" spans="2:12" ht="18" customHeight="1">
      <c r="B2" s="71"/>
      <c r="C2" s="71"/>
      <c r="D2" s="71"/>
      <c r="E2" s="71"/>
      <c r="F2" s="71"/>
      <c r="G2" s="125" t="s">
        <v>95</v>
      </c>
      <c r="H2" s="125"/>
      <c r="I2" s="125"/>
      <c r="J2" s="125"/>
      <c r="K2" s="125"/>
      <c r="L2" s="125"/>
    </row>
    <row r="3" spans="2:6" s="72" customFormat="1" ht="17.25" customHeight="1">
      <c r="B3" s="126" t="s">
        <v>81</v>
      </c>
      <c r="C3" s="126"/>
      <c r="D3" s="126"/>
      <c r="E3" s="73"/>
      <c r="F3" s="74"/>
    </row>
    <row r="4" spans="1:12" s="76" customFormat="1" ht="13.5" customHeight="1">
      <c r="A4" s="127" t="s">
        <v>3</v>
      </c>
      <c r="B4" s="127" t="s">
        <v>83</v>
      </c>
      <c r="C4" s="127" t="s">
        <v>4</v>
      </c>
      <c r="D4" s="127"/>
      <c r="E4" s="127"/>
      <c r="F4" s="127"/>
      <c r="G4" s="127" t="s">
        <v>84</v>
      </c>
      <c r="H4" s="127"/>
      <c r="I4" s="127"/>
      <c r="J4" s="127"/>
      <c r="K4" s="127"/>
      <c r="L4" s="127"/>
    </row>
    <row r="5" spans="1:12" s="76" customFormat="1" ht="13.5" customHeight="1">
      <c r="A5" s="127"/>
      <c r="B5" s="127"/>
      <c r="C5" s="127"/>
      <c r="D5" s="127"/>
      <c r="E5" s="127"/>
      <c r="F5" s="127"/>
      <c r="G5" s="127" t="s">
        <v>85</v>
      </c>
      <c r="H5" s="127" t="s">
        <v>22</v>
      </c>
      <c r="I5" s="127"/>
      <c r="J5" s="127" t="s">
        <v>86</v>
      </c>
      <c r="K5" s="127" t="s">
        <v>22</v>
      </c>
      <c r="L5" s="127"/>
    </row>
    <row r="6" spans="1:12" s="76" customFormat="1" ht="95.25" customHeight="1">
      <c r="A6" s="127"/>
      <c r="B6" s="127"/>
      <c r="C6" s="127"/>
      <c r="D6" s="127"/>
      <c r="E6" s="127"/>
      <c r="F6" s="127"/>
      <c r="G6" s="127"/>
      <c r="H6" s="75" t="s">
        <v>23</v>
      </c>
      <c r="I6" s="77" t="s">
        <v>87</v>
      </c>
      <c r="J6" s="127"/>
      <c r="K6" s="75" t="s">
        <v>23</v>
      </c>
      <c r="L6" s="77" t="s">
        <v>88</v>
      </c>
    </row>
    <row r="7" spans="1:12" s="76" customFormat="1" ht="18.75" customHeight="1">
      <c r="A7" s="75"/>
      <c r="B7" s="78"/>
      <c r="C7" s="79" t="s">
        <v>89</v>
      </c>
      <c r="D7" s="80" t="s">
        <v>90</v>
      </c>
      <c r="E7" s="80" t="s">
        <v>91</v>
      </c>
      <c r="F7" s="79" t="s">
        <v>92</v>
      </c>
      <c r="G7" s="81"/>
      <c r="H7" s="75"/>
      <c r="I7" s="77"/>
      <c r="J7" s="78"/>
      <c r="K7" s="82"/>
      <c r="L7" s="77"/>
    </row>
    <row r="8" spans="1:12" s="84" customFormat="1" ht="14.25" customHeight="1">
      <c r="A8" s="83">
        <v>1</v>
      </c>
      <c r="B8" s="83">
        <v>2</v>
      </c>
      <c r="C8" s="129">
        <v>3</v>
      </c>
      <c r="D8" s="130"/>
      <c r="E8" s="130"/>
      <c r="F8" s="131"/>
      <c r="G8" s="83">
        <v>4</v>
      </c>
      <c r="H8" s="83">
        <v>5</v>
      </c>
      <c r="I8" s="83">
        <v>6</v>
      </c>
      <c r="J8" s="83">
        <v>7</v>
      </c>
      <c r="K8" s="83">
        <v>8</v>
      </c>
      <c r="L8" s="83">
        <v>9</v>
      </c>
    </row>
    <row r="9" spans="1:12" ht="27" customHeight="1">
      <c r="A9" s="99" t="s">
        <v>70</v>
      </c>
      <c r="B9" s="113" t="s">
        <v>110</v>
      </c>
      <c r="C9" s="85">
        <v>46514.24</v>
      </c>
      <c r="D9" s="85">
        <v>0</v>
      </c>
      <c r="E9" s="85">
        <f>E10</f>
        <v>45000</v>
      </c>
      <c r="F9" s="85">
        <f aca="true" t="shared" si="0" ref="F9:F15">C9-D9+E9</f>
        <v>91514.23999999999</v>
      </c>
      <c r="G9" s="85">
        <f>F9-J9</f>
        <v>46514.23999999999</v>
      </c>
      <c r="H9" s="114">
        <v>0</v>
      </c>
      <c r="I9" s="114"/>
      <c r="J9" s="85">
        <v>45000</v>
      </c>
      <c r="K9" s="85">
        <v>45000</v>
      </c>
      <c r="L9" s="85">
        <v>0</v>
      </c>
    </row>
    <row r="10" spans="1:12" ht="76.5" customHeight="1">
      <c r="A10" s="62"/>
      <c r="B10" s="115" t="s">
        <v>115</v>
      </c>
      <c r="C10" s="88">
        <v>0</v>
      </c>
      <c r="D10" s="88"/>
      <c r="E10" s="88">
        <v>45000</v>
      </c>
      <c r="F10" s="88">
        <f t="shared" si="0"/>
        <v>45000</v>
      </c>
      <c r="G10" s="88"/>
      <c r="H10" s="114"/>
      <c r="I10" s="114"/>
      <c r="J10" s="88">
        <v>45000</v>
      </c>
      <c r="K10" s="88">
        <v>45000</v>
      </c>
      <c r="L10" s="85"/>
    </row>
    <row r="11" spans="1:12" s="84" customFormat="1" ht="65.25" customHeight="1">
      <c r="A11" s="99">
        <v>756</v>
      </c>
      <c r="B11" s="100" t="s">
        <v>82</v>
      </c>
      <c r="C11" s="85">
        <v>20814875</v>
      </c>
      <c r="D11" s="101">
        <v>0</v>
      </c>
      <c r="E11" s="101">
        <f>E12</f>
        <v>500</v>
      </c>
      <c r="F11" s="101">
        <f t="shared" si="0"/>
        <v>20815375</v>
      </c>
      <c r="G11" s="85">
        <f>F11</f>
        <v>20815375</v>
      </c>
      <c r="H11" s="70"/>
      <c r="I11" s="68"/>
      <c r="J11" s="85"/>
      <c r="K11" s="68"/>
      <c r="L11" s="68"/>
    </row>
    <row r="12" spans="1:12" s="84" customFormat="1" ht="30" customHeight="1">
      <c r="A12" s="99"/>
      <c r="B12" s="111" t="s">
        <v>116</v>
      </c>
      <c r="C12" s="87">
        <v>20100</v>
      </c>
      <c r="D12" s="112"/>
      <c r="E12" s="102">
        <v>500</v>
      </c>
      <c r="F12" s="103">
        <f t="shared" si="0"/>
        <v>20600</v>
      </c>
      <c r="G12" s="88">
        <v>500</v>
      </c>
      <c r="H12" s="106"/>
      <c r="I12" s="105"/>
      <c r="J12" s="90"/>
      <c r="K12" s="104"/>
      <c r="L12" s="68"/>
    </row>
    <row r="13" spans="1:12" ht="22.5" customHeight="1">
      <c r="A13" s="62">
        <v>926</v>
      </c>
      <c r="B13" s="113" t="s">
        <v>107</v>
      </c>
      <c r="C13" s="85">
        <v>200000</v>
      </c>
      <c r="D13" s="85">
        <v>0</v>
      </c>
      <c r="E13" s="85">
        <f>E14</f>
        <v>600000</v>
      </c>
      <c r="F13" s="85">
        <f t="shared" si="0"/>
        <v>800000</v>
      </c>
      <c r="G13" s="85">
        <v>0</v>
      </c>
      <c r="H13" s="114">
        <v>0</v>
      </c>
      <c r="I13" s="114"/>
      <c r="J13" s="85">
        <v>800000</v>
      </c>
      <c r="K13" s="85">
        <v>800000</v>
      </c>
      <c r="L13" s="85">
        <v>0</v>
      </c>
    </row>
    <row r="14" spans="1:12" ht="78" customHeight="1">
      <c r="A14" s="62"/>
      <c r="B14" s="115" t="s">
        <v>108</v>
      </c>
      <c r="C14" s="88">
        <v>200000</v>
      </c>
      <c r="D14" s="88"/>
      <c r="E14" s="88">
        <v>600000</v>
      </c>
      <c r="F14" s="88">
        <f t="shared" si="0"/>
        <v>800000</v>
      </c>
      <c r="G14" s="88"/>
      <c r="H14" s="114"/>
      <c r="I14" s="114"/>
      <c r="J14" s="88">
        <v>600000</v>
      </c>
      <c r="K14" s="88">
        <v>600000</v>
      </c>
      <c r="L14" s="85"/>
    </row>
    <row r="15" spans="1:12" s="92" customFormat="1" ht="25.5" customHeight="1">
      <c r="A15" s="91"/>
      <c r="B15" s="70" t="s">
        <v>93</v>
      </c>
      <c r="C15" s="89">
        <v>39459726.49</v>
      </c>
      <c r="D15" s="85">
        <v>0</v>
      </c>
      <c r="E15" s="85">
        <f>E9+E11+E13</f>
        <v>645500</v>
      </c>
      <c r="F15" s="85">
        <f t="shared" si="0"/>
        <v>40105226.49</v>
      </c>
      <c r="G15" s="86">
        <f>F15-J15</f>
        <v>34960432.27</v>
      </c>
      <c r="H15" s="86">
        <v>3325892.24</v>
      </c>
      <c r="I15" s="86">
        <v>2029.89</v>
      </c>
      <c r="J15" s="85">
        <v>5144794.22</v>
      </c>
      <c r="K15" s="85">
        <v>845000</v>
      </c>
      <c r="L15" s="85">
        <v>3499794.22</v>
      </c>
    </row>
    <row r="16" spans="2:6" ht="17.25" customHeight="1">
      <c r="B16" s="1" t="s">
        <v>94</v>
      </c>
      <c r="C16" s="1"/>
      <c r="D16" s="1"/>
      <c r="E16" s="1"/>
      <c r="F16" s="1"/>
    </row>
    <row r="17" spans="1:12" ht="120" customHeight="1">
      <c r="A17" s="120" t="s">
        <v>117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2:12" ht="19.5" customHeight="1">
      <c r="B18" s="1"/>
      <c r="C18" s="1"/>
      <c r="D18" s="1"/>
      <c r="E18" s="1"/>
      <c r="F18" s="1"/>
      <c r="I18" s="128" t="s">
        <v>63</v>
      </c>
      <c r="J18" s="128"/>
      <c r="K18" s="128"/>
      <c r="L18" s="128"/>
    </row>
    <row r="19" spans="2:6" ht="12.75">
      <c r="B19" s="1"/>
      <c r="C19" s="1"/>
      <c r="D19" s="1"/>
      <c r="E19" s="1"/>
      <c r="F19" s="1"/>
    </row>
    <row r="20" spans="2:12" ht="20.25" customHeight="1">
      <c r="B20" s="1"/>
      <c r="C20" s="1"/>
      <c r="D20" s="1"/>
      <c r="E20" s="1"/>
      <c r="F20" s="1"/>
      <c r="I20" s="128" t="s">
        <v>64</v>
      </c>
      <c r="J20" s="128"/>
      <c r="K20" s="128"/>
      <c r="L20" s="128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</sheetData>
  <mergeCells count="15">
    <mergeCell ref="I20:L20"/>
    <mergeCell ref="K5:L5"/>
    <mergeCell ref="C8:F8"/>
    <mergeCell ref="A17:L17"/>
    <mergeCell ref="I18:L18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</mergeCells>
  <printOptions/>
  <pageMargins left="0.49" right="0.17" top="0.68" bottom="0.5" header="0.33" footer="0.37"/>
  <pageSetup horizontalDpi="600" verticalDpi="6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workbookViewId="0" topLeftCell="B1">
      <selection activeCell="A1" sqref="A1:W1"/>
    </sheetView>
  </sheetViews>
  <sheetFormatPr defaultColWidth="9.140625" defaultRowHeight="12.75"/>
  <cols>
    <col min="1" max="1" width="0.13671875" style="38" hidden="1" customWidth="1"/>
    <col min="2" max="2" width="2.140625" style="38" customWidth="1"/>
    <col min="3" max="3" width="1.421875" style="38" customWidth="1"/>
    <col min="4" max="4" width="4.28125" style="38" customWidth="1"/>
    <col min="5" max="5" width="5.28125" style="38" customWidth="1"/>
    <col min="6" max="6" width="3.7109375" style="38" customWidth="1"/>
    <col min="7" max="7" width="8.00390625" style="38" customWidth="1"/>
    <col min="8" max="8" width="7.140625" style="38" customWidth="1"/>
    <col min="9" max="9" width="2.421875" style="38" customWidth="1"/>
    <col min="10" max="10" width="9.57421875" style="38" customWidth="1"/>
    <col min="11" max="11" width="9.7109375" style="38" customWidth="1"/>
    <col min="12" max="12" width="9.421875" style="38" bestFit="1" customWidth="1"/>
    <col min="13" max="13" width="9.57421875" style="38" customWidth="1"/>
    <col min="14" max="14" width="8.57421875" style="38" customWidth="1"/>
    <col min="15" max="15" width="8.8515625" style="38" customWidth="1"/>
    <col min="16" max="16" width="6.00390625" style="38" customWidth="1"/>
    <col min="17" max="17" width="4.421875" style="38" customWidth="1"/>
    <col min="18" max="18" width="8.57421875" style="38" customWidth="1"/>
    <col min="19" max="19" width="9.140625" style="38" customWidth="1"/>
    <col min="20" max="20" width="9.57421875" style="38" customWidth="1"/>
    <col min="21" max="21" width="8.7109375" style="38" customWidth="1"/>
    <col min="22" max="22" width="7.8515625" style="38" customWidth="1"/>
    <col min="23" max="23" width="8.7109375" style="38" customWidth="1"/>
    <col min="24" max="16384" width="9.140625" style="38" customWidth="1"/>
  </cols>
  <sheetData>
    <row r="1" spans="1:23" s="36" customFormat="1" ht="14.25" customHeight="1">
      <c r="A1" s="151" t="s">
        <v>124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2:23" s="37" customFormat="1" ht="21.75" customHeight="1">
      <c r="B2" s="152" t="s">
        <v>109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ht="18" customHeight="1">
      <c r="A3" s="153"/>
      <c r="B3" s="154"/>
      <c r="C3" s="155"/>
      <c r="D3" s="156"/>
      <c r="E3" s="157"/>
      <c r="F3" s="155"/>
      <c r="G3" s="156"/>
      <c r="H3" s="157"/>
      <c r="I3" s="158" t="s">
        <v>7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</row>
    <row r="4" spans="1:23" ht="12.75" customHeight="1">
      <c r="A4" s="39"/>
      <c r="B4" s="122" t="s">
        <v>3</v>
      </c>
      <c r="C4" s="122"/>
      <c r="D4" s="144" t="s">
        <v>5</v>
      </c>
      <c r="E4" s="144"/>
      <c r="F4" s="144"/>
      <c r="G4" s="144"/>
      <c r="H4" s="122" t="s">
        <v>25</v>
      </c>
      <c r="I4" s="145"/>
      <c r="J4" s="144" t="s">
        <v>26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ht="8.25" customHeight="1">
      <c r="A5" s="39"/>
      <c r="B5" s="122"/>
      <c r="C5" s="122"/>
      <c r="D5" s="144"/>
      <c r="E5" s="144"/>
      <c r="F5" s="144"/>
      <c r="G5" s="144"/>
      <c r="H5" s="145"/>
      <c r="I5" s="145"/>
      <c r="J5" s="122" t="s">
        <v>27</v>
      </c>
      <c r="K5" s="122" t="s">
        <v>28</v>
      </c>
      <c r="L5" s="122"/>
      <c r="M5" s="122"/>
      <c r="N5" s="122"/>
      <c r="O5" s="122"/>
      <c r="P5" s="122"/>
      <c r="Q5" s="122"/>
      <c r="R5" s="122"/>
      <c r="S5" s="122" t="s">
        <v>29</v>
      </c>
      <c r="T5" s="144" t="s">
        <v>28</v>
      </c>
      <c r="U5" s="144"/>
      <c r="V5" s="144"/>
      <c r="W5" s="144"/>
    </row>
    <row r="6" spans="1:23" ht="3" customHeight="1">
      <c r="A6" s="39"/>
      <c r="B6" s="122"/>
      <c r="C6" s="122"/>
      <c r="D6" s="144"/>
      <c r="E6" s="144"/>
      <c r="F6" s="144"/>
      <c r="G6" s="144"/>
      <c r="H6" s="145"/>
      <c r="I6" s="145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 t="s">
        <v>30</v>
      </c>
      <c r="U6" s="122" t="s">
        <v>22</v>
      </c>
      <c r="V6" s="122" t="s">
        <v>31</v>
      </c>
      <c r="W6" s="144" t="s">
        <v>23</v>
      </c>
    </row>
    <row r="7" spans="1:23" ht="5.25" customHeight="1">
      <c r="A7" s="39"/>
      <c r="B7" s="122"/>
      <c r="C7" s="122"/>
      <c r="D7" s="144"/>
      <c r="E7" s="144"/>
      <c r="F7" s="144"/>
      <c r="G7" s="144"/>
      <c r="H7" s="145"/>
      <c r="I7" s="145"/>
      <c r="J7" s="122"/>
      <c r="K7" s="122" t="s">
        <v>32</v>
      </c>
      <c r="L7" s="122" t="s">
        <v>28</v>
      </c>
      <c r="M7" s="122"/>
      <c r="N7" s="122" t="s">
        <v>33</v>
      </c>
      <c r="O7" s="122" t="s">
        <v>34</v>
      </c>
      <c r="P7" s="122" t="s">
        <v>35</v>
      </c>
      <c r="Q7" s="122" t="s">
        <v>36</v>
      </c>
      <c r="R7" s="122" t="s">
        <v>37</v>
      </c>
      <c r="S7" s="122"/>
      <c r="T7" s="122"/>
      <c r="U7" s="122"/>
      <c r="V7" s="122"/>
      <c r="W7" s="144"/>
    </row>
    <row r="8" spans="1:23" ht="11.25" customHeight="1">
      <c r="A8" s="39"/>
      <c r="B8" s="122"/>
      <c r="C8" s="122"/>
      <c r="D8" s="144"/>
      <c r="E8" s="144"/>
      <c r="F8" s="144"/>
      <c r="G8" s="144"/>
      <c r="H8" s="145"/>
      <c r="I8" s="145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 t="s">
        <v>38</v>
      </c>
      <c r="V8" s="122"/>
      <c r="W8" s="144"/>
    </row>
    <row r="9" spans="1:23" ht="115.5" customHeight="1">
      <c r="A9" s="39"/>
      <c r="B9" s="122"/>
      <c r="C9" s="122"/>
      <c r="D9" s="144"/>
      <c r="E9" s="144"/>
      <c r="F9" s="144"/>
      <c r="G9" s="144"/>
      <c r="H9" s="145"/>
      <c r="I9" s="145"/>
      <c r="J9" s="122"/>
      <c r="K9" s="122"/>
      <c r="L9" s="40" t="s">
        <v>39</v>
      </c>
      <c r="M9" s="40" t="s">
        <v>40</v>
      </c>
      <c r="N9" s="122"/>
      <c r="O9" s="122"/>
      <c r="P9" s="122"/>
      <c r="Q9" s="122"/>
      <c r="R9" s="122"/>
      <c r="S9" s="122"/>
      <c r="T9" s="122"/>
      <c r="U9" s="122"/>
      <c r="V9" s="122"/>
      <c r="W9" s="144"/>
    </row>
    <row r="10" spans="1:23" ht="16.5" customHeight="1">
      <c r="A10" s="39"/>
      <c r="B10" s="122" t="s">
        <v>41</v>
      </c>
      <c r="C10" s="122"/>
      <c r="D10" s="41" t="s">
        <v>42</v>
      </c>
      <c r="E10" s="144" t="s">
        <v>43</v>
      </c>
      <c r="F10" s="144"/>
      <c r="G10" s="144"/>
      <c r="H10" s="122" t="s">
        <v>44</v>
      </c>
      <c r="I10" s="145"/>
      <c r="J10" s="40" t="s">
        <v>45</v>
      </c>
      <c r="K10" s="40" t="s">
        <v>46</v>
      </c>
      <c r="L10" s="40" t="s">
        <v>47</v>
      </c>
      <c r="M10" s="40" t="s">
        <v>48</v>
      </c>
      <c r="N10" s="40" t="s">
        <v>49</v>
      </c>
      <c r="O10" s="40" t="s">
        <v>50</v>
      </c>
      <c r="P10" s="40" t="s">
        <v>51</v>
      </c>
      <c r="Q10" s="40" t="s">
        <v>52</v>
      </c>
      <c r="R10" s="40" t="s">
        <v>53</v>
      </c>
      <c r="S10" s="40" t="s">
        <v>54</v>
      </c>
      <c r="T10" s="40" t="s">
        <v>55</v>
      </c>
      <c r="U10" s="40" t="s">
        <v>56</v>
      </c>
      <c r="V10" s="40" t="s">
        <v>57</v>
      </c>
      <c r="W10" s="42">
        <v>19</v>
      </c>
    </row>
    <row r="11" spans="1:23" ht="17.25" customHeight="1">
      <c r="A11" s="39"/>
      <c r="B11" s="140" t="s">
        <v>70</v>
      </c>
      <c r="C11" s="140"/>
      <c r="D11" s="137"/>
      <c r="E11" s="141" t="s">
        <v>110</v>
      </c>
      <c r="F11" s="141"/>
      <c r="G11" s="43" t="s">
        <v>65</v>
      </c>
      <c r="H11" s="149">
        <f>J11+S11</f>
        <v>247664.24</v>
      </c>
      <c r="I11" s="150"/>
      <c r="J11" s="44">
        <f>K11+N11+O11+P11+Q11+R11</f>
        <v>47664.24</v>
      </c>
      <c r="K11" s="44">
        <f>L11+M11</f>
        <v>46164.24</v>
      </c>
      <c r="L11" s="44">
        <v>905.18</v>
      </c>
      <c r="M11" s="44">
        <v>45259.06</v>
      </c>
      <c r="N11" s="44">
        <v>1500</v>
      </c>
      <c r="O11" s="44" t="s">
        <v>58</v>
      </c>
      <c r="P11" s="44" t="s">
        <v>58</v>
      </c>
      <c r="Q11" s="44" t="s">
        <v>58</v>
      </c>
      <c r="R11" s="44" t="s">
        <v>58</v>
      </c>
      <c r="S11" s="44">
        <f>T11+V11+W11</f>
        <v>200000</v>
      </c>
      <c r="T11" s="44">
        <v>200000</v>
      </c>
      <c r="U11" s="44">
        <v>0</v>
      </c>
      <c r="V11" s="44" t="s">
        <v>58</v>
      </c>
      <c r="W11" s="44">
        <v>0</v>
      </c>
    </row>
    <row r="12" spans="1:23" ht="15.75" customHeight="1">
      <c r="A12" s="39"/>
      <c r="B12" s="140"/>
      <c r="C12" s="140"/>
      <c r="D12" s="137"/>
      <c r="E12" s="141"/>
      <c r="F12" s="141"/>
      <c r="G12" s="43" t="s">
        <v>66</v>
      </c>
      <c r="H12" s="149">
        <f>J12+S12</f>
        <v>0</v>
      </c>
      <c r="I12" s="150"/>
      <c r="J12" s="44">
        <f>K12+N12+O12+P12+Q12+R12</f>
        <v>0</v>
      </c>
      <c r="K12" s="44">
        <f>L12+M12</f>
        <v>0</v>
      </c>
      <c r="L12" s="44" t="s">
        <v>58</v>
      </c>
      <c r="M12" s="44" t="s">
        <v>58</v>
      </c>
      <c r="N12" s="44" t="s">
        <v>58</v>
      </c>
      <c r="O12" s="44" t="s">
        <v>58</v>
      </c>
      <c r="P12" s="44" t="s">
        <v>58</v>
      </c>
      <c r="Q12" s="44" t="s">
        <v>58</v>
      </c>
      <c r="R12" s="44" t="s">
        <v>58</v>
      </c>
      <c r="S12" s="44">
        <f>T12+V12+W12</f>
        <v>0</v>
      </c>
      <c r="T12" s="44">
        <v>0</v>
      </c>
      <c r="U12" s="44">
        <v>0</v>
      </c>
      <c r="V12" s="44" t="s">
        <v>58</v>
      </c>
      <c r="W12" s="44">
        <v>0</v>
      </c>
    </row>
    <row r="13" spans="1:23" ht="15" customHeight="1">
      <c r="A13" s="39"/>
      <c r="B13" s="140"/>
      <c r="C13" s="140"/>
      <c r="D13" s="137"/>
      <c r="E13" s="141"/>
      <c r="F13" s="141"/>
      <c r="G13" s="43" t="s">
        <v>67</v>
      </c>
      <c r="H13" s="149">
        <f>J13+S13</f>
        <v>500</v>
      </c>
      <c r="I13" s="150"/>
      <c r="J13" s="44">
        <f>K13+N13+O13+P13+Q13+R13</f>
        <v>500</v>
      </c>
      <c r="K13" s="44">
        <f>L13+M13</f>
        <v>0</v>
      </c>
      <c r="L13" s="44" t="s">
        <v>58</v>
      </c>
      <c r="M13" s="44">
        <v>0</v>
      </c>
      <c r="N13" s="44">
        <f>N17</f>
        <v>500</v>
      </c>
      <c r="O13" s="44" t="s">
        <v>58</v>
      </c>
      <c r="P13" s="44" t="s">
        <v>58</v>
      </c>
      <c r="Q13" s="44" t="s">
        <v>58</v>
      </c>
      <c r="R13" s="44" t="s">
        <v>58</v>
      </c>
      <c r="S13" s="44">
        <f>T13+V13+W13</f>
        <v>0</v>
      </c>
      <c r="T13" s="44">
        <v>0</v>
      </c>
      <c r="U13" s="44">
        <v>0</v>
      </c>
      <c r="V13" s="44" t="s">
        <v>58</v>
      </c>
      <c r="W13" s="44">
        <v>0</v>
      </c>
    </row>
    <row r="14" spans="1:23" s="118" customFormat="1" ht="18" customHeight="1">
      <c r="A14" s="116"/>
      <c r="B14" s="140"/>
      <c r="C14" s="140"/>
      <c r="D14" s="137"/>
      <c r="E14" s="141"/>
      <c r="F14" s="141"/>
      <c r="G14" s="46" t="s">
        <v>68</v>
      </c>
      <c r="H14" s="121">
        <f>H11-H12+H13</f>
        <v>248164.24</v>
      </c>
      <c r="I14" s="121"/>
      <c r="J14" s="117">
        <f aca="true" t="shared" si="0" ref="J14:W14">J11-J12+J13</f>
        <v>48164.24</v>
      </c>
      <c r="K14" s="117">
        <f t="shared" si="0"/>
        <v>46164.24</v>
      </c>
      <c r="L14" s="117">
        <f t="shared" si="0"/>
        <v>905.18</v>
      </c>
      <c r="M14" s="117">
        <f t="shared" si="0"/>
        <v>45259.06</v>
      </c>
      <c r="N14" s="117">
        <f t="shared" si="0"/>
        <v>2000</v>
      </c>
      <c r="O14" s="117">
        <f t="shared" si="0"/>
        <v>0</v>
      </c>
      <c r="P14" s="117">
        <f t="shared" si="0"/>
        <v>0</v>
      </c>
      <c r="Q14" s="117">
        <f t="shared" si="0"/>
        <v>0</v>
      </c>
      <c r="R14" s="117">
        <f t="shared" si="0"/>
        <v>0</v>
      </c>
      <c r="S14" s="117">
        <f t="shared" si="0"/>
        <v>200000</v>
      </c>
      <c r="T14" s="117">
        <f t="shared" si="0"/>
        <v>200000</v>
      </c>
      <c r="U14" s="117">
        <f t="shared" si="0"/>
        <v>0</v>
      </c>
      <c r="V14" s="117">
        <f t="shared" si="0"/>
        <v>0</v>
      </c>
      <c r="W14" s="117">
        <f t="shared" si="0"/>
        <v>0</v>
      </c>
    </row>
    <row r="15" spans="1:23" ht="17.25" customHeight="1">
      <c r="A15" s="39"/>
      <c r="B15" s="122"/>
      <c r="C15" s="122"/>
      <c r="D15" s="123" t="s">
        <v>111</v>
      </c>
      <c r="E15" s="133" t="s">
        <v>112</v>
      </c>
      <c r="F15" s="133"/>
      <c r="G15" s="43" t="s">
        <v>65</v>
      </c>
      <c r="H15" s="134">
        <f>J15+S15</f>
        <v>1500</v>
      </c>
      <c r="I15" s="134"/>
      <c r="J15" s="44">
        <f>K15+N15+O15+P15+Q15+R15</f>
        <v>1500</v>
      </c>
      <c r="K15" s="44">
        <f>L15+M15</f>
        <v>0</v>
      </c>
      <c r="L15" s="44">
        <v>0</v>
      </c>
      <c r="M15" s="44">
        <v>0</v>
      </c>
      <c r="N15" s="44">
        <v>1500</v>
      </c>
      <c r="O15" s="44" t="s">
        <v>58</v>
      </c>
      <c r="P15" s="44" t="s">
        <v>58</v>
      </c>
      <c r="Q15" s="44" t="s">
        <v>58</v>
      </c>
      <c r="R15" s="44" t="s">
        <v>58</v>
      </c>
      <c r="S15" s="44">
        <f>T15+V15+W15</f>
        <v>0</v>
      </c>
      <c r="T15" s="44" t="s">
        <v>58</v>
      </c>
      <c r="U15" s="44">
        <v>0</v>
      </c>
      <c r="V15" s="44" t="s">
        <v>58</v>
      </c>
      <c r="W15" s="44">
        <v>0</v>
      </c>
    </row>
    <row r="16" spans="1:23" ht="17.25" customHeight="1">
      <c r="A16" s="39"/>
      <c r="B16" s="122"/>
      <c r="C16" s="122"/>
      <c r="D16" s="119"/>
      <c r="E16" s="133"/>
      <c r="F16" s="133"/>
      <c r="G16" s="43" t="s">
        <v>66</v>
      </c>
      <c r="H16" s="134">
        <f>J16+S16</f>
        <v>0</v>
      </c>
      <c r="I16" s="134"/>
      <c r="J16" s="44">
        <f>K16+N16+O16+P16+Q16+R16</f>
        <v>0</v>
      </c>
      <c r="K16" s="44">
        <f>L16+M16</f>
        <v>0</v>
      </c>
      <c r="L16" s="44" t="s">
        <v>58</v>
      </c>
      <c r="M16" s="44" t="s">
        <v>58</v>
      </c>
      <c r="N16" s="44" t="s">
        <v>58</v>
      </c>
      <c r="O16" s="44" t="s">
        <v>58</v>
      </c>
      <c r="P16" s="44" t="s">
        <v>58</v>
      </c>
      <c r="Q16" s="44" t="s">
        <v>58</v>
      </c>
      <c r="R16" s="44" t="s">
        <v>58</v>
      </c>
      <c r="S16" s="44">
        <f>T16+V16+W16</f>
        <v>0</v>
      </c>
      <c r="T16" s="44" t="s">
        <v>58</v>
      </c>
      <c r="U16" s="44">
        <v>0</v>
      </c>
      <c r="V16" s="44" t="s">
        <v>58</v>
      </c>
      <c r="W16" s="44">
        <v>0</v>
      </c>
    </row>
    <row r="17" spans="1:23" ht="12.75" customHeight="1">
      <c r="A17" s="39"/>
      <c r="B17" s="122"/>
      <c r="C17" s="122"/>
      <c r="D17" s="119"/>
      <c r="E17" s="133"/>
      <c r="F17" s="133"/>
      <c r="G17" s="43" t="s">
        <v>67</v>
      </c>
      <c r="H17" s="134">
        <f>J17+S17</f>
        <v>500</v>
      </c>
      <c r="I17" s="134"/>
      <c r="J17" s="44">
        <f>K17+N17+O17+P17+Q17+R17</f>
        <v>500</v>
      </c>
      <c r="K17" s="44">
        <f>L17+M17</f>
        <v>0</v>
      </c>
      <c r="L17" s="44" t="s">
        <v>58</v>
      </c>
      <c r="M17" s="44">
        <v>0</v>
      </c>
      <c r="N17" s="44">
        <v>500</v>
      </c>
      <c r="O17" s="44" t="s">
        <v>58</v>
      </c>
      <c r="P17" s="44" t="s">
        <v>58</v>
      </c>
      <c r="Q17" s="44" t="s">
        <v>58</v>
      </c>
      <c r="R17" s="44" t="s">
        <v>58</v>
      </c>
      <c r="S17" s="44">
        <f>T17+V17+W17</f>
        <v>0</v>
      </c>
      <c r="T17" s="44">
        <v>0</v>
      </c>
      <c r="U17" s="44">
        <v>0</v>
      </c>
      <c r="V17" s="44" t="s">
        <v>58</v>
      </c>
      <c r="W17" s="44">
        <v>0</v>
      </c>
    </row>
    <row r="18" spans="1:23" ht="18.75" customHeight="1">
      <c r="A18" s="39"/>
      <c r="B18" s="122"/>
      <c r="C18" s="122"/>
      <c r="D18" s="132"/>
      <c r="E18" s="133"/>
      <c r="F18" s="133"/>
      <c r="G18" s="43" t="s">
        <v>68</v>
      </c>
      <c r="H18" s="134">
        <f>H15-H16+H17</f>
        <v>2000</v>
      </c>
      <c r="I18" s="134"/>
      <c r="J18" s="44">
        <f aca="true" t="shared" si="1" ref="J18:W18">J15-J16+J17</f>
        <v>2000</v>
      </c>
      <c r="K18" s="44">
        <f t="shared" si="1"/>
        <v>0</v>
      </c>
      <c r="L18" s="44">
        <f t="shared" si="1"/>
        <v>0</v>
      </c>
      <c r="M18" s="44">
        <f t="shared" si="1"/>
        <v>0</v>
      </c>
      <c r="N18" s="44">
        <f t="shared" si="1"/>
        <v>2000</v>
      </c>
      <c r="O18" s="44">
        <f t="shared" si="1"/>
        <v>0</v>
      </c>
      <c r="P18" s="44">
        <f t="shared" si="1"/>
        <v>0</v>
      </c>
      <c r="Q18" s="44">
        <f t="shared" si="1"/>
        <v>0</v>
      </c>
      <c r="R18" s="44">
        <f t="shared" si="1"/>
        <v>0</v>
      </c>
      <c r="S18" s="44">
        <f t="shared" si="1"/>
        <v>0</v>
      </c>
      <c r="T18" s="44">
        <f t="shared" si="1"/>
        <v>0</v>
      </c>
      <c r="U18" s="44">
        <f t="shared" si="1"/>
        <v>0</v>
      </c>
      <c r="V18" s="44">
        <f t="shared" si="1"/>
        <v>0</v>
      </c>
      <c r="W18" s="44">
        <f t="shared" si="1"/>
        <v>0</v>
      </c>
    </row>
    <row r="19" spans="1:24" ht="18" customHeight="1">
      <c r="A19" s="39"/>
      <c r="B19" s="140" t="s">
        <v>59</v>
      </c>
      <c r="C19" s="140"/>
      <c r="D19" s="137"/>
      <c r="E19" s="141" t="s">
        <v>60</v>
      </c>
      <c r="F19" s="141"/>
      <c r="G19" s="43" t="s">
        <v>65</v>
      </c>
      <c r="H19" s="134">
        <f>J19+S19</f>
        <v>6324910</v>
      </c>
      <c r="I19" s="142"/>
      <c r="J19" s="44">
        <f>K19+N19+O19+P19+Q19+R19</f>
        <v>3508000</v>
      </c>
      <c r="K19" s="44">
        <f>L19+M19</f>
        <v>3508000</v>
      </c>
      <c r="L19" s="44">
        <v>0</v>
      </c>
      <c r="M19" s="44">
        <v>3508000</v>
      </c>
      <c r="N19" s="44" t="s">
        <v>58</v>
      </c>
      <c r="O19" s="44" t="s">
        <v>58</v>
      </c>
      <c r="P19" s="44" t="s">
        <v>58</v>
      </c>
      <c r="Q19" s="44" t="s">
        <v>58</v>
      </c>
      <c r="R19" s="44" t="s">
        <v>58</v>
      </c>
      <c r="S19" s="44">
        <f>T19+V19+W19</f>
        <v>2816910</v>
      </c>
      <c r="T19" s="44">
        <v>1516910</v>
      </c>
      <c r="U19" s="44">
        <v>0</v>
      </c>
      <c r="V19" s="44" t="s">
        <v>58</v>
      </c>
      <c r="W19" s="44">
        <v>1300000</v>
      </c>
      <c r="X19" s="143"/>
    </row>
    <row r="20" spans="1:24" ht="17.25" customHeight="1">
      <c r="A20" s="39"/>
      <c r="B20" s="140"/>
      <c r="C20" s="140"/>
      <c r="D20" s="137"/>
      <c r="E20" s="141"/>
      <c r="F20" s="141"/>
      <c r="G20" s="43" t="s">
        <v>66</v>
      </c>
      <c r="H20" s="134">
        <f>J20+S20</f>
        <v>0</v>
      </c>
      <c r="I20" s="142"/>
      <c r="J20" s="44">
        <f>K20+N20+O20+P20+Q20+R20</f>
        <v>0</v>
      </c>
      <c r="K20" s="44">
        <f>L20+M20</f>
        <v>0</v>
      </c>
      <c r="L20" s="44">
        <v>0</v>
      </c>
      <c r="M20" s="44" t="s">
        <v>58</v>
      </c>
      <c r="N20" s="44" t="s">
        <v>58</v>
      </c>
      <c r="O20" s="44" t="s">
        <v>58</v>
      </c>
      <c r="P20" s="44" t="s">
        <v>58</v>
      </c>
      <c r="Q20" s="44" t="s">
        <v>58</v>
      </c>
      <c r="R20" s="44" t="s">
        <v>58</v>
      </c>
      <c r="S20" s="44">
        <f>T20+V20+W20</f>
        <v>0</v>
      </c>
      <c r="T20" s="44">
        <f>T24</f>
        <v>0</v>
      </c>
      <c r="U20" s="44">
        <v>0</v>
      </c>
      <c r="V20" s="44" t="s">
        <v>58</v>
      </c>
      <c r="W20" s="44">
        <f>W24</f>
        <v>0</v>
      </c>
      <c r="X20" s="143"/>
    </row>
    <row r="21" spans="1:24" ht="14.25" customHeight="1">
      <c r="A21" s="39"/>
      <c r="B21" s="140"/>
      <c r="C21" s="140"/>
      <c r="D21" s="137"/>
      <c r="E21" s="141"/>
      <c r="F21" s="141"/>
      <c r="G21" s="43" t="s">
        <v>67</v>
      </c>
      <c r="H21" s="134">
        <f>J21+S21</f>
        <v>124000</v>
      </c>
      <c r="I21" s="142"/>
      <c r="J21" s="44">
        <f>K21+N21+O21+P21+Q21+R21</f>
        <v>12000</v>
      </c>
      <c r="K21" s="44">
        <f>L21+M21</f>
        <v>12000</v>
      </c>
      <c r="L21" s="44" t="s">
        <v>58</v>
      </c>
      <c r="M21" s="44">
        <f>M25</f>
        <v>12000</v>
      </c>
      <c r="N21" s="44" t="s">
        <v>58</v>
      </c>
      <c r="O21" s="44" t="s">
        <v>58</v>
      </c>
      <c r="P21" s="44" t="s">
        <v>58</v>
      </c>
      <c r="Q21" s="44" t="s">
        <v>58</v>
      </c>
      <c r="R21" s="44" t="s">
        <v>58</v>
      </c>
      <c r="S21" s="44">
        <f>T21+V21+W21</f>
        <v>112000</v>
      </c>
      <c r="T21" s="44">
        <f>T25</f>
        <v>112000</v>
      </c>
      <c r="U21" s="44">
        <v>0</v>
      </c>
      <c r="V21" s="44" t="s">
        <v>58</v>
      </c>
      <c r="W21" s="44">
        <f>W25</f>
        <v>0</v>
      </c>
      <c r="X21" s="143"/>
    </row>
    <row r="22" spans="1:23" ht="18" customHeight="1">
      <c r="A22" s="39"/>
      <c r="B22" s="140"/>
      <c r="C22" s="140"/>
      <c r="D22" s="137"/>
      <c r="E22" s="141"/>
      <c r="F22" s="141"/>
      <c r="G22" s="43" t="s">
        <v>68</v>
      </c>
      <c r="H22" s="134">
        <f>H19-H20+H21</f>
        <v>6448910</v>
      </c>
      <c r="I22" s="142"/>
      <c r="J22" s="45">
        <f aca="true" t="shared" si="2" ref="J22:W22">J19-J20+J21</f>
        <v>3520000</v>
      </c>
      <c r="K22" s="45">
        <f t="shared" si="2"/>
        <v>3520000</v>
      </c>
      <c r="L22" s="44">
        <f t="shared" si="2"/>
        <v>0</v>
      </c>
      <c r="M22" s="44">
        <f t="shared" si="2"/>
        <v>3520000</v>
      </c>
      <c r="N22" s="44">
        <f t="shared" si="2"/>
        <v>0</v>
      </c>
      <c r="O22" s="44">
        <f t="shared" si="2"/>
        <v>0</v>
      </c>
      <c r="P22" s="44">
        <f t="shared" si="2"/>
        <v>0</v>
      </c>
      <c r="Q22" s="44">
        <f t="shared" si="2"/>
        <v>0</v>
      </c>
      <c r="R22" s="44">
        <f t="shared" si="2"/>
        <v>0</v>
      </c>
      <c r="S22" s="45">
        <f t="shared" si="2"/>
        <v>2928910</v>
      </c>
      <c r="T22" s="44">
        <f t="shared" si="2"/>
        <v>1628910</v>
      </c>
      <c r="U22" s="44">
        <f t="shared" si="2"/>
        <v>0</v>
      </c>
      <c r="V22" s="44">
        <f t="shared" si="2"/>
        <v>0</v>
      </c>
      <c r="W22" s="44">
        <f t="shared" si="2"/>
        <v>1300000</v>
      </c>
    </row>
    <row r="23" spans="1:23" ht="19.5">
      <c r="A23" s="39"/>
      <c r="B23" s="122"/>
      <c r="C23" s="122"/>
      <c r="D23" s="123" t="s">
        <v>113</v>
      </c>
      <c r="E23" s="133" t="s">
        <v>114</v>
      </c>
      <c r="F23" s="133"/>
      <c r="G23" s="43" t="s">
        <v>65</v>
      </c>
      <c r="H23" s="134">
        <f>J23+S23</f>
        <v>5006008</v>
      </c>
      <c r="I23" s="142"/>
      <c r="J23" s="44">
        <f>K23+N23+O23+P23+Q23+R23</f>
        <v>3489098</v>
      </c>
      <c r="K23" s="44">
        <f>L23+M23</f>
        <v>3489098</v>
      </c>
      <c r="L23" s="44">
        <v>0</v>
      </c>
      <c r="M23" s="44">
        <v>3489098</v>
      </c>
      <c r="N23" s="44" t="s">
        <v>58</v>
      </c>
      <c r="O23" s="44" t="s">
        <v>58</v>
      </c>
      <c r="P23" s="44" t="s">
        <v>58</v>
      </c>
      <c r="Q23" s="44" t="s">
        <v>58</v>
      </c>
      <c r="R23" s="44" t="s">
        <v>58</v>
      </c>
      <c r="S23" s="44">
        <f>T23+V23+W23</f>
        <v>1516910</v>
      </c>
      <c r="T23" s="44">
        <v>1516910</v>
      </c>
      <c r="U23" s="44">
        <v>0</v>
      </c>
      <c r="V23" s="44" t="s">
        <v>58</v>
      </c>
      <c r="W23" s="44">
        <v>0</v>
      </c>
    </row>
    <row r="24" spans="1:23" ht="19.5" customHeight="1">
      <c r="A24" s="39"/>
      <c r="B24" s="122"/>
      <c r="C24" s="122"/>
      <c r="D24" s="119"/>
      <c r="E24" s="133"/>
      <c r="F24" s="133"/>
      <c r="G24" s="43" t="s">
        <v>66</v>
      </c>
      <c r="H24" s="134">
        <f>J24+S24</f>
        <v>0</v>
      </c>
      <c r="I24" s="142"/>
      <c r="J24" s="44">
        <f>K24+N24+O24+P24+Q24+R24</f>
        <v>0</v>
      </c>
      <c r="K24" s="44">
        <f>L24+M24</f>
        <v>0</v>
      </c>
      <c r="L24" s="44" t="s">
        <v>58</v>
      </c>
      <c r="M24" s="44" t="s">
        <v>58</v>
      </c>
      <c r="N24" s="44" t="s">
        <v>58</v>
      </c>
      <c r="O24" s="44" t="s">
        <v>58</v>
      </c>
      <c r="P24" s="44" t="s">
        <v>58</v>
      </c>
      <c r="Q24" s="44" t="s">
        <v>58</v>
      </c>
      <c r="R24" s="44" t="s">
        <v>58</v>
      </c>
      <c r="S24" s="44">
        <f>T24+V24+W24</f>
        <v>0</v>
      </c>
      <c r="T24" s="44">
        <v>0</v>
      </c>
      <c r="U24" s="44">
        <v>0</v>
      </c>
      <c r="V24" s="44" t="s">
        <v>58</v>
      </c>
      <c r="W24" s="44">
        <v>0</v>
      </c>
    </row>
    <row r="25" spans="1:23" ht="13.5" customHeight="1">
      <c r="A25" s="39"/>
      <c r="B25" s="122"/>
      <c r="C25" s="122"/>
      <c r="D25" s="119"/>
      <c r="E25" s="133"/>
      <c r="F25" s="133"/>
      <c r="G25" s="43" t="s">
        <v>67</v>
      </c>
      <c r="H25" s="134">
        <f>J25+S25</f>
        <v>124000</v>
      </c>
      <c r="I25" s="142"/>
      <c r="J25" s="44">
        <f>K25+N25+O25+P25+Q25+R25</f>
        <v>12000</v>
      </c>
      <c r="K25" s="44">
        <f>L25+M25</f>
        <v>12000</v>
      </c>
      <c r="L25" s="44" t="s">
        <v>58</v>
      </c>
      <c r="M25" s="44">
        <v>12000</v>
      </c>
      <c r="N25" s="44" t="s">
        <v>58</v>
      </c>
      <c r="O25" s="44" t="s">
        <v>58</v>
      </c>
      <c r="P25" s="44" t="s">
        <v>58</v>
      </c>
      <c r="Q25" s="44" t="s">
        <v>58</v>
      </c>
      <c r="R25" s="44" t="s">
        <v>58</v>
      </c>
      <c r="S25" s="44">
        <f>T25+V25+W25</f>
        <v>112000</v>
      </c>
      <c r="T25" s="44">
        <v>112000</v>
      </c>
      <c r="U25" s="44">
        <v>0</v>
      </c>
      <c r="V25" s="44" t="s">
        <v>58</v>
      </c>
      <c r="W25" s="44">
        <v>0</v>
      </c>
    </row>
    <row r="26" spans="1:23" ht="18.75" customHeight="1">
      <c r="A26" s="39"/>
      <c r="B26" s="122"/>
      <c r="C26" s="122"/>
      <c r="D26" s="132"/>
      <c r="E26" s="133"/>
      <c r="F26" s="133"/>
      <c r="G26" s="43" t="s">
        <v>68</v>
      </c>
      <c r="H26" s="134">
        <f>H23-H24+H25</f>
        <v>5130008</v>
      </c>
      <c r="I26" s="142"/>
      <c r="J26" s="45">
        <f>J23-J24+J25</f>
        <v>3501098</v>
      </c>
      <c r="K26" s="45">
        <f>K23-K24+K25</f>
        <v>3501098</v>
      </c>
      <c r="L26" s="44">
        <f aca="true" t="shared" si="3" ref="L26:W26">L23-L24+L25</f>
        <v>0</v>
      </c>
      <c r="M26" s="44">
        <f t="shared" si="3"/>
        <v>3501098</v>
      </c>
      <c r="N26" s="44">
        <f t="shared" si="3"/>
        <v>0</v>
      </c>
      <c r="O26" s="44">
        <f t="shared" si="3"/>
        <v>0</v>
      </c>
      <c r="P26" s="44">
        <f t="shared" si="3"/>
        <v>0</v>
      </c>
      <c r="Q26" s="44">
        <f t="shared" si="3"/>
        <v>0</v>
      </c>
      <c r="R26" s="44">
        <f t="shared" si="3"/>
        <v>0</v>
      </c>
      <c r="S26" s="45">
        <f>S23-S24+S25</f>
        <v>1628910</v>
      </c>
      <c r="T26" s="44">
        <f t="shared" si="3"/>
        <v>1628910</v>
      </c>
      <c r="U26" s="44">
        <f t="shared" si="3"/>
        <v>0</v>
      </c>
      <c r="V26" s="44">
        <f t="shared" si="3"/>
        <v>0</v>
      </c>
      <c r="W26" s="44">
        <f t="shared" si="3"/>
        <v>0</v>
      </c>
    </row>
    <row r="27" spans="1:23" ht="16.5" customHeight="1">
      <c r="A27" s="39"/>
      <c r="B27" s="140" t="s">
        <v>61</v>
      </c>
      <c r="C27" s="140"/>
      <c r="D27" s="137"/>
      <c r="E27" s="141" t="s">
        <v>24</v>
      </c>
      <c r="F27" s="141"/>
      <c r="G27" s="43" t="s">
        <v>65</v>
      </c>
      <c r="H27" s="134">
        <f>J27+S27</f>
        <v>20464065.97</v>
      </c>
      <c r="I27" s="134"/>
      <c r="J27" s="44">
        <f>K27+N27+O27+P27+Q27+R27</f>
        <v>14283770</v>
      </c>
      <c r="K27" s="44">
        <f>L27+M27</f>
        <v>13311009</v>
      </c>
      <c r="L27" s="44">
        <v>10891548</v>
      </c>
      <c r="M27" s="44">
        <v>2419461</v>
      </c>
      <c r="N27" s="44">
        <v>328022</v>
      </c>
      <c r="O27" s="44">
        <v>644739</v>
      </c>
      <c r="P27" s="44">
        <v>0</v>
      </c>
      <c r="Q27" s="44">
        <v>0</v>
      </c>
      <c r="R27" s="44">
        <v>0</v>
      </c>
      <c r="S27" s="44">
        <f>T27+W27</f>
        <v>6180295.97</v>
      </c>
      <c r="T27" s="44">
        <v>6180295.97</v>
      </c>
      <c r="U27" s="44">
        <v>5006745.97</v>
      </c>
      <c r="V27" s="44">
        <v>0</v>
      </c>
      <c r="W27" s="44">
        <v>0</v>
      </c>
    </row>
    <row r="28" spans="1:23" ht="19.5" customHeight="1">
      <c r="A28" s="39"/>
      <c r="B28" s="140"/>
      <c r="C28" s="140"/>
      <c r="D28" s="137"/>
      <c r="E28" s="141"/>
      <c r="F28" s="141"/>
      <c r="G28" s="43" t="s">
        <v>66</v>
      </c>
      <c r="H28" s="134">
        <f>J28+S28</f>
        <v>600000</v>
      </c>
      <c r="I28" s="134"/>
      <c r="J28" s="44">
        <f>N28</f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f>T28</f>
        <v>600000</v>
      </c>
      <c r="T28" s="44">
        <f>T32</f>
        <v>600000</v>
      </c>
      <c r="U28" s="44">
        <f>U32</f>
        <v>600000</v>
      </c>
      <c r="V28" s="44">
        <v>0</v>
      </c>
      <c r="W28" s="44">
        <v>0</v>
      </c>
    </row>
    <row r="29" spans="1:23" ht="18" customHeight="1">
      <c r="A29" s="39"/>
      <c r="B29" s="140"/>
      <c r="C29" s="140"/>
      <c r="D29" s="137"/>
      <c r="E29" s="141"/>
      <c r="F29" s="141"/>
      <c r="G29" s="43" t="s">
        <v>67</v>
      </c>
      <c r="H29" s="134">
        <f>J29+S29</f>
        <v>1121000</v>
      </c>
      <c r="I29" s="134"/>
      <c r="J29" s="44">
        <f>K29+N29+O29+P29+Q29+R29</f>
        <v>0</v>
      </c>
      <c r="K29" s="44">
        <f>L29+M29</f>
        <v>0</v>
      </c>
      <c r="L29" s="44">
        <v>0</v>
      </c>
      <c r="M29" s="44">
        <v>0</v>
      </c>
      <c r="N29" s="44">
        <f>N33</f>
        <v>0</v>
      </c>
      <c r="O29" s="44">
        <v>0</v>
      </c>
      <c r="P29" s="44">
        <v>0</v>
      </c>
      <c r="Q29" s="44">
        <v>0</v>
      </c>
      <c r="R29" s="44">
        <v>0</v>
      </c>
      <c r="S29" s="44">
        <f>T29</f>
        <v>1121000</v>
      </c>
      <c r="T29" s="44">
        <f>T33</f>
        <v>1121000</v>
      </c>
      <c r="U29" s="44">
        <f>U33</f>
        <v>600000</v>
      </c>
      <c r="V29" s="44">
        <v>0</v>
      </c>
      <c r="W29" s="44">
        <v>0</v>
      </c>
    </row>
    <row r="30" spans="1:23" ht="21.75" customHeight="1">
      <c r="A30" s="39"/>
      <c r="B30" s="140"/>
      <c r="C30" s="140"/>
      <c r="D30" s="137"/>
      <c r="E30" s="141"/>
      <c r="F30" s="141"/>
      <c r="G30" s="43" t="s">
        <v>68</v>
      </c>
      <c r="H30" s="134">
        <f>H27-H28+H29</f>
        <v>20985065.97</v>
      </c>
      <c r="I30" s="134"/>
      <c r="J30" s="44">
        <f aca="true" t="shared" si="4" ref="J30:O30">J27-J28+J29</f>
        <v>14283770</v>
      </c>
      <c r="K30" s="44">
        <f t="shared" si="4"/>
        <v>13311009</v>
      </c>
      <c r="L30" s="44">
        <f t="shared" si="4"/>
        <v>10891548</v>
      </c>
      <c r="M30" s="44">
        <f t="shared" si="4"/>
        <v>2419461</v>
      </c>
      <c r="N30" s="44">
        <f t="shared" si="4"/>
        <v>328022</v>
      </c>
      <c r="O30" s="44">
        <f t="shared" si="4"/>
        <v>644739</v>
      </c>
      <c r="P30" s="44">
        <v>0</v>
      </c>
      <c r="Q30" s="44">
        <v>0</v>
      </c>
      <c r="R30" s="44">
        <v>0</v>
      </c>
      <c r="S30" s="44">
        <f>S27-S28+S29</f>
        <v>6701295.97</v>
      </c>
      <c r="T30" s="44">
        <f>T27-T28+T29</f>
        <v>6701295.97</v>
      </c>
      <c r="U30" s="44">
        <f>U27-U28+U29</f>
        <v>5006745.97</v>
      </c>
      <c r="V30" s="44">
        <v>0</v>
      </c>
      <c r="W30" s="44">
        <v>0</v>
      </c>
    </row>
    <row r="31" spans="1:23" ht="16.5" customHeight="1">
      <c r="A31" s="39"/>
      <c r="B31" s="159"/>
      <c r="C31" s="160"/>
      <c r="D31" s="123" t="s">
        <v>103</v>
      </c>
      <c r="E31" s="133" t="s">
        <v>101</v>
      </c>
      <c r="F31" s="133"/>
      <c r="G31" s="43" t="s">
        <v>65</v>
      </c>
      <c r="H31" s="134">
        <f>J31+S31</f>
        <v>6259952.97</v>
      </c>
      <c r="I31" s="134"/>
      <c r="J31" s="44">
        <f>K31+N31+O31+P31+Q31+R31</f>
        <v>79657</v>
      </c>
      <c r="K31" s="44">
        <f>L31+M31</f>
        <v>79657</v>
      </c>
      <c r="L31" s="44">
        <v>0</v>
      </c>
      <c r="M31" s="44">
        <v>79657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f>T31</f>
        <v>6180295.97</v>
      </c>
      <c r="T31" s="44">
        <v>6180295.97</v>
      </c>
      <c r="U31" s="44">
        <v>5006745.97</v>
      </c>
      <c r="V31" s="44">
        <v>0</v>
      </c>
      <c r="W31" s="44">
        <v>0</v>
      </c>
    </row>
    <row r="32" spans="1:23" ht="16.5" customHeight="1">
      <c r="A32" s="39"/>
      <c r="B32" s="161"/>
      <c r="C32" s="162"/>
      <c r="D32" s="119"/>
      <c r="E32" s="133"/>
      <c r="F32" s="133"/>
      <c r="G32" s="43" t="s">
        <v>66</v>
      </c>
      <c r="H32" s="134">
        <f>J32+S32</f>
        <v>600000</v>
      </c>
      <c r="I32" s="134"/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f>T32</f>
        <v>600000</v>
      </c>
      <c r="T32" s="44">
        <f>U32</f>
        <v>600000</v>
      </c>
      <c r="U32" s="44">
        <v>600000</v>
      </c>
      <c r="V32" s="44">
        <v>0</v>
      </c>
      <c r="W32" s="44">
        <v>0</v>
      </c>
    </row>
    <row r="33" spans="1:23" ht="16.5" customHeight="1">
      <c r="A33" s="39"/>
      <c r="B33" s="161"/>
      <c r="C33" s="162"/>
      <c r="D33" s="119"/>
      <c r="E33" s="133"/>
      <c r="F33" s="133"/>
      <c r="G33" s="43" t="s">
        <v>67</v>
      </c>
      <c r="H33" s="134">
        <f>J33+S33</f>
        <v>1121000</v>
      </c>
      <c r="I33" s="134"/>
      <c r="J33" s="44">
        <f>K33+N33+O33+P33+Q33+R33</f>
        <v>0</v>
      </c>
      <c r="K33" s="44">
        <f>L33+M33</f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f>T33</f>
        <v>1121000</v>
      </c>
      <c r="T33" s="44">
        <v>1121000</v>
      </c>
      <c r="U33" s="44">
        <v>600000</v>
      </c>
      <c r="V33" s="44">
        <v>0</v>
      </c>
      <c r="W33" s="44">
        <v>0</v>
      </c>
    </row>
    <row r="34" spans="1:23" ht="18.75" customHeight="1">
      <c r="A34" s="39"/>
      <c r="B34" s="163"/>
      <c r="C34" s="164"/>
      <c r="D34" s="132"/>
      <c r="E34" s="133"/>
      <c r="F34" s="133"/>
      <c r="G34" s="43" t="s">
        <v>68</v>
      </c>
      <c r="H34" s="134">
        <f>H31-H32+H33</f>
        <v>6780952.97</v>
      </c>
      <c r="I34" s="134"/>
      <c r="J34" s="44">
        <f aca="true" t="shared" si="5" ref="J34:O34">J31-J32+J33</f>
        <v>79657</v>
      </c>
      <c r="K34" s="44">
        <f t="shared" si="5"/>
        <v>79657</v>
      </c>
      <c r="L34" s="44">
        <f t="shared" si="5"/>
        <v>0</v>
      </c>
      <c r="M34" s="44">
        <f t="shared" si="5"/>
        <v>79657</v>
      </c>
      <c r="N34" s="44">
        <f t="shared" si="5"/>
        <v>0</v>
      </c>
      <c r="O34" s="44">
        <f t="shared" si="5"/>
        <v>0</v>
      </c>
      <c r="P34" s="44">
        <v>0</v>
      </c>
      <c r="Q34" s="44">
        <v>0</v>
      </c>
      <c r="R34" s="44">
        <v>0</v>
      </c>
      <c r="S34" s="44">
        <f>S31-S32+S33</f>
        <v>6701295.97</v>
      </c>
      <c r="T34" s="44">
        <f>T31-T32+T33</f>
        <v>6701295.97</v>
      </c>
      <c r="U34" s="44">
        <f>U31-U32+U33</f>
        <v>5006745.97</v>
      </c>
      <c r="V34" s="44">
        <v>0</v>
      </c>
      <c r="W34" s="44">
        <v>0</v>
      </c>
    </row>
    <row r="35" spans="1:23" ht="19.5" customHeight="1">
      <c r="A35" s="39"/>
      <c r="B35" s="137" t="s">
        <v>62</v>
      </c>
      <c r="C35" s="137"/>
      <c r="D35" s="137"/>
      <c r="E35" s="137"/>
      <c r="F35" s="137"/>
      <c r="G35" s="43" t="s">
        <v>65</v>
      </c>
      <c r="H35" s="138">
        <f>J35+S35</f>
        <v>44244269.06</v>
      </c>
      <c r="I35" s="138"/>
      <c r="J35" s="47">
        <f>K35+N35+O35+P35+Q35+R35</f>
        <v>34447822.09</v>
      </c>
      <c r="K35" s="47">
        <f>L35+M35</f>
        <v>27865856.09</v>
      </c>
      <c r="L35" s="47">
        <v>16734233.18</v>
      </c>
      <c r="M35" s="47">
        <v>11131622.91</v>
      </c>
      <c r="N35" s="47">
        <v>1244571</v>
      </c>
      <c r="O35" s="47">
        <v>4103871</v>
      </c>
      <c r="P35" s="47" t="s">
        <v>58</v>
      </c>
      <c r="Q35" s="47" t="s">
        <v>58</v>
      </c>
      <c r="R35" s="47">
        <v>1233524</v>
      </c>
      <c r="S35" s="47">
        <f>T35+V35+W35</f>
        <v>9796446.97</v>
      </c>
      <c r="T35" s="47">
        <v>8454241.97</v>
      </c>
      <c r="U35" s="47">
        <v>5006745.97</v>
      </c>
      <c r="V35" s="48">
        <v>0</v>
      </c>
      <c r="W35" s="47">
        <v>1342205</v>
      </c>
    </row>
    <row r="36" spans="1:23" ht="21.75" customHeight="1">
      <c r="A36" s="39"/>
      <c r="B36" s="137"/>
      <c r="C36" s="137"/>
      <c r="D36" s="137"/>
      <c r="E36" s="137"/>
      <c r="F36" s="137"/>
      <c r="G36" s="46" t="s">
        <v>66</v>
      </c>
      <c r="H36" s="139">
        <f>J36+S36</f>
        <v>600000</v>
      </c>
      <c r="I36" s="139"/>
      <c r="J36" s="47">
        <f>K36+N36+O36+P36+Q36+R36</f>
        <v>0</v>
      </c>
      <c r="K36" s="47">
        <f>L36+M36</f>
        <v>0</v>
      </c>
      <c r="L36" s="47">
        <v>0</v>
      </c>
      <c r="M36" s="47">
        <v>0</v>
      </c>
      <c r="N36" s="47">
        <v>0</v>
      </c>
      <c r="O36" s="47" t="s">
        <v>58</v>
      </c>
      <c r="P36" s="47" t="s">
        <v>58</v>
      </c>
      <c r="Q36" s="47" t="s">
        <v>58</v>
      </c>
      <c r="R36" s="47">
        <v>0</v>
      </c>
      <c r="S36" s="47">
        <f>T36+V36+W36</f>
        <v>600000</v>
      </c>
      <c r="T36" s="47">
        <f>T28</f>
        <v>600000</v>
      </c>
      <c r="U36" s="47">
        <f>U28</f>
        <v>600000</v>
      </c>
      <c r="V36" s="48" t="s">
        <v>58</v>
      </c>
      <c r="W36" s="44">
        <f>W20</f>
        <v>0</v>
      </c>
    </row>
    <row r="37" spans="1:23" ht="18" customHeight="1">
      <c r="A37" s="39"/>
      <c r="B37" s="137"/>
      <c r="C37" s="137"/>
      <c r="D37" s="137"/>
      <c r="E37" s="137"/>
      <c r="F37" s="137"/>
      <c r="G37" s="46" t="s">
        <v>67</v>
      </c>
      <c r="H37" s="139">
        <f>J37+S37</f>
        <v>1245500</v>
      </c>
      <c r="I37" s="139"/>
      <c r="J37" s="47">
        <f>K37+N37+O37+P37+Q37+R37</f>
        <v>12500</v>
      </c>
      <c r="K37" s="47">
        <f>L37+M37</f>
        <v>12000</v>
      </c>
      <c r="L37" s="47">
        <v>0</v>
      </c>
      <c r="M37" s="47">
        <f>M21</f>
        <v>12000</v>
      </c>
      <c r="N37" s="47">
        <f>N13</f>
        <v>500</v>
      </c>
      <c r="O37" s="47">
        <v>0</v>
      </c>
      <c r="P37" s="47" t="s">
        <v>58</v>
      </c>
      <c r="Q37" s="47" t="s">
        <v>58</v>
      </c>
      <c r="R37" s="47">
        <v>0</v>
      </c>
      <c r="S37" s="47">
        <f>S21+S29</f>
        <v>1233000</v>
      </c>
      <c r="T37" s="47">
        <f>T21+T29</f>
        <v>1233000</v>
      </c>
      <c r="U37" s="47">
        <f>U29</f>
        <v>600000</v>
      </c>
      <c r="V37" s="48" t="s">
        <v>58</v>
      </c>
      <c r="W37" s="44">
        <v>0</v>
      </c>
    </row>
    <row r="38" spans="1:23" s="51" customFormat="1" ht="24.75" customHeight="1">
      <c r="A38" s="49"/>
      <c r="B38" s="137"/>
      <c r="C38" s="137"/>
      <c r="D38" s="137"/>
      <c r="E38" s="137"/>
      <c r="F38" s="137"/>
      <c r="G38" s="50" t="s">
        <v>68</v>
      </c>
      <c r="H38" s="139">
        <f>H35-H36+H37</f>
        <v>44889769.06</v>
      </c>
      <c r="I38" s="139"/>
      <c r="J38" s="47">
        <f>J35-J36+J37</f>
        <v>34460322.09</v>
      </c>
      <c r="K38" s="47">
        <f>K35-K36+K37</f>
        <v>27877856.09</v>
      </c>
      <c r="L38" s="47">
        <f>L35-L36+L37</f>
        <v>16734233.18</v>
      </c>
      <c r="M38" s="47">
        <f aca="true" t="shared" si="6" ref="M38:W38">M35-M36+M37</f>
        <v>11143622.91</v>
      </c>
      <c r="N38" s="47">
        <f t="shared" si="6"/>
        <v>1245071</v>
      </c>
      <c r="O38" s="47">
        <f t="shared" si="6"/>
        <v>4103871</v>
      </c>
      <c r="P38" s="47">
        <f t="shared" si="6"/>
        <v>0</v>
      </c>
      <c r="Q38" s="47">
        <f t="shared" si="6"/>
        <v>0</v>
      </c>
      <c r="R38" s="47">
        <f t="shared" si="6"/>
        <v>1233524</v>
      </c>
      <c r="S38" s="47">
        <f t="shared" si="6"/>
        <v>10429446.97</v>
      </c>
      <c r="T38" s="47">
        <f t="shared" si="6"/>
        <v>9087241.97</v>
      </c>
      <c r="U38" s="47">
        <f t="shared" si="6"/>
        <v>5006745.97</v>
      </c>
      <c r="V38" s="47">
        <f t="shared" si="6"/>
        <v>0</v>
      </c>
      <c r="W38" s="47">
        <f t="shared" si="6"/>
        <v>1342205</v>
      </c>
    </row>
    <row r="39" spans="1:23" s="51" customFormat="1" ht="16.5" customHeight="1">
      <c r="A39" s="49"/>
      <c r="B39" s="136" t="s">
        <v>69</v>
      </c>
      <c r="C39" s="136"/>
      <c r="D39" s="136"/>
      <c r="E39" s="136"/>
      <c r="F39" s="136"/>
      <c r="G39" s="13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:23" s="51" customFormat="1" ht="15.75" customHeight="1">
      <c r="A40" s="49"/>
      <c r="B40" s="148" t="s">
        <v>2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52"/>
      <c r="T40" s="52"/>
      <c r="U40" s="52"/>
      <c r="V40" s="52"/>
      <c r="W40" s="52"/>
    </row>
    <row r="41" spans="1:23" s="51" customFormat="1" ht="68.25" customHeight="1">
      <c r="A41" s="49"/>
      <c r="B41" s="146" t="s">
        <v>122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</row>
    <row r="42" spans="1:23" s="51" customFormat="1" ht="106.5" customHeight="1">
      <c r="A42" s="49"/>
      <c r="B42" s="146" t="s">
        <v>121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</row>
    <row r="44" spans="19:22" ht="12.75">
      <c r="S44" s="135" t="s">
        <v>63</v>
      </c>
      <c r="T44" s="135"/>
      <c r="U44" s="135"/>
      <c r="V44" s="135"/>
    </row>
    <row r="45" spans="13:22" ht="28.5" customHeight="1">
      <c r="M45" s="108"/>
      <c r="S45" s="135" t="s">
        <v>64</v>
      </c>
      <c r="T45" s="135"/>
      <c r="U45" s="135"/>
      <c r="V45" s="135"/>
    </row>
  </sheetData>
  <mergeCells count="84">
    <mergeCell ref="B31:C34"/>
    <mergeCell ref="D31:D34"/>
    <mergeCell ref="E31:F34"/>
    <mergeCell ref="H31:I31"/>
    <mergeCell ref="H32:I32"/>
    <mergeCell ref="H33:I33"/>
    <mergeCell ref="H34:I34"/>
    <mergeCell ref="H12:I12"/>
    <mergeCell ref="H13:I13"/>
    <mergeCell ref="A1:W1"/>
    <mergeCell ref="B2:W2"/>
    <mergeCell ref="A3:B3"/>
    <mergeCell ref="C3:E3"/>
    <mergeCell ref="F3:H3"/>
    <mergeCell ref="I3:W3"/>
    <mergeCell ref="T5:W5"/>
    <mergeCell ref="U6:U7"/>
    <mergeCell ref="B42:W42"/>
    <mergeCell ref="B41:W41"/>
    <mergeCell ref="B40:R40"/>
    <mergeCell ref="B4:C9"/>
    <mergeCell ref="B11:C14"/>
    <mergeCell ref="D11:D14"/>
    <mergeCell ref="E11:F14"/>
    <mergeCell ref="V6:V9"/>
    <mergeCell ref="H11:I11"/>
    <mergeCell ref="W6:W9"/>
    <mergeCell ref="K7:K9"/>
    <mergeCell ref="Q7:Q9"/>
    <mergeCell ref="R7:R9"/>
    <mergeCell ref="U8:U9"/>
    <mergeCell ref="N7:N9"/>
    <mergeCell ref="O7:O9"/>
    <mergeCell ref="P7:P9"/>
    <mergeCell ref="K5:R6"/>
    <mergeCell ref="T6:T9"/>
    <mergeCell ref="B10:C10"/>
    <mergeCell ref="E10:G10"/>
    <mergeCell ref="H10:I10"/>
    <mergeCell ref="L7:M8"/>
    <mergeCell ref="D4:D9"/>
    <mergeCell ref="E4:G9"/>
    <mergeCell ref="H4:I9"/>
    <mergeCell ref="J4:W4"/>
    <mergeCell ref="J5:J9"/>
    <mergeCell ref="S5:S9"/>
    <mergeCell ref="B19:C22"/>
    <mergeCell ref="D19:D22"/>
    <mergeCell ref="E19:F22"/>
    <mergeCell ref="H19:I19"/>
    <mergeCell ref="X19:X21"/>
    <mergeCell ref="H20:I20"/>
    <mergeCell ref="H21:I21"/>
    <mergeCell ref="H22:I22"/>
    <mergeCell ref="B23:C26"/>
    <mergeCell ref="D23:D26"/>
    <mergeCell ref="E23:F26"/>
    <mergeCell ref="H23:I23"/>
    <mergeCell ref="H24:I24"/>
    <mergeCell ref="H25:I25"/>
    <mergeCell ref="H26:I26"/>
    <mergeCell ref="B27:C30"/>
    <mergeCell ref="D27:D30"/>
    <mergeCell ref="E27:F30"/>
    <mergeCell ref="H27:I27"/>
    <mergeCell ref="H28:I28"/>
    <mergeCell ref="H29:I29"/>
    <mergeCell ref="H30:I30"/>
    <mergeCell ref="S44:V44"/>
    <mergeCell ref="S45:V45"/>
    <mergeCell ref="B39:G39"/>
    <mergeCell ref="B35:F38"/>
    <mergeCell ref="H35:I35"/>
    <mergeCell ref="H36:I36"/>
    <mergeCell ref="H37:I37"/>
    <mergeCell ref="H38:I38"/>
    <mergeCell ref="H14:I14"/>
    <mergeCell ref="B15:C18"/>
    <mergeCell ref="D15:D18"/>
    <mergeCell ref="E15:F18"/>
    <mergeCell ref="H15:I15"/>
    <mergeCell ref="H16:I16"/>
    <mergeCell ref="H17:I17"/>
    <mergeCell ref="H18:I18"/>
  </mergeCells>
  <printOptions/>
  <pageMargins left="0.31" right="0.17" top="0.44" bottom="0.33" header="0.24" footer="0.23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E1" sqref="E1:L1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0.57421875" style="1" customWidth="1"/>
    <col min="5" max="5" width="12.7109375" style="1" customWidth="1"/>
    <col min="6" max="6" width="13.421875" style="1" customWidth="1"/>
    <col min="7" max="7" width="13.140625" style="1" customWidth="1"/>
    <col min="8" max="8" width="13.421875" style="1" customWidth="1"/>
    <col min="9" max="9" width="14.00390625" style="1" customWidth="1"/>
    <col min="10" max="10" width="12.8515625" style="1" customWidth="1"/>
    <col min="11" max="11" width="11.28125" style="1" customWidth="1"/>
    <col min="12" max="12" width="9.57421875" style="1" customWidth="1"/>
    <col min="13" max="16384" width="9.140625" style="1" customWidth="1"/>
  </cols>
  <sheetData>
    <row r="1" spans="5:27" ht="12.75">
      <c r="E1" s="176" t="s">
        <v>125</v>
      </c>
      <c r="F1" s="176"/>
      <c r="G1" s="176"/>
      <c r="H1" s="176"/>
      <c r="I1" s="176"/>
      <c r="J1" s="176"/>
      <c r="K1" s="176"/>
      <c r="L1" s="176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6:27" ht="16.5" customHeight="1">
      <c r="F2" s="177" t="s">
        <v>120</v>
      </c>
      <c r="G2" s="177"/>
      <c r="H2" s="177"/>
      <c r="I2" s="177"/>
      <c r="J2" s="177"/>
      <c r="K2" s="177"/>
      <c r="L2" s="177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12" ht="24" customHeight="1">
      <c r="A3" s="168" t="s">
        <v>72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2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s="6" customFormat="1" ht="14.25" customHeight="1">
      <c r="A5" s="178" t="s">
        <v>6</v>
      </c>
      <c r="B5" s="178" t="s">
        <v>3</v>
      </c>
      <c r="C5" s="178" t="s">
        <v>8</v>
      </c>
      <c r="D5" s="179" t="s">
        <v>20</v>
      </c>
      <c r="E5" s="179" t="s">
        <v>9</v>
      </c>
      <c r="F5" s="179" t="s">
        <v>10</v>
      </c>
      <c r="G5" s="179"/>
      <c r="H5" s="179"/>
      <c r="I5" s="179"/>
      <c r="J5" s="179"/>
      <c r="K5" s="180" t="s">
        <v>73</v>
      </c>
      <c r="L5" s="183" t="s">
        <v>11</v>
      </c>
    </row>
    <row r="6" spans="1:12" s="6" customFormat="1" ht="15" customHeight="1">
      <c r="A6" s="178"/>
      <c r="B6" s="178"/>
      <c r="C6" s="178"/>
      <c r="D6" s="179"/>
      <c r="E6" s="179"/>
      <c r="F6" s="179" t="s">
        <v>21</v>
      </c>
      <c r="G6" s="179" t="s">
        <v>12</v>
      </c>
      <c r="H6" s="179"/>
      <c r="I6" s="179"/>
      <c r="J6" s="179"/>
      <c r="K6" s="181"/>
      <c r="L6" s="184"/>
    </row>
    <row r="7" spans="1:12" s="6" customFormat="1" ht="29.25" customHeight="1">
      <c r="A7" s="178"/>
      <c r="B7" s="178"/>
      <c r="C7" s="178"/>
      <c r="D7" s="179"/>
      <c r="E7" s="179"/>
      <c r="F7" s="179"/>
      <c r="G7" s="179" t="s">
        <v>13</v>
      </c>
      <c r="H7" s="186" t="s">
        <v>14</v>
      </c>
      <c r="I7" s="185" t="s">
        <v>15</v>
      </c>
      <c r="J7" s="186" t="s">
        <v>16</v>
      </c>
      <c r="K7" s="181"/>
      <c r="L7" s="184"/>
    </row>
    <row r="8" spans="1:12" s="6" customFormat="1" ht="12" customHeight="1">
      <c r="A8" s="178"/>
      <c r="B8" s="178"/>
      <c r="C8" s="178"/>
      <c r="D8" s="179"/>
      <c r="E8" s="179"/>
      <c r="F8" s="179"/>
      <c r="G8" s="179"/>
      <c r="H8" s="186"/>
      <c r="I8" s="185"/>
      <c r="J8" s="186"/>
      <c r="K8" s="181"/>
      <c r="L8" s="184"/>
    </row>
    <row r="9" spans="1:12" s="8" customFormat="1" ht="13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s="9" customFormat="1" ht="26.25" customHeight="1">
      <c r="A10" s="32">
        <v>1</v>
      </c>
      <c r="B10" s="69" t="s">
        <v>70</v>
      </c>
      <c r="C10" s="69" t="s">
        <v>71</v>
      </c>
      <c r="D10" s="10" t="s">
        <v>79</v>
      </c>
      <c r="E10" s="29">
        <f>F10</f>
        <v>200000</v>
      </c>
      <c r="F10" s="29">
        <f>G10+H10</f>
        <v>200000</v>
      </c>
      <c r="G10" s="29">
        <v>0</v>
      </c>
      <c r="H10" s="29">
        <v>200000</v>
      </c>
      <c r="I10" s="30"/>
      <c r="J10" s="3"/>
      <c r="K10" s="11"/>
      <c r="L10" s="15" t="s">
        <v>17</v>
      </c>
    </row>
    <row r="11" spans="1:12" s="8" customFormat="1" ht="23.25" customHeight="1">
      <c r="A11" s="173" t="s">
        <v>78</v>
      </c>
      <c r="B11" s="174"/>
      <c r="C11" s="174"/>
      <c r="D11" s="175"/>
      <c r="E11" s="26">
        <f>SUM(E10)</f>
        <v>200000</v>
      </c>
      <c r="F11" s="26">
        <f>SUM(F10)</f>
        <v>200000</v>
      </c>
      <c r="G11" s="26">
        <v>0</v>
      </c>
      <c r="H11" s="26">
        <f>SUM(H10)</f>
        <v>200000</v>
      </c>
      <c r="I11" s="68"/>
      <c r="J11" s="68"/>
      <c r="K11" s="68"/>
      <c r="L11" s="68"/>
    </row>
    <row r="12" spans="1:12" s="9" customFormat="1" ht="51.75" customHeight="1">
      <c r="A12" s="32">
        <v>2</v>
      </c>
      <c r="B12" s="32">
        <v>600</v>
      </c>
      <c r="C12" s="27">
        <v>60016</v>
      </c>
      <c r="D12" s="10" t="s">
        <v>80</v>
      </c>
      <c r="E12" s="29">
        <f>F12</f>
        <v>1216910</v>
      </c>
      <c r="F12" s="29">
        <f>G12+H12</f>
        <v>1216910</v>
      </c>
      <c r="G12" s="29">
        <v>416910</v>
      </c>
      <c r="H12" s="29">
        <v>800000</v>
      </c>
      <c r="I12" s="30"/>
      <c r="J12" s="3"/>
      <c r="K12" s="11"/>
      <c r="L12" s="15" t="s">
        <v>17</v>
      </c>
    </row>
    <row r="13" spans="1:12" s="9" customFormat="1" ht="65.25" customHeight="1">
      <c r="A13" s="93">
        <v>3</v>
      </c>
      <c r="B13" s="32">
        <v>600</v>
      </c>
      <c r="C13" s="27">
        <v>60016</v>
      </c>
      <c r="D13" s="98" t="s">
        <v>99</v>
      </c>
      <c r="E13" s="29">
        <f>F13</f>
        <v>200000</v>
      </c>
      <c r="F13" s="29">
        <f>G13</f>
        <v>200000</v>
      </c>
      <c r="G13" s="29">
        <v>200000</v>
      </c>
      <c r="H13" s="29"/>
      <c r="I13" s="30"/>
      <c r="J13" s="3"/>
      <c r="K13" s="11"/>
      <c r="L13" s="15" t="s">
        <v>17</v>
      </c>
    </row>
    <row r="14" spans="1:12" s="9" customFormat="1" ht="45.75" customHeight="1">
      <c r="A14" s="93">
        <v>4</v>
      </c>
      <c r="B14" s="32">
        <v>600</v>
      </c>
      <c r="C14" s="27">
        <v>60016</v>
      </c>
      <c r="D14" s="124" t="s">
        <v>119</v>
      </c>
      <c r="E14" s="29">
        <f>F14</f>
        <v>67000</v>
      </c>
      <c r="F14" s="29">
        <f>G14</f>
        <v>67000</v>
      </c>
      <c r="G14" s="29">
        <v>67000</v>
      </c>
      <c r="H14" s="29"/>
      <c r="I14" s="30"/>
      <c r="J14" s="3"/>
      <c r="K14" s="11"/>
      <c r="L14" s="15"/>
    </row>
    <row r="15" spans="1:12" s="9" customFormat="1" ht="42.75" customHeight="1">
      <c r="A15" s="93">
        <v>5</v>
      </c>
      <c r="B15" s="32">
        <v>600</v>
      </c>
      <c r="C15" s="32">
        <v>60016</v>
      </c>
      <c r="D15" s="94" t="s">
        <v>96</v>
      </c>
      <c r="E15" s="29">
        <f>F15</f>
        <v>145000</v>
      </c>
      <c r="F15" s="29">
        <f>G15+I15</f>
        <v>145000</v>
      </c>
      <c r="G15" s="29">
        <v>100000</v>
      </c>
      <c r="H15" s="29"/>
      <c r="I15" s="29">
        <v>45000</v>
      </c>
      <c r="J15" s="3"/>
      <c r="K15" s="11"/>
      <c r="L15" s="15" t="s">
        <v>17</v>
      </c>
    </row>
    <row r="16" spans="1:12" s="4" customFormat="1" ht="20.25" customHeight="1">
      <c r="A16" s="165" t="s">
        <v>18</v>
      </c>
      <c r="B16" s="166"/>
      <c r="C16" s="166"/>
      <c r="D16" s="167"/>
      <c r="E16" s="19">
        <f>F16+K16</f>
        <v>1628910</v>
      </c>
      <c r="F16" s="19">
        <f>F12+F13+F14+F15</f>
        <v>1628910</v>
      </c>
      <c r="G16" s="19">
        <f>G12+G13+G14+G15</f>
        <v>783910</v>
      </c>
      <c r="H16" s="33">
        <f>H12</f>
        <v>800000</v>
      </c>
      <c r="I16" s="19">
        <f>I15</f>
        <v>45000</v>
      </c>
      <c r="J16" s="19">
        <f>J12</f>
        <v>0</v>
      </c>
      <c r="K16" s="19">
        <v>0</v>
      </c>
      <c r="L16" s="14"/>
    </row>
    <row r="17" spans="1:12" s="97" customFormat="1" ht="29.25" customHeight="1">
      <c r="A17" s="66">
        <v>6</v>
      </c>
      <c r="B17" s="32">
        <v>700</v>
      </c>
      <c r="C17" s="27">
        <v>70005</v>
      </c>
      <c r="D17" s="57" t="s">
        <v>97</v>
      </c>
      <c r="E17" s="16">
        <f aca="true" t="shared" si="0" ref="E17:F20">F17</f>
        <v>30000</v>
      </c>
      <c r="F17" s="16">
        <f t="shared" si="0"/>
        <v>30000</v>
      </c>
      <c r="G17" s="16">
        <v>30000</v>
      </c>
      <c r="H17" s="95"/>
      <c r="I17" s="16"/>
      <c r="J17" s="16"/>
      <c r="K17" s="16"/>
      <c r="L17" s="15" t="s">
        <v>17</v>
      </c>
    </row>
    <row r="18" spans="1:12" s="97" customFormat="1" ht="57" customHeight="1">
      <c r="A18" s="66">
        <v>7</v>
      </c>
      <c r="B18" s="32">
        <v>700</v>
      </c>
      <c r="C18" s="32">
        <v>70005</v>
      </c>
      <c r="D18" s="67" t="s">
        <v>1</v>
      </c>
      <c r="E18" s="16">
        <f t="shared" si="0"/>
        <v>394326</v>
      </c>
      <c r="F18" s="16">
        <f t="shared" si="0"/>
        <v>394326</v>
      </c>
      <c r="G18" s="16">
        <v>394326</v>
      </c>
      <c r="H18" s="95"/>
      <c r="I18" s="16"/>
      <c r="J18" s="16"/>
      <c r="K18" s="16"/>
      <c r="L18" s="15"/>
    </row>
    <row r="19" spans="1:12" s="97" customFormat="1" ht="24" customHeight="1">
      <c r="A19" s="165" t="s">
        <v>98</v>
      </c>
      <c r="B19" s="166"/>
      <c r="C19" s="166"/>
      <c r="D19" s="167"/>
      <c r="E19" s="59">
        <f t="shared" si="0"/>
        <v>424326</v>
      </c>
      <c r="F19" s="59">
        <f t="shared" si="0"/>
        <v>424326</v>
      </c>
      <c r="G19" s="59">
        <f>G17+G18</f>
        <v>424326</v>
      </c>
      <c r="H19" s="33"/>
      <c r="I19" s="59"/>
      <c r="J19" s="59"/>
      <c r="K19" s="59"/>
      <c r="L19" s="96"/>
    </row>
    <row r="20" spans="1:12" ht="30" customHeight="1">
      <c r="A20" s="12">
        <v>8</v>
      </c>
      <c r="B20" s="12">
        <v>750</v>
      </c>
      <c r="C20" s="13">
        <v>75023</v>
      </c>
      <c r="D20" s="55" t="s">
        <v>74</v>
      </c>
      <c r="E20" s="34">
        <f t="shared" si="0"/>
        <v>65600</v>
      </c>
      <c r="F20" s="34">
        <f t="shared" si="0"/>
        <v>65600</v>
      </c>
      <c r="G20" s="34">
        <v>65600</v>
      </c>
      <c r="H20" s="35"/>
      <c r="I20" s="31"/>
      <c r="J20" s="17"/>
      <c r="K20" s="18"/>
      <c r="L20" s="15" t="s">
        <v>17</v>
      </c>
    </row>
    <row r="21" spans="1:12" ht="44.25" customHeight="1">
      <c r="A21" s="28">
        <v>9</v>
      </c>
      <c r="B21" s="12">
        <v>750</v>
      </c>
      <c r="C21" s="13">
        <v>75023</v>
      </c>
      <c r="D21" s="55" t="s">
        <v>75</v>
      </c>
      <c r="E21" s="29">
        <f aca="true" t="shared" si="1" ref="E21:E28">F21</f>
        <v>8610</v>
      </c>
      <c r="F21" s="29">
        <f>G21+J21</f>
        <v>8610</v>
      </c>
      <c r="G21" s="29">
        <v>8610</v>
      </c>
      <c r="H21" s="35"/>
      <c r="I21" s="31"/>
      <c r="J21" s="29"/>
      <c r="K21" s="18"/>
      <c r="L21" s="15" t="s">
        <v>17</v>
      </c>
    </row>
    <row r="22" spans="1:12" ht="23.25" customHeight="1">
      <c r="A22" s="28">
        <v>10</v>
      </c>
      <c r="B22" s="12">
        <v>750</v>
      </c>
      <c r="C22" s="13">
        <v>75023</v>
      </c>
      <c r="D22" s="107" t="s">
        <v>102</v>
      </c>
      <c r="E22" s="29">
        <f>F22</f>
        <v>8500</v>
      </c>
      <c r="F22" s="29">
        <f>G22</f>
        <v>8500</v>
      </c>
      <c r="G22" s="29">
        <v>8500</v>
      </c>
      <c r="H22" s="35"/>
      <c r="I22" s="31"/>
      <c r="J22" s="29"/>
      <c r="K22" s="18"/>
      <c r="L22" s="15"/>
    </row>
    <row r="23" spans="1:12" s="4" customFormat="1" ht="20.25" customHeight="1">
      <c r="A23" s="165" t="s">
        <v>76</v>
      </c>
      <c r="B23" s="166"/>
      <c r="C23" s="166"/>
      <c r="D23" s="167"/>
      <c r="E23" s="19">
        <f t="shared" si="1"/>
        <v>82710</v>
      </c>
      <c r="F23" s="19">
        <f>G23</f>
        <v>82710</v>
      </c>
      <c r="G23" s="19">
        <f>G20+G21+G22</f>
        <v>82710</v>
      </c>
      <c r="H23" s="14"/>
      <c r="I23" s="19">
        <v>0</v>
      </c>
      <c r="J23" s="19">
        <f>J21</f>
        <v>0</v>
      </c>
      <c r="K23" s="19">
        <v>0</v>
      </c>
      <c r="L23" s="14"/>
    </row>
    <row r="24" spans="1:12" s="4" customFormat="1" ht="42" customHeight="1">
      <c r="A24" s="56">
        <v>11</v>
      </c>
      <c r="B24" s="56">
        <v>754</v>
      </c>
      <c r="C24" s="56">
        <v>75412</v>
      </c>
      <c r="D24" s="67" t="s">
        <v>100</v>
      </c>
      <c r="E24" s="16">
        <f t="shared" si="1"/>
        <v>50000</v>
      </c>
      <c r="F24" s="16">
        <f>G24</f>
        <v>50000</v>
      </c>
      <c r="G24" s="16">
        <v>50000</v>
      </c>
      <c r="H24" s="14"/>
      <c r="I24" s="19"/>
      <c r="J24" s="19"/>
      <c r="K24" s="19"/>
      <c r="L24" s="14"/>
    </row>
    <row r="25" spans="1:12" s="4" customFormat="1" ht="27.75" customHeight="1">
      <c r="A25" s="165" t="s">
        <v>0</v>
      </c>
      <c r="B25" s="166"/>
      <c r="C25" s="166"/>
      <c r="D25" s="167"/>
      <c r="E25" s="19">
        <f t="shared" si="1"/>
        <v>50000</v>
      </c>
      <c r="F25" s="19">
        <f>G25</f>
        <v>50000</v>
      </c>
      <c r="G25" s="19">
        <f>G24</f>
        <v>50000</v>
      </c>
      <c r="H25" s="14"/>
      <c r="I25" s="19"/>
      <c r="J25" s="19"/>
      <c r="K25" s="19"/>
      <c r="L25" s="14"/>
    </row>
    <row r="26" spans="1:12" s="58" customFormat="1" ht="36" customHeight="1">
      <c r="A26" s="56">
        <v>12</v>
      </c>
      <c r="B26" s="56">
        <v>801</v>
      </c>
      <c r="C26" s="56">
        <v>80195</v>
      </c>
      <c r="D26" s="57" t="s">
        <v>106</v>
      </c>
      <c r="E26" s="16">
        <f t="shared" si="1"/>
        <v>330550</v>
      </c>
      <c r="F26" s="16">
        <f>G26</f>
        <v>330550</v>
      </c>
      <c r="G26" s="16">
        <v>330550</v>
      </c>
      <c r="H26" s="35"/>
      <c r="I26" s="16"/>
      <c r="J26" s="16"/>
      <c r="K26" s="16"/>
      <c r="L26" s="15" t="s">
        <v>17</v>
      </c>
    </row>
    <row r="27" spans="1:12" s="58" customFormat="1" ht="59.25" customHeight="1">
      <c r="A27" s="66">
        <v>13</v>
      </c>
      <c r="B27" s="56">
        <v>801</v>
      </c>
      <c r="C27" s="56">
        <v>80195</v>
      </c>
      <c r="D27" s="67" t="s">
        <v>104</v>
      </c>
      <c r="E27" s="16">
        <f t="shared" si="1"/>
        <v>1321000</v>
      </c>
      <c r="F27" s="16">
        <f>G27+H27</f>
        <v>1321000</v>
      </c>
      <c r="G27" s="16">
        <v>321000</v>
      </c>
      <c r="H27" s="16">
        <v>1000000</v>
      </c>
      <c r="I27" s="16"/>
      <c r="J27" s="16"/>
      <c r="K27" s="16"/>
      <c r="L27" s="15" t="s">
        <v>17</v>
      </c>
    </row>
    <row r="28" spans="1:12" s="58" customFormat="1" ht="71.25" customHeight="1">
      <c r="A28" s="56">
        <v>14</v>
      </c>
      <c r="B28" s="56">
        <v>801</v>
      </c>
      <c r="C28" s="56">
        <v>80195</v>
      </c>
      <c r="D28" s="57" t="s">
        <v>105</v>
      </c>
      <c r="E28" s="16">
        <f t="shared" si="1"/>
        <v>43000</v>
      </c>
      <c r="F28" s="16">
        <f>G28</f>
        <v>43000</v>
      </c>
      <c r="G28" s="16">
        <v>43000</v>
      </c>
      <c r="H28" s="16"/>
      <c r="I28" s="16"/>
      <c r="J28" s="16"/>
      <c r="K28" s="16"/>
      <c r="L28" s="15"/>
    </row>
    <row r="29" spans="1:12" s="58" customFormat="1" ht="18" customHeight="1">
      <c r="A29" s="165" t="s">
        <v>77</v>
      </c>
      <c r="B29" s="166"/>
      <c r="C29" s="166"/>
      <c r="D29" s="167"/>
      <c r="E29" s="19">
        <f>E26+E27+E28</f>
        <v>1694550</v>
      </c>
      <c r="F29" s="19">
        <f>F26+F27+F28</f>
        <v>1694550</v>
      </c>
      <c r="G29" s="19">
        <f>G26+G27+G28</f>
        <v>694550</v>
      </c>
      <c r="H29" s="19">
        <f>SUM(H26:H27)</f>
        <v>1000000</v>
      </c>
      <c r="I29" s="16"/>
      <c r="J29" s="16"/>
      <c r="K29" s="16"/>
      <c r="L29" s="35"/>
    </row>
    <row r="30" spans="1:12" s="63" customFormat="1" ht="25.5" customHeight="1">
      <c r="A30" s="170" t="s">
        <v>4</v>
      </c>
      <c r="B30" s="171"/>
      <c r="C30" s="171"/>
      <c r="D30" s="172"/>
      <c r="E30" s="110">
        <f>E11+E16+E19+E23+E25+E29</f>
        <v>4080496</v>
      </c>
      <c r="F30" s="59">
        <f>F11+F16+F19+F23+F25+F29</f>
        <v>4080496</v>
      </c>
      <c r="G30" s="59">
        <f>G11+G16+G19+G23+G25+G29</f>
        <v>2035496</v>
      </c>
      <c r="H30" s="59">
        <f>H11+H16+H29</f>
        <v>2000000</v>
      </c>
      <c r="I30" s="60">
        <f>I16</f>
        <v>45000</v>
      </c>
      <c r="J30" s="59">
        <f>J23</f>
        <v>0</v>
      </c>
      <c r="K30" s="61">
        <f>SUM(K23)</f>
        <v>0</v>
      </c>
      <c r="L30" s="62" t="s">
        <v>19</v>
      </c>
    </row>
    <row r="31" spans="1:12" s="2" customFormat="1" ht="9.75" customHeight="1">
      <c r="A31" s="20"/>
      <c r="B31" s="20"/>
      <c r="C31" s="20"/>
      <c r="D31" s="20"/>
      <c r="E31" s="21"/>
      <c r="F31" s="21"/>
      <c r="G31" s="21"/>
      <c r="H31" s="22"/>
      <c r="I31" s="23"/>
      <c r="J31" s="21"/>
      <c r="K31" s="24"/>
      <c r="L31" s="25"/>
    </row>
    <row r="32" spans="1:11" ht="12" customHeight="1">
      <c r="A32" s="187"/>
      <c r="B32" s="187"/>
      <c r="C32" s="187"/>
      <c r="D32" s="187"/>
      <c r="H32" s="169"/>
      <c r="I32" s="169"/>
      <c r="J32" s="169"/>
      <c r="K32" s="5"/>
    </row>
    <row r="33" ht="10.5" customHeight="1"/>
    <row r="34" spans="1:11" ht="27" customHeight="1">
      <c r="A34" s="182" t="s">
        <v>118</v>
      </c>
      <c r="B34" s="182"/>
      <c r="C34" s="182"/>
      <c r="D34" s="182"/>
      <c r="E34" s="182"/>
      <c r="H34" s="169" t="s">
        <v>63</v>
      </c>
      <c r="I34" s="169"/>
      <c r="J34" s="169"/>
      <c r="K34" s="5"/>
    </row>
    <row r="36" spans="5:10" ht="12.75">
      <c r="E36" s="109"/>
      <c r="H36" s="169" t="s">
        <v>64</v>
      </c>
      <c r="I36" s="169"/>
      <c r="J36" s="169"/>
    </row>
  </sheetData>
  <mergeCells count="29">
    <mergeCell ref="A34:E34"/>
    <mergeCell ref="L5:L8"/>
    <mergeCell ref="I7:I8"/>
    <mergeCell ref="J7:J8"/>
    <mergeCell ref="A16:D16"/>
    <mergeCell ref="F6:F8"/>
    <mergeCell ref="G6:J6"/>
    <mergeCell ref="G7:G8"/>
    <mergeCell ref="H7:H8"/>
    <mergeCell ref="A32:D32"/>
    <mergeCell ref="E1:L1"/>
    <mergeCell ref="F2:L2"/>
    <mergeCell ref="A5:A8"/>
    <mergeCell ref="B5:B8"/>
    <mergeCell ref="C5:C8"/>
    <mergeCell ref="D5:D8"/>
    <mergeCell ref="E5:E8"/>
    <mergeCell ref="F5:J5"/>
    <mergeCell ref="K5:K8"/>
    <mergeCell ref="A25:D25"/>
    <mergeCell ref="A19:D19"/>
    <mergeCell ref="A3:L3"/>
    <mergeCell ref="H36:J36"/>
    <mergeCell ref="A23:D23"/>
    <mergeCell ref="A29:D29"/>
    <mergeCell ref="A30:D30"/>
    <mergeCell ref="H32:J32"/>
    <mergeCell ref="H34:J34"/>
    <mergeCell ref="A11:D11"/>
  </mergeCells>
  <printOptions/>
  <pageMargins left="0.42" right="0.26" top="0.65" bottom="0.42" header="0.38" footer="0.28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2012-07-09T08:24:24Z</cp:lastPrinted>
  <dcterms:created xsi:type="dcterms:W3CDTF">2009-10-15T10:17:39Z</dcterms:created>
  <dcterms:modified xsi:type="dcterms:W3CDTF">2012-07-09T08:24:39Z</dcterms:modified>
  <cp:category/>
  <cp:version/>
  <cp:contentType/>
  <cp:contentStatus/>
</cp:coreProperties>
</file>