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4"/>
  </bookViews>
  <sheets>
    <sheet name="zal nr 1" sheetId="1" r:id="rId1"/>
    <sheet name="zal nr 2" sheetId="2" r:id="rId2"/>
    <sheet name="zal nr 3" sheetId="3" r:id="rId3"/>
    <sheet name="zal nr 4" sheetId="4" r:id="rId4"/>
    <sheet name="zał nr 5" sheetId="5" r:id="rId5"/>
  </sheets>
  <definedNames>
    <definedName name="_xlnm.Print_Area" localSheetId="1">'zal nr 2'!$A$1:$W$53</definedName>
  </definedNames>
  <calcPr fullCalcOnLoad="1"/>
</workbook>
</file>

<file path=xl/sharedStrings.xml><?xml version="1.0" encoding="utf-8"?>
<sst xmlns="http://schemas.openxmlformats.org/spreadsheetml/2006/main" count="369" uniqueCount="185">
  <si>
    <t>Podatek dochodowy od osób prawnych</t>
  </si>
  <si>
    <t xml:space="preserve">                                                        Rady Gminy Jaktorów  z dnia 12 kwietnia 2012r</t>
  </si>
  <si>
    <t>758</t>
  </si>
  <si>
    <t>Różne rozliczenia</t>
  </si>
  <si>
    <t>Subwencje ogólne z budżetu państwa</t>
  </si>
  <si>
    <r>
      <t xml:space="preserve">W planie dochodów  Gminy wprowadza się następujące zmiany:  
   1) </t>
    </r>
    <r>
      <rPr>
        <u val="single"/>
        <sz val="10"/>
        <rFont val="Arial"/>
        <family val="2"/>
      </rPr>
      <t>dział 756 - Dochody od osób prawnych, od osób fizycznych i od innych jednostek nie posiadających osobowości prawnej oraz wydatki związane z ich poborem</t>
    </r>
    <r>
      <rPr>
        <sz val="10"/>
        <rFont val="Arial"/>
        <family val="0"/>
      </rPr>
      <t xml:space="preserve"> - zwiększa się dochody bieżące o kwotę 44.118 zł, w związku z pozyskaniem ponadplanowych wpływów podatku dochodowego od osób prawnych,
   2) </t>
    </r>
    <r>
      <rPr>
        <u val="single"/>
        <sz val="10"/>
        <rFont val="Arial"/>
        <family val="0"/>
      </rPr>
      <t>dział 801 - Oświata i wychowanie   -</t>
    </r>
    <r>
      <rPr>
        <sz val="10"/>
        <rFont val="Arial"/>
        <family val="0"/>
      </rPr>
      <t xml:space="preserve">   zwiększa się  część oświatową subwencji ogólnej o kwotę 120.193 zł  stosownie do pisma Nr ST3/4820/2/2012/459 Ministra Finansów z dnia 23 marca 2012r .
</t>
    </r>
  </si>
  <si>
    <t>z dnia 12 kwietnia 2012r  Zmieniającej uchwałę budzetową na rok 2012</t>
  </si>
  <si>
    <t>60014</t>
  </si>
  <si>
    <t>Drogi publiczne powiatowe</t>
  </si>
  <si>
    <t>Razem dział 754 - Bezpieczeństwo publiczne i ochrona przeciwpożarowa</t>
  </si>
  <si>
    <t>Należność z tyt. rozliczenia nakładów inwestycyjnych  poniesionych przez dzierżawcę na przebudowę budynku w Budach Michałowskich</t>
  </si>
  <si>
    <t xml:space="preserve">                                                            z dnia 12 kwietnia 2012r  zmieniającej uchwałę budżetową na rok 2012</t>
  </si>
  <si>
    <t xml:space="preserve">                                                                                                   Mirosław Byczak</t>
  </si>
  <si>
    <t xml:space="preserve">              Rady Gminy Jaktorów z dnia 12 kwietnia  2012r</t>
  </si>
  <si>
    <t xml:space="preserve">W planie wydatków budżetowych wprowadza się zmiany:  
</t>
  </si>
  <si>
    <t>Dział</t>
  </si>
  <si>
    <t>Ogółem</t>
  </si>
  <si>
    <t>Rozdział</t>
  </si>
  <si>
    <t>Lp.</t>
  </si>
  <si>
    <t>Treść</t>
  </si>
  <si>
    <t>Klasyfikacja
§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</si>
  <si>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</si>
  <si>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</si>
  <si>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</si>
  <si>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</si>
  <si>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</si>
  <si>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</si>
  <si>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</si>
  <si>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</si>
  <si>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</si>
  <si>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</si>
  <si>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</si>
  <si>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</si>
  <si>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</si>
  <si>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</si>
  <si>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</si>
  <si>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</si>
  <si>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</si>
  <si>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</si>
  <si>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</si>
  <si>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</si>
  <si>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</si>
  <si>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</si>
  <si>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</si>
  <si>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</si>
  <si>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</si>
  <si>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</si>
  <si>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</si>
  <si>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</si>
  <si>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</si>
  <si>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</si>
  <si>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Pożyczki na finansowanie zadań realizowanych z udziałem środków pochodzących z budżetu UE</t>
  </si>
  <si>
    <t>Rozdz.</t>
  </si>
  <si>
    <t>Łączne koszty finansowe
 (7 + 12)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</si>
  <si>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</si>
  <si>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</si>
  <si>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</si>
  <si>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</si>
  <si>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</si>
  <si>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</si>
  <si>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</si>
  <si>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Urząd Gminy</t>
  </si>
  <si>
    <t>Razem dział 600 - Transport i łączność</t>
  </si>
  <si>
    <t>x</t>
  </si>
  <si>
    <t xml:space="preserve">Nazwa zadania inwestycyjnego </t>
  </si>
  <si>
    <t>rok 2011
(8+9+10+11)</t>
  </si>
  <si>
    <t>w tym:</t>
  </si>
  <si>
    <t>dotacje</t>
  </si>
  <si>
    <t>Gospodarka mieszkaniowa</t>
  </si>
  <si>
    <t>Oświata i wychowanie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</si>
  <si>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</si>
  <si>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</si>
  <si>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</si>
  <si>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</si>
  <si>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</si>
  <si>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</si>
  <si>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</si>
  <si>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</si>
  <si>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</si>
  <si>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</si>
  <si>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</si>
  <si>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</si>
  <si>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</si>
  <si>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</si>
  <si>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</si>
  <si>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</si>
  <si>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</si>
  <si>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</si>
  <si>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</si>
  <si>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</si>
  <si>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</si>
  <si>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</si>
  <si>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</si>
  <si>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</si>
  <si>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</si>
  <si>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</si>
  <si>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</si>
  <si>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</si>
  <si>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</si>
  <si>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</si>
  <si>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</si>
  <si>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</si>
  <si>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</si>
  <si>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</si>
  <si>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600</t>
  </si>
  <si>
    <t>Transport i łączność</t>
  </si>
  <si>
    <t>5 000,00</t>
  </si>
  <si>
    <t>700</t>
  </si>
  <si>
    <t>70005</t>
  </si>
  <si>
    <t>801</t>
  </si>
  <si>
    <t>Wydatki razem:</t>
  </si>
  <si>
    <t>Przewodniczący Rady Gminy</t>
  </si>
  <si>
    <t>Mirosław Byczak</t>
  </si>
  <si>
    <t>Zmiany w ciągu roku</t>
  </si>
  <si>
    <t>Plan po zmianie</t>
  </si>
  <si>
    <t>przed zmianą</t>
  </si>
  <si>
    <t>zmniejszenie</t>
  </si>
  <si>
    <t>zwiększenie</t>
  </si>
  <si>
    <t>po zmianach</t>
  </si>
  <si>
    <t>Gospodarka gruntami i hnieruchomościami</t>
  </si>
  <si>
    <t>Uzasadnienie</t>
  </si>
  <si>
    <t xml:space="preserve">  zmieniającej  uchwałę budżetową  na rok 2012</t>
  </si>
  <si>
    <t>Przychody i rozchody budżetu w 2012 r.</t>
  </si>
  <si>
    <t>Kwota 2012 r</t>
  </si>
  <si>
    <t>010</t>
  </si>
  <si>
    <t>01010</t>
  </si>
  <si>
    <t xml:space="preserve">Wydatki na zadania inwestycyjne na 2012 rok </t>
  </si>
  <si>
    <t>Srodki do pozyskania w 2012r</t>
  </si>
  <si>
    <t>Zakup dwóch samochodów osobowych dla Urzędu Gminy Jaktorów</t>
  </si>
  <si>
    <t>Zakup  oprogramowania  systemu informatycznego numeracji porządkowej nieruchomości  dla Urzędu Gminy Jaktorów</t>
  </si>
  <si>
    <t>Razem dział 750 - Administracja publiczna</t>
  </si>
  <si>
    <t>Budowa placu zabaw przy ZSP w Międzyborowie - realizacja projektu "Radosna szkoła"</t>
  </si>
  <si>
    <t>Razem dział 801 - Oświata i wychowanie</t>
  </si>
  <si>
    <t>Razem dział 010 - Rolnictwo i łowiectwo</t>
  </si>
  <si>
    <t>Wyposażenie  przedszkola wraz z kuchnią,  wyposażenie hali sportowej oraz biblioteki przy Zespole Szkół Publicznych w Międzyborowie</t>
  </si>
  <si>
    <t>Budowa sieci wodociągowej wraz z przyłączami w Gminie Jaktorów</t>
  </si>
  <si>
    <t xml:space="preserve">Przebudowa dróg gminnych we wsiach Jaktorów, Chylice, Budy Grzybek, Bieganów, Międzyborów, Sade Budy: ułożenie warstwy destruktu na podbudowie  z gruzu betonowego  </t>
  </si>
  <si>
    <t>Dotacje celowe dla podmiotów zaliczanych i niezaliczanych do sektora finansów publicznych w 2012 r.</t>
  </si>
  <si>
    <t>Kwota dotacji</t>
  </si>
  <si>
    <t>Jednostki sektora finansów publicznych</t>
  </si>
  <si>
    <t>Nazwa jednostki</t>
  </si>
  <si>
    <t>Samorząd Województwa Mazowieckiego</t>
  </si>
  <si>
    <t>Starostwo Powiatowe w Grodzisku Maz</t>
  </si>
  <si>
    <t>Jednostki spoza sektora finansów publicznych</t>
  </si>
  <si>
    <t>Nazwa zadania</t>
  </si>
  <si>
    <t>Razem</t>
  </si>
  <si>
    <t xml:space="preserve">Realizacja zadań własnych Gminy w zakresie kultury fizycznej </t>
  </si>
  <si>
    <t>Kwota dotacji po zmianie</t>
  </si>
  <si>
    <t>Razem  poz 1 + 2 + 3+ 4</t>
  </si>
  <si>
    <t>§ 950</t>
  </si>
  <si>
    <t>Przychody ze spłat pożyczek i kredytów udzielonych ze środków publicznych</t>
  </si>
  <si>
    <t>DOCHODY</t>
  </si>
  <si>
    <t>Dochody od osób prawnych, od osób fizycznych i od innych jednostek nie posiadających osobowości prawnej oraz wydatki związane z ich poborem</t>
  </si>
  <si>
    <t>Źródło dochodów</t>
  </si>
  <si>
    <t>z tego :</t>
  </si>
  <si>
    <t>bieżące</t>
  </si>
  <si>
    <t>majątkowe</t>
  </si>
  <si>
    <t>środki europejskie i inne środki pochodzące ze źródeł zagranicznych niepodlegające zwrotowi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</si>
  <si>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</si>
  <si>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</si>
  <si>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</si>
  <si>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</si>
  <si>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</si>
  <si>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754</t>
  </si>
  <si>
    <t>Bezpieczeństwo publiczne i ochrona przeciwpożarowa</t>
  </si>
  <si>
    <t>Dochody ogółem</t>
  </si>
  <si>
    <t>Uzasadnienie:</t>
  </si>
  <si>
    <t>zmieniającej Uchwałę Budżetową  na rok 2012</t>
  </si>
  <si>
    <t>75412</t>
  </si>
  <si>
    <t>Ochotnicze straże pożarne</t>
  </si>
  <si>
    <t>80101</t>
  </si>
  <si>
    <t>Szkoły podstawowe</t>
  </si>
  <si>
    <t>Modernizacja drogi gminnej we wsi Budy Zosine od ul. Kaskiej  (droga powiatowa nr 1516W) do ul.Armii Krajowej (droga powiatowa nr 1514W)</t>
  </si>
  <si>
    <r>
      <t>Zakup  nieruchomości w Bieganowie - działka nr 23/5 o pow. 905 m</t>
    </r>
    <r>
      <rPr>
        <vertAlign val="superscript"/>
        <sz val="11"/>
        <rFont val="Arial CE"/>
        <family val="0"/>
      </rPr>
      <t>2</t>
    </r>
  </si>
  <si>
    <t>Razem dział 700 - Gospodarka mieszkaniowa</t>
  </si>
  <si>
    <t>Wykonanie robót geodezyjnych polegających na wznowieniu granic pasów dróg gminnych przewidzianych pod inwestycje oraz określenie spadków rowów wraz z wykonaniem inwentaryzacji powykonawczej</t>
  </si>
  <si>
    <t xml:space="preserve">                                                             zmieniającej  uchwałę budżetową  na rok 2012</t>
  </si>
  <si>
    <r>
      <t xml:space="preserve">1) </t>
    </r>
    <r>
      <rPr>
        <b/>
        <sz val="10"/>
        <rFont val="Arial"/>
        <family val="2"/>
      </rPr>
      <t xml:space="preserve">wydatki  bieżące </t>
    </r>
    <r>
      <rPr>
        <sz val="10"/>
        <rFont val="Arial"/>
        <family val="0"/>
      </rPr>
      <t xml:space="preserve"> zwiększa się o kwotę 164.311 zł, z tego: 
       -  </t>
    </r>
    <r>
      <rPr>
        <u val="single"/>
        <sz val="10"/>
        <rFont val="Arial"/>
        <family val="2"/>
      </rPr>
      <t>w dziale 700 - Gospodarka mieszkaniowa</t>
    </r>
    <r>
      <rPr>
        <sz val="10"/>
        <rFont val="Arial"/>
        <family val="0"/>
      </rPr>
      <t xml:space="preserve">  zwiększa się wydatki statutowe o kwotę 44.118 zł z przeznaczeniem na koszty postępowania sądowego , w związku z zakończeniem sprawy sądowej o rozliczenie nakładów inewstycyjnych poniesionych przez dzierżawcę na przebudowę budynku w Budach Michałowskich, 
</t>
    </r>
    <r>
      <rPr>
        <sz val="10"/>
        <rFont val="Arial"/>
        <family val="2"/>
      </rPr>
      <t xml:space="preserve">     - </t>
    </r>
    <r>
      <rPr>
        <u val="single"/>
        <sz val="10"/>
        <rFont val="Arial"/>
        <family val="2"/>
      </rPr>
      <t xml:space="preserve"> w dziale 801 - Oświata i wychowanie</t>
    </r>
    <r>
      <rPr>
        <sz val="10"/>
        <rFont val="Arial"/>
        <family val="2"/>
      </rPr>
      <t xml:space="preserve">  - dodatkowe środki finansowe z części oświatowej subwencji  ogólnej w kwocie 120.193 zł  przeznacza się na utrzymanie hali sportowej  przy Zespole Szkół Publicznych w Międzyborowie.
</t>
    </r>
  </si>
  <si>
    <t>Zał  Nr 1 do uchwały Nr XXIV/138 /2012  Rady Gminy Jaktorów z dnia 12 kwietnia  2012r</t>
  </si>
  <si>
    <t>Zał nr 2 do uchwały Nr  XXIV/138 /2012 Rady Gminy Jaktorów</t>
  </si>
  <si>
    <t xml:space="preserve">Załącznik Nr 3  do uchwały Nr  XXIV/ 138 / 2012r </t>
  </si>
  <si>
    <t xml:space="preserve">                                                               Załącznik  Nr 4 do uchwały  Nr XXIV/ 138 /2012 </t>
  </si>
  <si>
    <t>Zakup  lekkiego samochodu wsparcia działań ratowniczo-gaśniczych  dla Ochotniczej Straży Pożarnej w Jaktorowie</t>
  </si>
  <si>
    <t xml:space="preserve">                                                                             Zał nr 5 do uchwały Nr XXIV/ 138  /2012 Rady Gminy Jaktorów</t>
  </si>
  <si>
    <r>
      <t xml:space="preserve">2) </t>
    </r>
    <r>
      <rPr>
        <b/>
        <sz val="10"/>
        <rFont val="Arial"/>
        <family val="2"/>
      </rPr>
      <t>wydatki majątkowe</t>
    </r>
    <r>
      <rPr>
        <sz val="10"/>
        <rFont val="Arial"/>
        <family val="0"/>
      </rPr>
      <t xml:space="preserve"> zwiększa się o kwotę  794.326 zł , z tego:
     - w </t>
    </r>
    <r>
      <rPr>
        <u val="single"/>
        <sz val="10"/>
        <rFont val="Arial"/>
        <family val="2"/>
      </rPr>
      <t>dziale 600 - Transport i łączność</t>
    </r>
    <r>
      <rPr>
        <sz val="10"/>
        <rFont val="Arial"/>
        <family val="0"/>
      </rPr>
      <t xml:space="preserve"> - zwiększa się plan wydatków o kwotę  350.000 zł,  z przeznaczeniem na pomoc finansową dla Starostwa Powiatu Grodziskiego w związku z wspólną realizacją zadania "Przebudowa drogi Powiatowej nr 1515 Kopiska - Maruna- Makówka z budową kanału deszczowego - ulica Chełmońskiego w Jaktorowie (zgodnie z porozumieniem),
    - </t>
    </r>
    <r>
      <rPr>
        <u val="single"/>
        <sz val="10"/>
        <rFont val="Arial"/>
        <family val="2"/>
      </rPr>
      <t>w dziale 700 - Gospodarka  mieszkaniowa</t>
    </r>
    <r>
      <rPr>
        <sz val="10"/>
        <rFont val="Arial"/>
        <family val="0"/>
      </rPr>
      <t xml:space="preserve"> - zabezpiecza się kwotę 394.326 zł jako należność  z tytułu rozliczenia nakładów inwestycyjnych poniesionych przez dzierżawcę  na przebudowę budynku w Budach Michałowskich  (wyrok sądowy),
    - </t>
    </r>
    <r>
      <rPr>
        <u val="single"/>
        <sz val="10"/>
        <rFont val="Arial"/>
        <family val="2"/>
      </rPr>
      <t>w dziale 754 - Bezpieczeństwo publiczne i ochrona przeciwpożarowa</t>
    </r>
    <r>
      <rPr>
        <sz val="10"/>
        <rFont val="Arial"/>
        <family val="0"/>
      </rPr>
      <t xml:space="preserve"> zabezpiecza się kwotę 50.000 zł na zakup lekkiego samochodu wsparcia działań ratowniczo-gaśniczych dla Ochotniczej Straży Pożarnej w Jaktorowie.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</si>
</sst>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3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0"/>
    </font>
    <font>
      <sz val="11"/>
      <name val="Arial CE"/>
      <family val="2"/>
    </font>
    <font>
      <b/>
      <i/>
      <sz val="10"/>
      <name val="Arial"/>
      <family val="0"/>
    </font>
    <font>
      <b/>
      <i/>
      <sz val="10"/>
      <name val="Arial CE"/>
      <family val="0"/>
    </font>
    <font>
      <sz val="11"/>
      <name val="Arial PL"/>
      <family val="0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2"/>
    </font>
    <font>
      <sz val="9"/>
      <name val="Arial"/>
      <family val="0"/>
    </font>
    <font>
      <b/>
      <i/>
      <sz val="8"/>
      <name val="Arial CE"/>
      <family val="2"/>
    </font>
    <font>
      <sz val="8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b/>
      <sz val="14"/>
      <name val="Arial CE"/>
      <family val="2"/>
    </font>
    <font>
      <b/>
      <i/>
      <sz val="11"/>
      <name val="Arial"/>
      <family val="2"/>
    </font>
    <font>
      <i/>
      <sz val="10"/>
      <name val="Arial CE"/>
      <family val="0"/>
    </font>
    <font>
      <i/>
      <sz val="11"/>
      <name val="Arial"/>
      <family val="0"/>
    </font>
    <font>
      <b/>
      <i/>
      <sz val="9"/>
      <name val="Arial CE"/>
      <family val="0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9"/>
      <name val="Arial CE"/>
      <family val="0"/>
    </font>
    <font>
      <i/>
      <sz val="10"/>
      <name val="Arial"/>
      <family val="0"/>
    </font>
    <font>
      <vertAlign val="superscript"/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6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5" fillId="0" borderId="0" xfId="0" applyFont="1" applyAlignment="1">
      <alignment horizontal="right" vertical="top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10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35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36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 wrapText="1"/>
    </xf>
    <xf numFmtId="3" fontId="36" fillId="0" borderId="0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9" fontId="40" fillId="0" borderId="10" xfId="0" applyFont="1" applyFill="1" applyBorder="1" applyAlignment="1">
      <alignment horizontal="center" vertical="center" wrapText="1"/>
    </xf>
    <xf numFmtId="49" fontId="40" fillId="0" borderId="10" xfId="0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 applyProtection="1">
      <alignment horizontal="center"/>
      <protection locked="0"/>
    </xf>
    <xf numFmtId="49" fontId="40" fillId="0" borderId="10" xfId="0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4" fontId="40" fillId="0" borderId="10" xfId="0" applyNumberFormat="1" applyFont="1" applyFill="1" applyBorder="1" applyAlignment="1">
      <alignment vertical="center" wrapText="1"/>
    </xf>
    <xf numFmtId="49" fontId="40" fillId="0" borderId="10" xfId="0" applyFont="1" applyFill="1" applyBorder="1" applyAlignment="1">
      <alignment horizontal="lef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0" fontId="38" fillId="0" borderId="0" xfId="0" applyNumberFormat="1" applyFont="1" applyFill="1" applyBorder="1" applyAlignment="1" applyProtection="1">
      <alignment horizontal="left"/>
      <protection locked="0"/>
    </xf>
    <xf numFmtId="49" fontId="38" fillId="0" borderId="10" xfId="0" applyFont="1" applyFill="1" applyBorder="1" applyAlignment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4" fontId="38" fillId="0" borderId="0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27" fillId="0" borderId="10" xfId="0" applyNumberFormat="1" applyFont="1" applyBorder="1" applyAlignment="1">
      <alignment vertical="center" wrapText="1"/>
    </xf>
    <xf numFmtId="4" fontId="43" fillId="0" borderId="10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33" fillId="0" borderId="0" xfId="0" applyNumberFormat="1" applyFont="1" applyFill="1" applyBorder="1" applyAlignment="1" applyProtection="1">
      <alignment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  <xf numFmtId="49" fontId="33" fillId="0" borderId="0" xfId="0" applyFont="1" applyFill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Fill="1" applyAlignment="1">
      <alignment/>
    </xf>
    <xf numFmtId="0" fontId="35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4" fontId="25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>
      <alignment vertical="top" wrapText="1"/>
    </xf>
    <xf numFmtId="4" fontId="25" fillId="0" borderId="11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vertical="top" wrapText="1"/>
    </xf>
    <xf numFmtId="0" fontId="42" fillId="0" borderId="0" xfId="0" applyFont="1" applyAlignment="1">
      <alignment horizont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4" fontId="26" fillId="0" borderId="10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4" fontId="26" fillId="0" borderId="19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51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0" xfId="0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vertical="top" wrapText="1"/>
    </xf>
    <xf numFmtId="4" fontId="27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vertical="center" wrapText="1"/>
    </xf>
    <xf numFmtId="4" fontId="1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/>
    </xf>
    <xf numFmtId="49" fontId="38" fillId="0" borderId="10" xfId="0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49" fontId="41" fillId="0" borderId="10" xfId="0" applyFont="1" applyFill="1" applyBorder="1" applyAlignment="1">
      <alignment horizontal="center" vertical="center" wrapText="1"/>
    </xf>
    <xf numFmtId="49" fontId="41" fillId="0" borderId="10" xfId="0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5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5" xfId="0" applyFont="1" applyFill="1" applyBorder="1" applyAlignment="1">
      <alignment horizontal="center" vertical="center" wrapText="1"/>
    </xf>
    <xf numFmtId="0" fontId="0" fillId="0" borderId="0" xfId="52" applyFont="1" applyFill="1" applyAlignment="1">
      <alignment horizontal="center"/>
      <protection/>
    </xf>
    <xf numFmtId="0" fontId="37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49" fontId="40" fillId="0" borderId="19" xfId="0" applyFont="1" applyFill="1" applyBorder="1" applyAlignment="1">
      <alignment horizontal="center" vertical="center" wrapText="1"/>
    </xf>
    <xf numFmtId="49" fontId="40" fillId="0" borderId="21" xfId="0" applyFont="1" applyFill="1" applyBorder="1" applyAlignment="1">
      <alignment horizontal="center" vertical="center" wrapText="1"/>
    </xf>
    <xf numFmtId="49" fontId="40" fillId="0" borderId="20" xfId="0" applyFont="1" applyFill="1" applyBorder="1" applyAlignment="1">
      <alignment horizontal="center" vertical="center" wrapText="1"/>
    </xf>
    <xf numFmtId="49" fontId="40" fillId="0" borderId="22" xfId="0" applyFont="1" applyFill="1" applyBorder="1" applyAlignment="1">
      <alignment horizontal="center" vertical="center" wrapText="1"/>
    </xf>
    <xf numFmtId="49" fontId="40" fillId="0" borderId="18" xfId="0" applyFont="1" applyFill="1" applyBorder="1" applyAlignment="1">
      <alignment horizontal="center" vertical="center" wrapText="1"/>
    </xf>
    <xf numFmtId="49" fontId="40" fillId="0" borderId="23" xfId="0" applyFont="1" applyFill="1" applyBorder="1" applyAlignment="1">
      <alignment horizontal="center" vertical="center" wrapText="1"/>
    </xf>
    <xf numFmtId="49" fontId="40" fillId="0" borderId="11" xfId="0" applyFont="1" applyFill="1" applyBorder="1" applyAlignment="1">
      <alignment horizontal="center" vertical="center" wrapText="1"/>
    </xf>
    <xf numFmtId="49" fontId="40" fillId="0" borderId="12" xfId="0" applyFont="1" applyFill="1" applyBorder="1" applyAlignment="1">
      <alignment horizontal="center" vertical="center" wrapText="1"/>
    </xf>
    <xf numFmtId="49" fontId="40" fillId="0" borderId="13" xfId="0" applyFont="1" applyFill="1" applyBorder="1" applyAlignment="1">
      <alignment horizontal="center" vertical="center" wrapText="1"/>
    </xf>
    <xf numFmtId="49" fontId="40" fillId="0" borderId="10" xfId="0" applyFont="1" applyFill="1" applyBorder="1" applyAlignment="1">
      <alignment horizontal="left" vertical="center" wrapText="1"/>
    </xf>
    <xf numFmtId="49" fontId="4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9" fontId="4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39" fillId="0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Font="1" applyFill="1" applyBorder="1" applyAlignment="1">
      <alignment horizontal="left" vertical="top" wrapText="1"/>
    </xf>
    <xf numFmtId="0" fontId="33" fillId="0" borderId="0" xfId="0" applyNumberFormat="1" applyFont="1" applyFill="1" applyBorder="1" applyAlignment="1" applyProtection="1">
      <alignment horizontal="right"/>
      <protection locked="0"/>
    </xf>
    <xf numFmtId="49" fontId="33" fillId="0" borderId="0" xfId="0" applyFont="1" applyFill="1" applyBorder="1" applyAlignment="1">
      <alignment horizontal="right" vertical="center" wrapText="1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49" fontId="36" fillId="0" borderId="0" xfId="0" applyFont="1" applyFill="1" applyBorder="1" applyAlignment="1">
      <alignment horizontal="left" vertical="center" wrapText="1"/>
    </xf>
    <xf numFmtId="49" fontId="36" fillId="0" borderId="0" xfId="0" applyFont="1" applyFill="1" applyBorder="1" applyAlignment="1">
      <alignment horizontal="left" vertical="center" wrapText="1"/>
    </xf>
    <xf numFmtId="49" fontId="36" fillId="0" borderId="0" xfId="0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3" fillId="0" borderId="0" xfId="0" applyNumberFormat="1" applyFont="1" applyFill="1" applyBorder="1" applyAlignment="1" applyProtection="1">
      <alignment horizontal="center"/>
      <protection locked="0"/>
    </xf>
    <xf numFmtId="49" fontId="3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textRotation="90" wrapText="1"/>
    </xf>
    <xf numFmtId="0" fontId="32" fillId="0" borderId="12" xfId="0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F1" sqref="F1:L1"/>
    </sheetView>
  </sheetViews>
  <sheetFormatPr defaultColWidth="9.140625" defaultRowHeight="12.75"/>
  <cols>
    <col min="1" max="1" width="5.421875" style="0" customWidth="1"/>
    <col min="2" max="2" width="30.28125" style="0" customWidth="1"/>
    <col min="3" max="3" width="13.140625" style="0" customWidth="1"/>
    <col min="4" max="4" width="11.421875" style="0" customWidth="1"/>
    <col min="5" max="5" width="11.00390625" style="0" customWidth="1"/>
    <col min="6" max="6" width="13.28125" style="0" customWidth="1"/>
    <col min="7" max="7" width="12.7109375" style="0" customWidth="1"/>
    <col min="8" max="8" width="12.00390625" style="0" customWidth="1"/>
    <col min="9" max="9" width="9.8515625" style="0" customWidth="1"/>
    <col min="10" max="10" width="12.00390625" style="0" customWidth="1"/>
    <col min="11" max="11" width="11.7109375" style="0" customWidth="1"/>
    <col min="12" max="12" width="12.140625" style="0" customWidth="1"/>
  </cols>
  <sheetData>
    <row r="1" spans="2:12" ht="16.5" customHeight="1">
      <c r="B1" s="126"/>
      <c r="C1" s="126"/>
      <c r="D1" s="126"/>
      <c r="E1" s="126"/>
      <c r="F1" s="176" t="s">
        <v>178</v>
      </c>
      <c r="G1" s="176"/>
      <c r="H1" s="176"/>
      <c r="I1" s="176"/>
      <c r="J1" s="176"/>
      <c r="K1" s="176"/>
      <c r="L1" s="176"/>
    </row>
    <row r="2" spans="2:12" ht="18" customHeight="1">
      <c r="B2" s="126"/>
      <c r="C2" s="126"/>
      <c r="D2" s="126"/>
      <c r="E2" s="126"/>
      <c r="F2" s="126"/>
      <c r="G2" s="176" t="s">
        <v>167</v>
      </c>
      <c r="H2" s="176"/>
      <c r="I2" s="176"/>
      <c r="J2" s="176"/>
      <c r="K2" s="176"/>
      <c r="L2" s="176"/>
    </row>
    <row r="3" spans="2:6" s="127" customFormat="1" ht="17.25" customHeight="1">
      <c r="B3" s="177" t="s">
        <v>151</v>
      </c>
      <c r="C3" s="177"/>
      <c r="D3" s="177"/>
      <c r="E3" s="128"/>
      <c r="F3" s="129"/>
    </row>
    <row r="4" spans="1:12" s="131" customFormat="1" ht="13.5" customHeight="1">
      <c r="A4" s="178" t="s">
        <v>15</v>
      </c>
      <c r="B4" s="178" t="s">
        <v>153</v>
      </c>
      <c r="C4" s="178" t="s">
        <v>16</v>
      </c>
      <c r="D4" s="178"/>
      <c r="E4" s="178"/>
      <c r="F4" s="178"/>
      <c r="G4" s="178" t="s">
        <v>154</v>
      </c>
      <c r="H4" s="178"/>
      <c r="I4" s="178"/>
      <c r="J4" s="178"/>
      <c r="K4" s="178"/>
      <c r="L4" s="178"/>
    </row>
    <row r="5" spans="1:12" s="131" customFormat="1" ht="13.5" customHeight="1">
      <c r="A5" s="178"/>
      <c r="B5" s="178"/>
      <c r="C5" s="178"/>
      <c r="D5" s="178"/>
      <c r="E5" s="178"/>
      <c r="F5" s="178"/>
      <c r="G5" s="178" t="s">
        <v>155</v>
      </c>
      <c r="H5" s="178" t="s">
        <v>66</v>
      </c>
      <c r="I5" s="178"/>
      <c r="J5" s="178" t="s">
        <v>156</v>
      </c>
      <c r="K5" s="178" t="s">
        <v>66</v>
      </c>
      <c r="L5" s="178"/>
    </row>
    <row r="6" spans="1:12" s="131" customFormat="1" ht="95.25" customHeight="1">
      <c r="A6" s="178"/>
      <c r="B6" s="178"/>
      <c r="C6" s="178"/>
      <c r="D6" s="178"/>
      <c r="E6" s="178"/>
      <c r="F6" s="178"/>
      <c r="G6" s="178"/>
      <c r="H6" s="130" t="s">
        <v>67</v>
      </c>
      <c r="I6" s="132" t="s">
        <v>157</v>
      </c>
      <c r="J6" s="178"/>
      <c r="K6" s="130" t="s">
        <v>67</v>
      </c>
      <c r="L6" s="132" t="s">
        <v>158</v>
      </c>
    </row>
    <row r="7" spans="1:12" s="131" customFormat="1" ht="18.75" customHeight="1">
      <c r="A7" s="130"/>
      <c r="B7" s="133"/>
      <c r="C7" s="134" t="s">
        <v>159</v>
      </c>
      <c r="D7" s="135" t="s">
        <v>160</v>
      </c>
      <c r="E7" s="135" t="s">
        <v>161</v>
      </c>
      <c r="F7" s="134" t="s">
        <v>162</v>
      </c>
      <c r="G7" s="136"/>
      <c r="H7" s="130"/>
      <c r="I7" s="132"/>
      <c r="J7" s="133"/>
      <c r="K7" s="137"/>
      <c r="L7" s="132"/>
    </row>
    <row r="8" spans="1:12" s="139" customFormat="1" ht="14.25" customHeight="1">
      <c r="A8" s="138">
        <v>1</v>
      </c>
      <c r="B8" s="138">
        <v>2</v>
      </c>
      <c r="C8" s="180">
        <v>3</v>
      </c>
      <c r="D8" s="181"/>
      <c r="E8" s="181"/>
      <c r="F8" s="172"/>
      <c r="G8" s="138">
        <v>4</v>
      </c>
      <c r="H8" s="138">
        <v>5</v>
      </c>
      <c r="I8" s="138">
        <v>6</v>
      </c>
      <c r="J8" s="138">
        <v>7</v>
      </c>
      <c r="K8" s="138">
        <v>8</v>
      </c>
      <c r="L8" s="138">
        <v>9</v>
      </c>
    </row>
    <row r="9" spans="1:12" s="139" customFormat="1" ht="65.25" customHeight="1">
      <c r="A9" s="156">
        <v>756</v>
      </c>
      <c r="B9" s="157" t="s">
        <v>152</v>
      </c>
      <c r="C9" s="140">
        <v>20573275</v>
      </c>
      <c r="D9" s="144">
        <v>0</v>
      </c>
      <c r="E9" s="158">
        <f>E10</f>
        <v>44118</v>
      </c>
      <c r="F9" s="158">
        <f>C9-D9+E9</f>
        <v>20617393</v>
      </c>
      <c r="G9" s="140">
        <f>F9</f>
        <v>20617393</v>
      </c>
      <c r="H9" s="124"/>
      <c r="I9" s="102"/>
      <c r="J9" s="140"/>
      <c r="K9" s="102"/>
      <c r="L9" s="102"/>
    </row>
    <row r="10" spans="1:12" s="139" customFormat="1" ht="30.75" customHeight="1">
      <c r="A10" s="156"/>
      <c r="B10" s="159" t="s">
        <v>0</v>
      </c>
      <c r="C10" s="142">
        <v>30000</v>
      </c>
      <c r="D10" s="160"/>
      <c r="E10" s="161">
        <v>44118</v>
      </c>
      <c r="F10" s="162">
        <f>C10-D10+E10</f>
        <v>74118</v>
      </c>
      <c r="G10" s="143">
        <v>44118</v>
      </c>
      <c r="H10" s="163"/>
      <c r="I10" s="164"/>
      <c r="J10" s="146"/>
      <c r="K10" s="165"/>
      <c r="L10" s="102"/>
    </row>
    <row r="11" spans="1:12" s="139" customFormat="1" ht="23.25" customHeight="1">
      <c r="A11" s="166" t="s">
        <v>2</v>
      </c>
      <c r="B11" s="145" t="s">
        <v>3</v>
      </c>
      <c r="C11" s="140">
        <v>9435563</v>
      </c>
      <c r="D11" s="158">
        <v>0</v>
      </c>
      <c r="E11" s="158">
        <f>E12</f>
        <v>120193</v>
      </c>
      <c r="F11" s="158">
        <f>C11-D11+E11</f>
        <v>9555756</v>
      </c>
      <c r="G11" s="140">
        <v>9555756</v>
      </c>
      <c r="H11" s="124"/>
      <c r="I11" s="102"/>
      <c r="J11" s="140">
        <v>0</v>
      </c>
      <c r="K11" s="102"/>
      <c r="L11" s="102"/>
    </row>
    <row r="12" spans="1:12" ht="29.25" customHeight="1">
      <c r="A12" s="95"/>
      <c r="B12" s="125" t="s">
        <v>4</v>
      </c>
      <c r="C12" s="143">
        <v>9340563</v>
      </c>
      <c r="D12" s="143">
        <v>0</v>
      </c>
      <c r="E12" s="143">
        <v>120193</v>
      </c>
      <c r="F12" s="162">
        <f>C12-D12+E12</f>
        <v>9460756</v>
      </c>
      <c r="G12" s="143">
        <v>120193</v>
      </c>
      <c r="H12" s="147"/>
      <c r="I12" s="147"/>
      <c r="J12" s="143"/>
      <c r="K12" s="140"/>
      <c r="L12" s="140"/>
    </row>
    <row r="13" spans="1:12" s="149" customFormat="1" ht="25.5" customHeight="1">
      <c r="A13" s="148"/>
      <c r="B13" s="124" t="s">
        <v>165</v>
      </c>
      <c r="C13" s="144">
        <v>38916578.25</v>
      </c>
      <c r="D13" s="140">
        <v>0</v>
      </c>
      <c r="E13" s="140">
        <f>E9+E11</f>
        <v>164311</v>
      </c>
      <c r="F13" s="140">
        <f>C13-D13+E13</f>
        <v>39080889.25</v>
      </c>
      <c r="G13" s="141">
        <f>F13-J13</f>
        <v>34581095.03</v>
      </c>
      <c r="H13" s="141">
        <v>3254015</v>
      </c>
      <c r="I13" s="141">
        <v>2029.89</v>
      </c>
      <c r="J13" s="140">
        <v>4499794.22</v>
      </c>
      <c r="K13" s="140">
        <v>200000</v>
      </c>
      <c r="L13" s="140">
        <v>3499794.22</v>
      </c>
    </row>
    <row r="14" spans="2:6" ht="14.25" customHeight="1">
      <c r="B14" s="1"/>
      <c r="C14" s="1"/>
      <c r="D14" s="1"/>
      <c r="E14" s="1"/>
      <c r="F14" s="1"/>
    </row>
    <row r="15" spans="2:6" ht="17.25" customHeight="1">
      <c r="B15" s="1" t="s">
        <v>166</v>
      </c>
      <c r="C15" s="1"/>
      <c r="D15" s="1"/>
      <c r="E15" s="1"/>
      <c r="F15" s="1"/>
    </row>
    <row r="16" spans="1:12" ht="66" customHeight="1">
      <c r="A16" s="173" t="s">
        <v>5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</row>
    <row r="17" spans="2:12" ht="19.5" customHeight="1">
      <c r="B17" s="1"/>
      <c r="C17" s="1"/>
      <c r="D17" s="1"/>
      <c r="E17" s="1"/>
      <c r="F17" s="1"/>
      <c r="I17" s="179" t="s">
        <v>111</v>
      </c>
      <c r="J17" s="179"/>
      <c r="K17" s="179"/>
      <c r="L17" s="179"/>
    </row>
    <row r="18" spans="2:6" ht="12.75">
      <c r="B18" s="1"/>
      <c r="C18" s="1"/>
      <c r="D18" s="1"/>
      <c r="E18" s="1"/>
      <c r="F18" s="1"/>
    </row>
    <row r="19" spans="2:12" ht="20.25" customHeight="1">
      <c r="B19" s="1"/>
      <c r="C19" s="1"/>
      <c r="D19" s="1"/>
      <c r="E19" s="1"/>
      <c r="F19" s="1"/>
      <c r="I19" s="179" t="s">
        <v>112</v>
      </c>
      <c r="J19" s="179"/>
      <c r="K19" s="179"/>
      <c r="L19" s="179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</sheetData>
  <mergeCells count="15">
    <mergeCell ref="I19:L19"/>
    <mergeCell ref="K5:L5"/>
    <mergeCell ref="C8:F8"/>
    <mergeCell ref="A16:L16"/>
    <mergeCell ref="I17:L17"/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</mergeCells>
  <printOptions/>
  <pageMargins left="0.49" right="0.17" top="0.74" bottom="0.62" header="0.5" footer="0.37"/>
  <pageSetup horizontalDpi="600" verticalDpi="600" orientation="landscape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workbookViewId="0" topLeftCell="B34">
      <selection activeCell="H46" sqref="H46:I46"/>
    </sheetView>
  </sheetViews>
  <sheetFormatPr defaultColWidth="9.140625" defaultRowHeight="12.75"/>
  <cols>
    <col min="1" max="1" width="0.13671875" style="71" hidden="1" customWidth="1"/>
    <col min="2" max="2" width="2.140625" style="71" customWidth="1"/>
    <col min="3" max="3" width="1.421875" style="71" customWidth="1"/>
    <col min="4" max="4" width="4.28125" style="71" customWidth="1"/>
    <col min="5" max="5" width="5.28125" style="71" customWidth="1"/>
    <col min="6" max="6" width="3.7109375" style="71" customWidth="1"/>
    <col min="7" max="7" width="8.00390625" style="71" customWidth="1"/>
    <col min="8" max="8" width="7.140625" style="71" customWidth="1"/>
    <col min="9" max="9" width="2.421875" style="71" customWidth="1"/>
    <col min="10" max="10" width="9.57421875" style="71" customWidth="1"/>
    <col min="11" max="11" width="9.7109375" style="71" customWidth="1"/>
    <col min="12" max="12" width="9.421875" style="71" bestFit="1" customWidth="1"/>
    <col min="13" max="13" width="9.57421875" style="71" customWidth="1"/>
    <col min="14" max="14" width="8.57421875" style="71" customWidth="1"/>
    <col min="15" max="15" width="8.8515625" style="71" customWidth="1"/>
    <col min="16" max="16" width="6.00390625" style="71" customWidth="1"/>
    <col min="17" max="17" width="4.421875" style="71" customWidth="1"/>
    <col min="18" max="18" width="8.57421875" style="71" customWidth="1"/>
    <col min="19" max="19" width="9.140625" style="71" customWidth="1"/>
    <col min="20" max="20" width="9.57421875" style="71" customWidth="1"/>
    <col min="21" max="21" width="8.7109375" style="71" customWidth="1"/>
    <col min="22" max="22" width="7.8515625" style="71" customWidth="1"/>
    <col min="23" max="23" width="8.7109375" style="71" customWidth="1"/>
    <col min="24" max="16384" width="9.140625" style="71" customWidth="1"/>
  </cols>
  <sheetData>
    <row r="1" spans="1:23" s="69" customFormat="1" ht="14.25" customHeight="1">
      <c r="A1" s="200" t="s">
        <v>179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</row>
    <row r="2" spans="2:23" s="70" customFormat="1" ht="21.75" customHeight="1">
      <c r="B2" s="201" t="s">
        <v>6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ht="17.25" customHeight="1">
      <c r="A3" s="202"/>
      <c r="B3" s="203"/>
      <c r="C3" s="204"/>
      <c r="D3" s="205"/>
      <c r="E3" s="206"/>
      <c r="F3" s="204"/>
      <c r="G3" s="205"/>
      <c r="H3" s="206"/>
      <c r="I3" s="207" t="s">
        <v>22</v>
      </c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</row>
    <row r="4" spans="1:23" ht="8.25" customHeight="1">
      <c r="A4" s="72"/>
      <c r="B4" s="192" t="s">
        <v>15</v>
      </c>
      <c r="C4" s="192"/>
      <c r="D4" s="195" t="s">
        <v>17</v>
      </c>
      <c r="E4" s="195"/>
      <c r="F4" s="195"/>
      <c r="G4" s="195"/>
      <c r="H4" s="192" t="s">
        <v>70</v>
      </c>
      <c r="I4" s="196"/>
      <c r="J4" s="195" t="s">
        <v>71</v>
      </c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</row>
    <row r="5" spans="1:23" ht="8.25" customHeight="1">
      <c r="A5" s="72"/>
      <c r="B5" s="192"/>
      <c r="C5" s="192"/>
      <c r="D5" s="195"/>
      <c r="E5" s="195"/>
      <c r="F5" s="195"/>
      <c r="G5" s="195"/>
      <c r="H5" s="196"/>
      <c r="I5" s="196"/>
      <c r="J5" s="192" t="s">
        <v>72</v>
      </c>
      <c r="K5" s="192" t="s">
        <v>73</v>
      </c>
      <c r="L5" s="192"/>
      <c r="M5" s="192"/>
      <c r="N5" s="192"/>
      <c r="O5" s="192"/>
      <c r="P5" s="192"/>
      <c r="Q5" s="192"/>
      <c r="R5" s="192"/>
      <c r="S5" s="192" t="s">
        <v>74</v>
      </c>
      <c r="T5" s="195" t="s">
        <v>73</v>
      </c>
      <c r="U5" s="195"/>
      <c r="V5" s="195"/>
      <c r="W5" s="195"/>
    </row>
    <row r="6" spans="1:23" ht="3" customHeight="1">
      <c r="A6" s="72"/>
      <c r="B6" s="192"/>
      <c r="C6" s="192"/>
      <c r="D6" s="195"/>
      <c r="E6" s="195"/>
      <c r="F6" s="195"/>
      <c r="G6" s="195"/>
      <c r="H6" s="196"/>
      <c r="I6" s="196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 t="s">
        <v>75</v>
      </c>
      <c r="U6" s="192" t="s">
        <v>66</v>
      </c>
      <c r="V6" s="192" t="s">
        <v>76</v>
      </c>
      <c r="W6" s="195" t="s">
        <v>67</v>
      </c>
    </row>
    <row r="7" spans="1:23" ht="5.25" customHeight="1">
      <c r="A7" s="72"/>
      <c r="B7" s="192"/>
      <c r="C7" s="192"/>
      <c r="D7" s="195"/>
      <c r="E7" s="195"/>
      <c r="F7" s="195"/>
      <c r="G7" s="195"/>
      <c r="H7" s="196"/>
      <c r="I7" s="196"/>
      <c r="J7" s="192"/>
      <c r="K7" s="192" t="s">
        <v>77</v>
      </c>
      <c r="L7" s="192" t="s">
        <v>73</v>
      </c>
      <c r="M7" s="192"/>
      <c r="N7" s="192" t="s">
        <v>78</v>
      </c>
      <c r="O7" s="192" t="s">
        <v>79</v>
      </c>
      <c r="P7" s="192" t="s">
        <v>80</v>
      </c>
      <c r="Q7" s="192" t="s">
        <v>81</v>
      </c>
      <c r="R7" s="192" t="s">
        <v>82</v>
      </c>
      <c r="S7" s="192"/>
      <c r="T7" s="192"/>
      <c r="U7" s="192"/>
      <c r="V7" s="192"/>
      <c r="W7" s="195"/>
    </row>
    <row r="8" spans="1:23" ht="11.25" customHeight="1">
      <c r="A8" s="72"/>
      <c r="B8" s="192"/>
      <c r="C8" s="192"/>
      <c r="D8" s="195"/>
      <c r="E8" s="195"/>
      <c r="F8" s="195"/>
      <c r="G8" s="195"/>
      <c r="H8" s="196"/>
      <c r="I8" s="196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 t="s">
        <v>83</v>
      </c>
      <c r="V8" s="192"/>
      <c r="W8" s="195"/>
    </row>
    <row r="9" spans="1:23" ht="118.5" customHeight="1">
      <c r="A9" s="72"/>
      <c r="B9" s="192"/>
      <c r="C9" s="192"/>
      <c r="D9" s="195"/>
      <c r="E9" s="195"/>
      <c r="F9" s="195"/>
      <c r="G9" s="195"/>
      <c r="H9" s="196"/>
      <c r="I9" s="196"/>
      <c r="J9" s="192"/>
      <c r="K9" s="192"/>
      <c r="L9" s="73" t="s">
        <v>84</v>
      </c>
      <c r="M9" s="73" t="s">
        <v>85</v>
      </c>
      <c r="N9" s="192"/>
      <c r="O9" s="192"/>
      <c r="P9" s="192"/>
      <c r="Q9" s="192"/>
      <c r="R9" s="192"/>
      <c r="S9" s="192"/>
      <c r="T9" s="192"/>
      <c r="U9" s="192"/>
      <c r="V9" s="192"/>
      <c r="W9" s="195"/>
    </row>
    <row r="10" spans="1:23" ht="12.75" customHeight="1">
      <c r="A10" s="72"/>
      <c r="B10" s="192" t="s">
        <v>86</v>
      </c>
      <c r="C10" s="192"/>
      <c r="D10" s="74" t="s">
        <v>87</v>
      </c>
      <c r="E10" s="195" t="s">
        <v>88</v>
      </c>
      <c r="F10" s="195"/>
      <c r="G10" s="195"/>
      <c r="H10" s="192" t="s">
        <v>89</v>
      </c>
      <c r="I10" s="196"/>
      <c r="J10" s="73" t="s">
        <v>90</v>
      </c>
      <c r="K10" s="73" t="s">
        <v>91</v>
      </c>
      <c r="L10" s="73" t="s">
        <v>92</v>
      </c>
      <c r="M10" s="73" t="s">
        <v>93</v>
      </c>
      <c r="N10" s="73" t="s">
        <v>94</v>
      </c>
      <c r="O10" s="73" t="s">
        <v>95</v>
      </c>
      <c r="P10" s="73" t="s">
        <v>96</v>
      </c>
      <c r="Q10" s="73" t="s">
        <v>97</v>
      </c>
      <c r="R10" s="73" t="s">
        <v>98</v>
      </c>
      <c r="S10" s="73" t="s">
        <v>99</v>
      </c>
      <c r="T10" s="73" t="s">
        <v>100</v>
      </c>
      <c r="U10" s="73" t="s">
        <v>101</v>
      </c>
      <c r="V10" s="73" t="s">
        <v>102</v>
      </c>
      <c r="W10" s="75">
        <v>19</v>
      </c>
    </row>
    <row r="11" spans="1:24" ht="18" customHeight="1">
      <c r="A11" s="72"/>
      <c r="B11" s="169" t="s">
        <v>104</v>
      </c>
      <c r="C11" s="169"/>
      <c r="D11" s="167"/>
      <c r="E11" s="170" t="s">
        <v>105</v>
      </c>
      <c r="F11" s="170"/>
      <c r="G11" s="76" t="s">
        <v>115</v>
      </c>
      <c r="H11" s="171">
        <f>J11+S11</f>
        <v>6124910</v>
      </c>
      <c r="I11" s="193"/>
      <c r="J11" s="77">
        <f>K11+N11+O11+P11+Q11+R11</f>
        <v>3508000</v>
      </c>
      <c r="K11" s="77">
        <f>L11+M11</f>
        <v>3508000</v>
      </c>
      <c r="L11" s="77">
        <v>0</v>
      </c>
      <c r="M11" s="77">
        <v>3508000</v>
      </c>
      <c r="N11" s="77" t="s">
        <v>103</v>
      </c>
      <c r="O11" s="77" t="s">
        <v>103</v>
      </c>
      <c r="P11" s="77" t="s">
        <v>103</v>
      </c>
      <c r="Q11" s="77" t="s">
        <v>103</v>
      </c>
      <c r="R11" s="77" t="s">
        <v>103</v>
      </c>
      <c r="S11" s="77">
        <f>T11+V11+W11</f>
        <v>2616910</v>
      </c>
      <c r="T11" s="77">
        <v>1516910</v>
      </c>
      <c r="U11" s="77">
        <v>0</v>
      </c>
      <c r="V11" s="77" t="s">
        <v>103</v>
      </c>
      <c r="W11" s="77">
        <v>1100000</v>
      </c>
      <c r="X11" s="194"/>
    </row>
    <row r="12" spans="1:24" ht="17.25" customHeight="1">
      <c r="A12" s="72"/>
      <c r="B12" s="169"/>
      <c r="C12" s="169"/>
      <c r="D12" s="167"/>
      <c r="E12" s="170"/>
      <c r="F12" s="170"/>
      <c r="G12" s="76" t="s">
        <v>116</v>
      </c>
      <c r="H12" s="171">
        <f>J12+S12</f>
        <v>0</v>
      </c>
      <c r="I12" s="193"/>
      <c r="J12" s="77">
        <f>K12+N12+O12+P12+Q12+R12</f>
        <v>0</v>
      </c>
      <c r="K12" s="77">
        <f>L12+M12</f>
        <v>0</v>
      </c>
      <c r="L12" s="77">
        <v>0</v>
      </c>
      <c r="M12" s="77" t="s">
        <v>103</v>
      </c>
      <c r="N12" s="77" t="s">
        <v>103</v>
      </c>
      <c r="O12" s="77" t="s">
        <v>103</v>
      </c>
      <c r="P12" s="77" t="s">
        <v>103</v>
      </c>
      <c r="Q12" s="77" t="s">
        <v>103</v>
      </c>
      <c r="R12" s="77" t="s">
        <v>103</v>
      </c>
      <c r="S12" s="77">
        <f>T12+V12+W12</f>
        <v>0</v>
      </c>
      <c r="T12" s="77">
        <f>T16</f>
        <v>0</v>
      </c>
      <c r="U12" s="77">
        <v>0</v>
      </c>
      <c r="V12" s="77" t="s">
        <v>103</v>
      </c>
      <c r="W12" s="77">
        <v>0</v>
      </c>
      <c r="X12" s="194"/>
    </row>
    <row r="13" spans="1:24" ht="15.75" customHeight="1">
      <c r="A13" s="72"/>
      <c r="B13" s="169"/>
      <c r="C13" s="169"/>
      <c r="D13" s="167"/>
      <c r="E13" s="170"/>
      <c r="F13" s="170"/>
      <c r="G13" s="76" t="s">
        <v>117</v>
      </c>
      <c r="H13" s="171">
        <f>J13+S13</f>
        <v>350000</v>
      </c>
      <c r="I13" s="193"/>
      <c r="J13" s="77">
        <f>K13+N13+O13+P13+Q13+R13</f>
        <v>0</v>
      </c>
      <c r="K13" s="77">
        <f>L13+M13</f>
        <v>0</v>
      </c>
      <c r="L13" s="77" t="s">
        <v>103</v>
      </c>
      <c r="M13" s="77">
        <v>0</v>
      </c>
      <c r="N13" s="77" t="s">
        <v>103</v>
      </c>
      <c r="O13" s="77" t="s">
        <v>103</v>
      </c>
      <c r="P13" s="77" t="s">
        <v>103</v>
      </c>
      <c r="Q13" s="77" t="s">
        <v>103</v>
      </c>
      <c r="R13" s="77" t="s">
        <v>103</v>
      </c>
      <c r="S13" s="77">
        <f>T13+V13+W13</f>
        <v>350000</v>
      </c>
      <c r="T13" s="77">
        <v>0</v>
      </c>
      <c r="U13" s="77">
        <v>0</v>
      </c>
      <c r="V13" s="77" t="s">
        <v>103</v>
      </c>
      <c r="W13" s="77">
        <f>W17</f>
        <v>350000</v>
      </c>
      <c r="X13" s="194"/>
    </row>
    <row r="14" spans="1:23" ht="18" customHeight="1">
      <c r="A14" s="72"/>
      <c r="B14" s="169"/>
      <c r="C14" s="169"/>
      <c r="D14" s="167"/>
      <c r="E14" s="170"/>
      <c r="F14" s="170"/>
      <c r="G14" s="76" t="s">
        <v>118</v>
      </c>
      <c r="H14" s="171">
        <f>H11-H12+H13</f>
        <v>6474910</v>
      </c>
      <c r="I14" s="193"/>
      <c r="J14" s="78">
        <f aca="true" t="shared" si="0" ref="J14:W14">J11-J12+J13</f>
        <v>3508000</v>
      </c>
      <c r="K14" s="78">
        <f t="shared" si="0"/>
        <v>3508000</v>
      </c>
      <c r="L14" s="77">
        <f t="shared" si="0"/>
        <v>0</v>
      </c>
      <c r="M14" s="77">
        <f t="shared" si="0"/>
        <v>3508000</v>
      </c>
      <c r="N14" s="77">
        <f t="shared" si="0"/>
        <v>0</v>
      </c>
      <c r="O14" s="77">
        <f t="shared" si="0"/>
        <v>0</v>
      </c>
      <c r="P14" s="77">
        <f t="shared" si="0"/>
        <v>0</v>
      </c>
      <c r="Q14" s="77">
        <f t="shared" si="0"/>
        <v>0</v>
      </c>
      <c r="R14" s="77">
        <f t="shared" si="0"/>
        <v>0</v>
      </c>
      <c r="S14" s="78">
        <f t="shared" si="0"/>
        <v>2966910</v>
      </c>
      <c r="T14" s="77">
        <f t="shared" si="0"/>
        <v>1516910</v>
      </c>
      <c r="U14" s="77">
        <f t="shared" si="0"/>
        <v>0</v>
      </c>
      <c r="V14" s="77">
        <f t="shared" si="0"/>
        <v>0</v>
      </c>
      <c r="W14" s="77">
        <f t="shared" si="0"/>
        <v>1450000</v>
      </c>
    </row>
    <row r="15" spans="1:23" ht="19.5">
      <c r="A15" s="72"/>
      <c r="B15" s="192"/>
      <c r="C15" s="192"/>
      <c r="D15" s="188" t="s">
        <v>7</v>
      </c>
      <c r="E15" s="191" t="s">
        <v>8</v>
      </c>
      <c r="F15" s="191"/>
      <c r="G15" s="76" t="s">
        <v>115</v>
      </c>
      <c r="H15" s="171">
        <f>J15+S15</f>
        <v>807000</v>
      </c>
      <c r="I15" s="193"/>
      <c r="J15" s="77">
        <f>K15+N15+O15+P15+Q15+R15</f>
        <v>7000</v>
      </c>
      <c r="K15" s="77">
        <f>L15+M15</f>
        <v>7000</v>
      </c>
      <c r="L15" s="77">
        <v>0</v>
      </c>
      <c r="M15" s="77">
        <v>7000</v>
      </c>
      <c r="N15" s="77" t="s">
        <v>103</v>
      </c>
      <c r="O15" s="77" t="s">
        <v>103</v>
      </c>
      <c r="P15" s="77" t="s">
        <v>103</v>
      </c>
      <c r="Q15" s="77" t="s">
        <v>103</v>
      </c>
      <c r="R15" s="77" t="s">
        <v>103</v>
      </c>
      <c r="S15" s="77">
        <f>T15+V15+W15</f>
        <v>800000</v>
      </c>
      <c r="T15" s="77">
        <v>0</v>
      </c>
      <c r="U15" s="77">
        <v>0</v>
      </c>
      <c r="V15" s="77" t="s">
        <v>103</v>
      </c>
      <c r="W15" s="77">
        <v>800000</v>
      </c>
    </row>
    <row r="16" spans="1:23" ht="19.5" customHeight="1">
      <c r="A16" s="72"/>
      <c r="B16" s="192"/>
      <c r="C16" s="192"/>
      <c r="D16" s="189"/>
      <c r="E16" s="191"/>
      <c r="F16" s="191"/>
      <c r="G16" s="76" t="s">
        <v>116</v>
      </c>
      <c r="H16" s="171">
        <f>J16+S16</f>
        <v>0</v>
      </c>
      <c r="I16" s="193"/>
      <c r="J16" s="77">
        <f>K16+N16+O16+P16+Q16+R16</f>
        <v>0</v>
      </c>
      <c r="K16" s="77">
        <f>L16+M16</f>
        <v>0</v>
      </c>
      <c r="L16" s="77" t="s">
        <v>103</v>
      </c>
      <c r="M16" s="77" t="s">
        <v>103</v>
      </c>
      <c r="N16" s="77" t="s">
        <v>103</v>
      </c>
      <c r="O16" s="77" t="s">
        <v>103</v>
      </c>
      <c r="P16" s="77" t="s">
        <v>103</v>
      </c>
      <c r="Q16" s="77" t="s">
        <v>103</v>
      </c>
      <c r="R16" s="77" t="s">
        <v>103</v>
      </c>
      <c r="S16" s="77">
        <f>T16+V16+W16</f>
        <v>0</v>
      </c>
      <c r="T16" s="77">
        <v>0</v>
      </c>
      <c r="U16" s="77">
        <v>0</v>
      </c>
      <c r="V16" s="77" t="s">
        <v>103</v>
      </c>
      <c r="W16" s="77">
        <v>0</v>
      </c>
    </row>
    <row r="17" spans="1:23" ht="13.5" customHeight="1">
      <c r="A17" s="72"/>
      <c r="B17" s="192"/>
      <c r="C17" s="192"/>
      <c r="D17" s="189"/>
      <c r="E17" s="191"/>
      <c r="F17" s="191"/>
      <c r="G17" s="76" t="s">
        <v>117</v>
      </c>
      <c r="H17" s="171">
        <f>J17+S17</f>
        <v>350000</v>
      </c>
      <c r="I17" s="193"/>
      <c r="J17" s="77">
        <f>K17+N17+O17+P17+Q17+R17</f>
        <v>0</v>
      </c>
      <c r="K17" s="77">
        <f>L17+M17</f>
        <v>0</v>
      </c>
      <c r="L17" s="77" t="s">
        <v>103</v>
      </c>
      <c r="M17" s="77">
        <v>0</v>
      </c>
      <c r="N17" s="77" t="s">
        <v>103</v>
      </c>
      <c r="O17" s="77" t="s">
        <v>103</v>
      </c>
      <c r="P17" s="77" t="s">
        <v>103</v>
      </c>
      <c r="Q17" s="77" t="s">
        <v>103</v>
      </c>
      <c r="R17" s="77" t="s">
        <v>103</v>
      </c>
      <c r="S17" s="77">
        <f>T17+V17+W17</f>
        <v>350000</v>
      </c>
      <c r="T17" s="77">
        <v>0</v>
      </c>
      <c r="U17" s="77">
        <v>0</v>
      </c>
      <c r="V17" s="77" t="s">
        <v>103</v>
      </c>
      <c r="W17" s="77">
        <v>350000</v>
      </c>
    </row>
    <row r="18" spans="1:23" ht="18.75" customHeight="1">
      <c r="A18" s="72"/>
      <c r="B18" s="192"/>
      <c r="C18" s="192"/>
      <c r="D18" s="190"/>
      <c r="E18" s="191"/>
      <c r="F18" s="191"/>
      <c r="G18" s="76" t="s">
        <v>118</v>
      </c>
      <c r="H18" s="171">
        <f>H15-H16+H17</f>
        <v>1157000</v>
      </c>
      <c r="I18" s="193"/>
      <c r="J18" s="78">
        <f>J15-J16+J17</f>
        <v>7000</v>
      </c>
      <c r="K18" s="78">
        <f>K15-K16+K17</f>
        <v>7000</v>
      </c>
      <c r="L18" s="77">
        <f aca="true" t="shared" si="1" ref="L18:W18">L15-L16+L17</f>
        <v>0</v>
      </c>
      <c r="M18" s="77">
        <f t="shared" si="1"/>
        <v>7000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8">
        <f>S15-S16+S17</f>
        <v>1150000</v>
      </c>
      <c r="T18" s="77">
        <f t="shared" si="1"/>
        <v>0</v>
      </c>
      <c r="U18" s="77">
        <f t="shared" si="1"/>
        <v>0</v>
      </c>
      <c r="V18" s="77">
        <f t="shared" si="1"/>
        <v>0</v>
      </c>
      <c r="W18" s="77">
        <f t="shared" si="1"/>
        <v>1150000</v>
      </c>
    </row>
    <row r="19" spans="1:23" ht="16.5" customHeight="1">
      <c r="A19" s="72"/>
      <c r="B19" s="169" t="s">
        <v>107</v>
      </c>
      <c r="C19" s="169"/>
      <c r="D19" s="167"/>
      <c r="E19" s="170" t="s">
        <v>68</v>
      </c>
      <c r="F19" s="170"/>
      <c r="G19" s="76" t="s">
        <v>115</v>
      </c>
      <c r="H19" s="171">
        <f>J19+S19</f>
        <v>850700</v>
      </c>
      <c r="I19" s="171"/>
      <c r="J19" s="77">
        <f>K19+N19+O19+P19+Q19+R19</f>
        <v>820700</v>
      </c>
      <c r="K19" s="77">
        <f>L19+M19</f>
        <v>820700</v>
      </c>
      <c r="L19" s="77" t="s">
        <v>106</v>
      </c>
      <c r="M19" s="77">
        <v>815700</v>
      </c>
      <c r="N19" s="77" t="s">
        <v>103</v>
      </c>
      <c r="O19" s="77" t="s">
        <v>103</v>
      </c>
      <c r="P19" s="77" t="s">
        <v>103</v>
      </c>
      <c r="Q19" s="77" t="s">
        <v>103</v>
      </c>
      <c r="R19" s="77" t="s">
        <v>103</v>
      </c>
      <c r="S19" s="77">
        <f>T19+V19+W19</f>
        <v>30000</v>
      </c>
      <c r="T19" s="77">
        <v>30000</v>
      </c>
      <c r="U19" s="77">
        <v>0</v>
      </c>
      <c r="V19" s="77" t="s">
        <v>103</v>
      </c>
      <c r="W19" s="77">
        <v>0</v>
      </c>
    </row>
    <row r="20" spans="1:23" ht="14.25" customHeight="1">
      <c r="A20" s="72"/>
      <c r="B20" s="169"/>
      <c r="C20" s="169"/>
      <c r="D20" s="167"/>
      <c r="E20" s="170"/>
      <c r="F20" s="170"/>
      <c r="G20" s="76" t="s">
        <v>116</v>
      </c>
      <c r="H20" s="171">
        <f>J20+S20</f>
        <v>0</v>
      </c>
      <c r="I20" s="171"/>
      <c r="J20" s="77">
        <f>K20+N20+O20+P20+Q20+R20</f>
        <v>0</v>
      </c>
      <c r="K20" s="77">
        <f>L20+M20</f>
        <v>0</v>
      </c>
      <c r="L20" s="77" t="s">
        <v>103</v>
      </c>
      <c r="M20" s="77">
        <v>0</v>
      </c>
      <c r="N20" s="77" t="s">
        <v>103</v>
      </c>
      <c r="O20" s="77" t="s">
        <v>103</v>
      </c>
      <c r="P20" s="77" t="s">
        <v>103</v>
      </c>
      <c r="Q20" s="77" t="s">
        <v>103</v>
      </c>
      <c r="R20" s="77" t="s">
        <v>103</v>
      </c>
      <c r="S20" s="77">
        <f>T20+V20+W20</f>
        <v>0</v>
      </c>
      <c r="T20" s="77" t="s">
        <v>103</v>
      </c>
      <c r="U20" s="77">
        <v>0</v>
      </c>
      <c r="V20" s="77" t="s">
        <v>103</v>
      </c>
      <c r="W20" s="77">
        <v>0</v>
      </c>
    </row>
    <row r="21" spans="1:23" ht="15" customHeight="1">
      <c r="A21" s="72"/>
      <c r="B21" s="169"/>
      <c r="C21" s="169"/>
      <c r="D21" s="167"/>
      <c r="E21" s="170"/>
      <c r="F21" s="170"/>
      <c r="G21" s="76" t="s">
        <v>117</v>
      </c>
      <c r="H21" s="171">
        <f>J21+S21</f>
        <v>438444</v>
      </c>
      <c r="I21" s="171"/>
      <c r="J21" s="77">
        <f>K21+N21+O21+P21+Q21+R21</f>
        <v>44118</v>
      </c>
      <c r="K21" s="77">
        <f>L21+M21</f>
        <v>44118</v>
      </c>
      <c r="L21" s="77" t="s">
        <v>103</v>
      </c>
      <c r="M21" s="77">
        <f>M25</f>
        <v>44118</v>
      </c>
      <c r="N21" s="77" t="s">
        <v>103</v>
      </c>
      <c r="O21" s="77" t="s">
        <v>103</v>
      </c>
      <c r="P21" s="77" t="s">
        <v>103</v>
      </c>
      <c r="Q21" s="77" t="s">
        <v>103</v>
      </c>
      <c r="R21" s="77" t="s">
        <v>103</v>
      </c>
      <c r="S21" s="77">
        <f>T21+V21+W21</f>
        <v>394326</v>
      </c>
      <c r="T21" s="77">
        <f>T25</f>
        <v>394326</v>
      </c>
      <c r="U21" s="77">
        <f>U25</f>
        <v>0</v>
      </c>
      <c r="V21" s="77" t="s">
        <v>103</v>
      </c>
      <c r="W21" s="77">
        <v>0</v>
      </c>
    </row>
    <row r="22" spans="1:23" ht="19.5" customHeight="1">
      <c r="A22" s="72"/>
      <c r="B22" s="169"/>
      <c r="C22" s="169"/>
      <c r="D22" s="167"/>
      <c r="E22" s="170"/>
      <c r="F22" s="170"/>
      <c r="G22" s="76" t="s">
        <v>118</v>
      </c>
      <c r="H22" s="171">
        <f>H19-H20+H21</f>
        <v>1289144</v>
      </c>
      <c r="I22" s="171"/>
      <c r="J22" s="77">
        <f>J19-J20+J21</f>
        <v>864818</v>
      </c>
      <c r="K22" s="77">
        <f>K19-K20+K21</f>
        <v>864818</v>
      </c>
      <c r="L22" s="77">
        <f aca="true" t="shared" si="2" ref="L22:W22">L19-L20+L21</f>
        <v>5000</v>
      </c>
      <c r="M22" s="77">
        <f t="shared" si="2"/>
        <v>859818</v>
      </c>
      <c r="N22" s="77">
        <f t="shared" si="2"/>
        <v>0</v>
      </c>
      <c r="O22" s="77">
        <f t="shared" si="2"/>
        <v>0</v>
      </c>
      <c r="P22" s="77">
        <f t="shared" si="2"/>
        <v>0</v>
      </c>
      <c r="Q22" s="77">
        <f t="shared" si="2"/>
        <v>0</v>
      </c>
      <c r="R22" s="77">
        <f t="shared" si="2"/>
        <v>0</v>
      </c>
      <c r="S22" s="77">
        <f>T22</f>
        <v>424326</v>
      </c>
      <c r="T22" s="77">
        <f>T26</f>
        <v>424326</v>
      </c>
      <c r="U22" s="77">
        <f t="shared" si="2"/>
        <v>0</v>
      </c>
      <c r="V22" s="77">
        <f t="shared" si="2"/>
        <v>0</v>
      </c>
      <c r="W22" s="77">
        <f t="shared" si="2"/>
        <v>0</v>
      </c>
    </row>
    <row r="23" spans="1:23" ht="19.5">
      <c r="A23" s="72"/>
      <c r="B23" s="192"/>
      <c r="C23" s="192"/>
      <c r="D23" s="188" t="s">
        <v>108</v>
      </c>
      <c r="E23" s="191" t="s">
        <v>119</v>
      </c>
      <c r="F23" s="191"/>
      <c r="G23" s="76" t="s">
        <v>115</v>
      </c>
      <c r="H23" s="171">
        <f>J23+S23</f>
        <v>850700</v>
      </c>
      <c r="I23" s="171"/>
      <c r="J23" s="77">
        <f>K23+N23+O23+P23+Q23+R23</f>
        <v>820700</v>
      </c>
      <c r="K23" s="77">
        <f>L23+M23</f>
        <v>820700</v>
      </c>
      <c r="L23" s="77" t="s">
        <v>106</v>
      </c>
      <c r="M23" s="77">
        <v>815700</v>
      </c>
      <c r="N23" s="77" t="s">
        <v>103</v>
      </c>
      <c r="O23" s="77" t="s">
        <v>103</v>
      </c>
      <c r="P23" s="77" t="s">
        <v>103</v>
      </c>
      <c r="Q23" s="77" t="s">
        <v>103</v>
      </c>
      <c r="R23" s="77" t="s">
        <v>103</v>
      </c>
      <c r="S23" s="77">
        <f>T23+V23+W23</f>
        <v>30000</v>
      </c>
      <c r="T23" s="77">
        <v>30000</v>
      </c>
      <c r="U23" s="77">
        <v>0</v>
      </c>
      <c r="V23" s="77" t="s">
        <v>103</v>
      </c>
      <c r="W23" s="77">
        <v>0</v>
      </c>
    </row>
    <row r="24" spans="1:23" ht="15" customHeight="1">
      <c r="A24" s="72"/>
      <c r="B24" s="192"/>
      <c r="C24" s="192"/>
      <c r="D24" s="189"/>
      <c r="E24" s="191"/>
      <c r="F24" s="191"/>
      <c r="G24" s="76" t="s">
        <v>116</v>
      </c>
      <c r="H24" s="171">
        <f>J24+S24</f>
        <v>0</v>
      </c>
      <c r="I24" s="171"/>
      <c r="J24" s="77">
        <f>K24+N24+O24+P24+Q24+R24</f>
        <v>0</v>
      </c>
      <c r="K24" s="77">
        <f>L24+M24</f>
        <v>0</v>
      </c>
      <c r="L24" s="77" t="s">
        <v>103</v>
      </c>
      <c r="M24" s="77">
        <v>0</v>
      </c>
      <c r="N24" s="77" t="s">
        <v>103</v>
      </c>
      <c r="O24" s="77" t="s">
        <v>103</v>
      </c>
      <c r="P24" s="77" t="s">
        <v>103</v>
      </c>
      <c r="Q24" s="77" t="s">
        <v>103</v>
      </c>
      <c r="R24" s="77" t="s">
        <v>103</v>
      </c>
      <c r="S24" s="77">
        <f>T24+V24+W24</f>
        <v>0</v>
      </c>
      <c r="T24" s="77" t="s">
        <v>103</v>
      </c>
      <c r="U24" s="77">
        <v>0</v>
      </c>
      <c r="V24" s="77" t="s">
        <v>103</v>
      </c>
      <c r="W24" s="77">
        <v>0</v>
      </c>
    </row>
    <row r="25" spans="1:23" ht="15.75" customHeight="1">
      <c r="A25" s="72"/>
      <c r="B25" s="192"/>
      <c r="C25" s="192"/>
      <c r="D25" s="189"/>
      <c r="E25" s="191"/>
      <c r="F25" s="191"/>
      <c r="G25" s="76" t="s">
        <v>117</v>
      </c>
      <c r="H25" s="171">
        <f>J25+S25</f>
        <v>438444</v>
      </c>
      <c r="I25" s="171"/>
      <c r="J25" s="77">
        <f>K25+N25+O25+P25+Q25+R25</f>
        <v>44118</v>
      </c>
      <c r="K25" s="77">
        <f>L25+M25</f>
        <v>44118</v>
      </c>
      <c r="L25" s="77" t="s">
        <v>103</v>
      </c>
      <c r="M25" s="77">
        <v>44118</v>
      </c>
      <c r="N25" s="77" t="s">
        <v>103</v>
      </c>
      <c r="O25" s="77" t="s">
        <v>103</v>
      </c>
      <c r="P25" s="77" t="s">
        <v>103</v>
      </c>
      <c r="Q25" s="77" t="s">
        <v>103</v>
      </c>
      <c r="R25" s="77" t="s">
        <v>103</v>
      </c>
      <c r="S25" s="77">
        <f>T25+V25+W25</f>
        <v>394326</v>
      </c>
      <c r="T25" s="77">
        <v>394326</v>
      </c>
      <c r="U25" s="77">
        <v>0</v>
      </c>
      <c r="V25" s="77" t="s">
        <v>103</v>
      </c>
      <c r="W25" s="77">
        <v>0</v>
      </c>
    </row>
    <row r="26" spans="1:23" ht="18.75" customHeight="1">
      <c r="A26" s="72"/>
      <c r="B26" s="192"/>
      <c r="C26" s="192"/>
      <c r="D26" s="190"/>
      <c r="E26" s="191"/>
      <c r="F26" s="191"/>
      <c r="G26" s="76" t="s">
        <v>118</v>
      </c>
      <c r="H26" s="171">
        <f>H23-H24+H25</f>
        <v>1289144</v>
      </c>
      <c r="I26" s="171"/>
      <c r="J26" s="78">
        <f aca="true" t="shared" si="3" ref="J26:W26">J23-J24+J25</f>
        <v>864818</v>
      </c>
      <c r="K26" s="78">
        <f t="shared" si="3"/>
        <v>864818</v>
      </c>
      <c r="L26" s="77">
        <f t="shared" si="3"/>
        <v>5000</v>
      </c>
      <c r="M26" s="77">
        <f t="shared" si="3"/>
        <v>859818</v>
      </c>
      <c r="N26" s="77">
        <f t="shared" si="3"/>
        <v>0</v>
      </c>
      <c r="O26" s="77">
        <f t="shared" si="3"/>
        <v>0</v>
      </c>
      <c r="P26" s="77">
        <f t="shared" si="3"/>
        <v>0</v>
      </c>
      <c r="Q26" s="77">
        <f t="shared" si="3"/>
        <v>0</v>
      </c>
      <c r="R26" s="77">
        <f t="shared" si="3"/>
        <v>0</v>
      </c>
      <c r="S26" s="78">
        <f>T26</f>
        <v>424326</v>
      </c>
      <c r="T26" s="77">
        <f>T23-T24+T25</f>
        <v>424326</v>
      </c>
      <c r="U26" s="77">
        <f t="shared" si="3"/>
        <v>0</v>
      </c>
      <c r="V26" s="77">
        <f t="shared" si="3"/>
        <v>0</v>
      </c>
      <c r="W26" s="77">
        <f t="shared" si="3"/>
        <v>0</v>
      </c>
    </row>
    <row r="27" spans="1:23" ht="18.75" customHeight="1">
      <c r="A27" s="72"/>
      <c r="B27" s="169" t="s">
        <v>163</v>
      </c>
      <c r="C27" s="169"/>
      <c r="D27" s="167"/>
      <c r="E27" s="170" t="s">
        <v>164</v>
      </c>
      <c r="F27" s="170"/>
      <c r="G27" s="76" t="s">
        <v>115</v>
      </c>
      <c r="H27" s="171">
        <f>J27+S27</f>
        <v>180300</v>
      </c>
      <c r="I27" s="171"/>
      <c r="J27" s="77">
        <f>K27+N27+O27+P27+Q27+R27</f>
        <v>180300</v>
      </c>
      <c r="K27" s="77">
        <f>L27+M27</f>
        <v>123800</v>
      </c>
      <c r="L27" s="77">
        <v>9450</v>
      </c>
      <c r="M27" s="77">
        <v>114350</v>
      </c>
      <c r="N27" s="77">
        <v>50000</v>
      </c>
      <c r="O27" s="77">
        <v>6500</v>
      </c>
      <c r="P27" s="77">
        <v>0</v>
      </c>
      <c r="Q27" s="77">
        <v>0</v>
      </c>
      <c r="R27" s="77">
        <v>0</v>
      </c>
      <c r="S27" s="77">
        <f>T27+W27</f>
        <v>0</v>
      </c>
      <c r="T27" s="77">
        <v>0</v>
      </c>
      <c r="U27" s="77">
        <v>0</v>
      </c>
      <c r="V27" s="77">
        <v>0</v>
      </c>
      <c r="W27" s="77">
        <v>0</v>
      </c>
    </row>
    <row r="28" spans="1:23" ht="17.25" customHeight="1">
      <c r="A28" s="72"/>
      <c r="B28" s="169"/>
      <c r="C28" s="169"/>
      <c r="D28" s="167"/>
      <c r="E28" s="170"/>
      <c r="F28" s="170"/>
      <c r="G28" s="76" t="s">
        <v>116</v>
      </c>
      <c r="H28" s="171">
        <f>J28+S28</f>
        <v>0</v>
      </c>
      <c r="I28" s="171"/>
      <c r="J28" s="77">
        <f>K28+N28+O28</f>
        <v>0</v>
      </c>
      <c r="K28" s="77">
        <f>L28+M28</f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</row>
    <row r="29" spans="1:23" ht="16.5" customHeight="1">
      <c r="A29" s="72"/>
      <c r="B29" s="169"/>
      <c r="C29" s="169"/>
      <c r="D29" s="167"/>
      <c r="E29" s="170"/>
      <c r="F29" s="170"/>
      <c r="G29" s="76" t="s">
        <v>117</v>
      </c>
      <c r="H29" s="171">
        <f>J29+S29</f>
        <v>50000</v>
      </c>
      <c r="I29" s="171"/>
      <c r="J29" s="77">
        <f>K29</f>
        <v>0</v>
      </c>
      <c r="K29" s="77">
        <f>L29+M29</f>
        <v>0</v>
      </c>
      <c r="L29" s="77">
        <v>0</v>
      </c>
      <c r="M29" s="77">
        <f>M33</f>
        <v>0</v>
      </c>
      <c r="N29" s="77" t="str">
        <f>N33</f>
        <v>0,00</v>
      </c>
      <c r="O29" s="77">
        <v>0</v>
      </c>
      <c r="P29" s="77">
        <v>0</v>
      </c>
      <c r="Q29" s="77">
        <v>0</v>
      </c>
      <c r="R29" s="77">
        <v>0</v>
      </c>
      <c r="S29" s="77">
        <f>T29</f>
        <v>50000</v>
      </c>
      <c r="T29" s="77">
        <f>T33</f>
        <v>50000</v>
      </c>
      <c r="U29" s="77">
        <v>0</v>
      </c>
      <c r="V29" s="77">
        <v>0</v>
      </c>
      <c r="W29" s="77">
        <v>0</v>
      </c>
    </row>
    <row r="30" spans="1:23" ht="20.25" customHeight="1">
      <c r="A30" s="72"/>
      <c r="B30" s="169"/>
      <c r="C30" s="169"/>
      <c r="D30" s="167"/>
      <c r="E30" s="170"/>
      <c r="F30" s="170"/>
      <c r="G30" s="76" t="s">
        <v>118</v>
      </c>
      <c r="H30" s="171">
        <f>H27-H28+H29</f>
        <v>230300</v>
      </c>
      <c r="I30" s="171"/>
      <c r="J30" s="77">
        <f aca="true" t="shared" si="4" ref="J30:O30">J27-J28+J29</f>
        <v>180300</v>
      </c>
      <c r="K30" s="77">
        <f t="shared" si="4"/>
        <v>123800</v>
      </c>
      <c r="L30" s="77">
        <f t="shared" si="4"/>
        <v>9450</v>
      </c>
      <c r="M30" s="77">
        <f t="shared" si="4"/>
        <v>114350</v>
      </c>
      <c r="N30" s="77">
        <f t="shared" si="4"/>
        <v>50000</v>
      </c>
      <c r="O30" s="77">
        <f t="shared" si="4"/>
        <v>6500</v>
      </c>
      <c r="P30" s="77">
        <v>0</v>
      </c>
      <c r="Q30" s="77">
        <v>0</v>
      </c>
      <c r="R30" s="77">
        <v>0</v>
      </c>
      <c r="S30" s="77">
        <f>S27-S28+S29</f>
        <v>50000</v>
      </c>
      <c r="T30" s="77">
        <f>T27-T28+T29</f>
        <v>50000</v>
      </c>
      <c r="U30" s="77">
        <f>U27-U28+U29</f>
        <v>0</v>
      </c>
      <c r="V30" s="77">
        <v>0</v>
      </c>
      <c r="W30" s="77">
        <v>0</v>
      </c>
    </row>
    <row r="31" spans="1:23" ht="19.5">
      <c r="A31" s="72"/>
      <c r="B31" s="192"/>
      <c r="C31" s="192"/>
      <c r="D31" s="188" t="s">
        <v>168</v>
      </c>
      <c r="E31" s="191" t="s">
        <v>169</v>
      </c>
      <c r="F31" s="191"/>
      <c r="G31" s="76" t="s">
        <v>115</v>
      </c>
      <c r="H31" s="171">
        <f>J31+S31</f>
        <v>114000</v>
      </c>
      <c r="I31" s="171"/>
      <c r="J31" s="77">
        <f>K31+N31+O31+P31+Q31+R31</f>
        <v>114000</v>
      </c>
      <c r="K31" s="77">
        <f>L31+M31</f>
        <v>107500</v>
      </c>
      <c r="L31" s="77">
        <v>9450</v>
      </c>
      <c r="M31" s="77">
        <v>98050</v>
      </c>
      <c r="N31" s="77" t="s">
        <v>103</v>
      </c>
      <c r="O31" s="77">
        <v>6500</v>
      </c>
      <c r="P31" s="77" t="s">
        <v>103</v>
      </c>
      <c r="Q31" s="77" t="s">
        <v>103</v>
      </c>
      <c r="R31" s="77" t="s">
        <v>103</v>
      </c>
      <c r="S31" s="77">
        <f>T31+V31+W31</f>
        <v>0</v>
      </c>
      <c r="T31" s="77">
        <v>0</v>
      </c>
      <c r="U31" s="77">
        <v>0</v>
      </c>
      <c r="V31" s="77" t="s">
        <v>103</v>
      </c>
      <c r="W31" s="77">
        <v>0</v>
      </c>
    </row>
    <row r="32" spans="1:23" ht="15" customHeight="1">
      <c r="A32" s="72"/>
      <c r="B32" s="192"/>
      <c r="C32" s="192"/>
      <c r="D32" s="189"/>
      <c r="E32" s="191"/>
      <c r="F32" s="191"/>
      <c r="G32" s="76" t="s">
        <v>116</v>
      </c>
      <c r="H32" s="171">
        <f>J32+S32</f>
        <v>0</v>
      </c>
      <c r="I32" s="171"/>
      <c r="J32" s="77">
        <f>K32+N32+O32+P32+Q32+R32</f>
        <v>0</v>
      </c>
      <c r="K32" s="77">
        <f>L32+M32</f>
        <v>0</v>
      </c>
      <c r="L32" s="77" t="s">
        <v>103</v>
      </c>
      <c r="M32" s="77" t="s">
        <v>103</v>
      </c>
      <c r="N32" s="77" t="s">
        <v>103</v>
      </c>
      <c r="O32" s="77" t="s">
        <v>103</v>
      </c>
      <c r="P32" s="77" t="s">
        <v>103</v>
      </c>
      <c r="Q32" s="77" t="s">
        <v>103</v>
      </c>
      <c r="R32" s="77" t="s">
        <v>103</v>
      </c>
      <c r="S32" s="77">
        <f>T32+V32+W32</f>
        <v>0</v>
      </c>
      <c r="T32" s="77" t="s">
        <v>103</v>
      </c>
      <c r="U32" s="77">
        <v>0</v>
      </c>
      <c r="V32" s="77" t="s">
        <v>103</v>
      </c>
      <c r="W32" s="77">
        <v>0</v>
      </c>
    </row>
    <row r="33" spans="1:23" ht="15.75" customHeight="1">
      <c r="A33" s="72"/>
      <c r="B33" s="192"/>
      <c r="C33" s="192"/>
      <c r="D33" s="189"/>
      <c r="E33" s="191"/>
      <c r="F33" s="191"/>
      <c r="G33" s="76" t="s">
        <v>117</v>
      </c>
      <c r="H33" s="171">
        <f>J33+S33</f>
        <v>50000</v>
      </c>
      <c r="I33" s="171"/>
      <c r="J33" s="77">
        <f>K33+N33+O33+P33+Q33+R33</f>
        <v>0</v>
      </c>
      <c r="K33" s="77">
        <f>L33+M33</f>
        <v>0</v>
      </c>
      <c r="L33" s="77" t="s">
        <v>103</v>
      </c>
      <c r="M33" s="77">
        <v>0</v>
      </c>
      <c r="N33" s="77" t="s">
        <v>103</v>
      </c>
      <c r="O33" s="77" t="s">
        <v>103</v>
      </c>
      <c r="P33" s="77" t="s">
        <v>103</v>
      </c>
      <c r="Q33" s="77" t="s">
        <v>103</v>
      </c>
      <c r="R33" s="77" t="s">
        <v>103</v>
      </c>
      <c r="S33" s="77">
        <f>T33+V33+W33</f>
        <v>50000</v>
      </c>
      <c r="T33" s="77">
        <v>50000</v>
      </c>
      <c r="U33" s="77">
        <v>0</v>
      </c>
      <c r="V33" s="77" t="s">
        <v>103</v>
      </c>
      <c r="W33" s="77">
        <v>0</v>
      </c>
    </row>
    <row r="34" spans="1:23" ht="24" customHeight="1">
      <c r="A34" s="72"/>
      <c r="B34" s="192"/>
      <c r="C34" s="192"/>
      <c r="D34" s="190"/>
      <c r="E34" s="191"/>
      <c r="F34" s="191"/>
      <c r="G34" s="76" t="s">
        <v>118</v>
      </c>
      <c r="H34" s="171">
        <f>H31-H32+H33</f>
        <v>164000</v>
      </c>
      <c r="I34" s="171"/>
      <c r="J34" s="78">
        <f aca="true" t="shared" si="5" ref="J34:W34">J31-J32+J33</f>
        <v>114000</v>
      </c>
      <c r="K34" s="78">
        <f t="shared" si="5"/>
        <v>107500</v>
      </c>
      <c r="L34" s="77">
        <f t="shared" si="5"/>
        <v>9450</v>
      </c>
      <c r="M34" s="77">
        <f t="shared" si="5"/>
        <v>98050</v>
      </c>
      <c r="N34" s="77">
        <f t="shared" si="5"/>
        <v>0</v>
      </c>
      <c r="O34" s="77">
        <f t="shared" si="5"/>
        <v>6500</v>
      </c>
      <c r="P34" s="77">
        <f t="shared" si="5"/>
        <v>0</v>
      </c>
      <c r="Q34" s="77">
        <f t="shared" si="5"/>
        <v>0</v>
      </c>
      <c r="R34" s="77">
        <f t="shared" si="5"/>
        <v>0</v>
      </c>
      <c r="S34" s="78">
        <f t="shared" si="5"/>
        <v>50000</v>
      </c>
      <c r="T34" s="77">
        <f t="shared" si="5"/>
        <v>50000</v>
      </c>
      <c r="U34" s="77">
        <f t="shared" si="5"/>
        <v>0</v>
      </c>
      <c r="V34" s="77">
        <f t="shared" si="5"/>
        <v>0</v>
      </c>
      <c r="W34" s="77">
        <f t="shared" si="5"/>
        <v>0</v>
      </c>
    </row>
    <row r="35" spans="1:23" ht="16.5" customHeight="1">
      <c r="A35" s="72"/>
      <c r="B35" s="169" t="s">
        <v>109</v>
      </c>
      <c r="C35" s="169"/>
      <c r="D35" s="167"/>
      <c r="E35" s="170" t="s">
        <v>69</v>
      </c>
      <c r="F35" s="170"/>
      <c r="G35" s="76" t="s">
        <v>115</v>
      </c>
      <c r="H35" s="171">
        <f>J35+S35</f>
        <v>20016512.97</v>
      </c>
      <c r="I35" s="171"/>
      <c r="J35" s="77">
        <f>K35+N35+O35+P35+Q35+R35</f>
        <v>13879217</v>
      </c>
      <c r="K35" s="77">
        <f>L35+M35</f>
        <v>12912664</v>
      </c>
      <c r="L35" s="77">
        <v>10754589</v>
      </c>
      <c r="M35" s="77">
        <v>2158075</v>
      </c>
      <c r="N35" s="77">
        <v>328022</v>
      </c>
      <c r="O35" s="77">
        <v>638531</v>
      </c>
      <c r="P35" s="77">
        <v>0</v>
      </c>
      <c r="Q35" s="77">
        <v>0</v>
      </c>
      <c r="R35" s="77">
        <v>0</v>
      </c>
      <c r="S35" s="77">
        <f>T35+W35</f>
        <v>6137295.97</v>
      </c>
      <c r="T35" s="77">
        <v>6137295.97</v>
      </c>
      <c r="U35" s="77">
        <v>5006745.97</v>
      </c>
      <c r="V35" s="77">
        <v>0</v>
      </c>
      <c r="W35" s="77">
        <v>0</v>
      </c>
    </row>
    <row r="36" spans="1:23" ht="18.75" customHeight="1">
      <c r="A36" s="72"/>
      <c r="B36" s="169"/>
      <c r="C36" s="169"/>
      <c r="D36" s="167"/>
      <c r="E36" s="170"/>
      <c r="F36" s="170"/>
      <c r="G36" s="76" t="s">
        <v>116</v>
      </c>
      <c r="H36" s="171">
        <f>J36+S36</f>
        <v>0</v>
      </c>
      <c r="I36" s="171"/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f>T36</f>
        <v>0</v>
      </c>
      <c r="T36" s="77">
        <f>U36</f>
        <v>0</v>
      </c>
      <c r="U36" s="77">
        <v>0</v>
      </c>
      <c r="V36" s="77">
        <v>0</v>
      </c>
      <c r="W36" s="77">
        <v>0</v>
      </c>
    </row>
    <row r="37" spans="1:23" ht="16.5" customHeight="1">
      <c r="A37" s="72"/>
      <c r="B37" s="169"/>
      <c r="C37" s="169"/>
      <c r="D37" s="167"/>
      <c r="E37" s="170"/>
      <c r="F37" s="170"/>
      <c r="G37" s="76" t="s">
        <v>117</v>
      </c>
      <c r="H37" s="171">
        <f>J37+S37</f>
        <v>120193</v>
      </c>
      <c r="I37" s="171"/>
      <c r="J37" s="77">
        <f>K37+N37+O37+P37+Q37+R37</f>
        <v>120193</v>
      </c>
      <c r="K37" s="77">
        <f>L37+M37</f>
        <v>120193</v>
      </c>
      <c r="L37" s="77">
        <v>0</v>
      </c>
      <c r="M37" s="77">
        <f>M41</f>
        <v>120193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f>T37</f>
        <v>0</v>
      </c>
      <c r="T37" s="77">
        <f>U37</f>
        <v>0</v>
      </c>
      <c r="U37" s="77">
        <v>0</v>
      </c>
      <c r="V37" s="77">
        <v>0</v>
      </c>
      <c r="W37" s="77">
        <v>0</v>
      </c>
    </row>
    <row r="38" spans="1:23" ht="18.75" customHeight="1">
      <c r="A38" s="72"/>
      <c r="B38" s="169"/>
      <c r="C38" s="169"/>
      <c r="D38" s="167"/>
      <c r="E38" s="170"/>
      <c r="F38" s="170"/>
      <c r="G38" s="76" t="s">
        <v>118</v>
      </c>
      <c r="H38" s="171">
        <f>H35-H36+H37</f>
        <v>20136705.97</v>
      </c>
      <c r="I38" s="171"/>
      <c r="J38" s="77">
        <f aca="true" t="shared" si="6" ref="J38:O38">J35-J36+J37</f>
        <v>13999410</v>
      </c>
      <c r="K38" s="77">
        <f t="shared" si="6"/>
        <v>13032857</v>
      </c>
      <c r="L38" s="77">
        <f t="shared" si="6"/>
        <v>10754589</v>
      </c>
      <c r="M38" s="77">
        <f t="shared" si="6"/>
        <v>2278268</v>
      </c>
      <c r="N38" s="77">
        <f t="shared" si="6"/>
        <v>328022</v>
      </c>
      <c r="O38" s="77">
        <f t="shared" si="6"/>
        <v>638531</v>
      </c>
      <c r="P38" s="77">
        <v>0</v>
      </c>
      <c r="Q38" s="77">
        <v>0</v>
      </c>
      <c r="R38" s="77">
        <v>0</v>
      </c>
      <c r="S38" s="77">
        <f>S35-S36+S37</f>
        <v>6137295.97</v>
      </c>
      <c r="T38" s="77">
        <f>T35-T36+T37</f>
        <v>6137295.97</v>
      </c>
      <c r="U38" s="77">
        <f>U35-U36+U37</f>
        <v>5006745.97</v>
      </c>
      <c r="V38" s="77">
        <v>0</v>
      </c>
      <c r="W38" s="77">
        <v>0</v>
      </c>
    </row>
    <row r="39" spans="1:23" ht="16.5" customHeight="1">
      <c r="A39" s="72"/>
      <c r="B39" s="182"/>
      <c r="C39" s="183"/>
      <c r="D39" s="188" t="s">
        <v>170</v>
      </c>
      <c r="E39" s="191" t="s">
        <v>171</v>
      </c>
      <c r="F39" s="191"/>
      <c r="G39" s="76" t="s">
        <v>115</v>
      </c>
      <c r="H39" s="171">
        <f>J39+S39</f>
        <v>6629752</v>
      </c>
      <c r="I39" s="171"/>
      <c r="J39" s="77">
        <f>K39+N39+O39+P39+Q39+R39</f>
        <v>6629752</v>
      </c>
      <c r="K39" s="77">
        <f>L39+M39</f>
        <v>6308111</v>
      </c>
      <c r="L39" s="77">
        <v>5474652</v>
      </c>
      <c r="M39" s="77">
        <v>833459</v>
      </c>
      <c r="N39" s="77">
        <v>0</v>
      </c>
      <c r="O39" s="77">
        <v>321641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</row>
    <row r="40" spans="1:23" ht="16.5" customHeight="1">
      <c r="A40" s="72"/>
      <c r="B40" s="184"/>
      <c r="C40" s="185"/>
      <c r="D40" s="189"/>
      <c r="E40" s="191"/>
      <c r="F40" s="191"/>
      <c r="G40" s="76" t="s">
        <v>116</v>
      </c>
      <c r="H40" s="171">
        <f>J40+S40</f>
        <v>0</v>
      </c>
      <c r="I40" s="171"/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f>T40</f>
        <v>0</v>
      </c>
      <c r="T40" s="77">
        <v>0</v>
      </c>
      <c r="U40" s="77">
        <v>0</v>
      </c>
      <c r="V40" s="77">
        <v>0</v>
      </c>
      <c r="W40" s="77">
        <v>0</v>
      </c>
    </row>
    <row r="41" spans="1:23" ht="16.5" customHeight="1">
      <c r="A41" s="72"/>
      <c r="B41" s="184"/>
      <c r="C41" s="185"/>
      <c r="D41" s="189"/>
      <c r="E41" s="191"/>
      <c r="F41" s="191"/>
      <c r="G41" s="76" t="s">
        <v>117</v>
      </c>
      <c r="H41" s="171">
        <f>J41+S41</f>
        <v>120193</v>
      </c>
      <c r="I41" s="171"/>
      <c r="J41" s="77">
        <f>K41+N41+O41+P41+Q41+R41</f>
        <v>120193</v>
      </c>
      <c r="K41" s="77">
        <f>L41+M41</f>
        <v>120193</v>
      </c>
      <c r="L41" s="77">
        <v>0</v>
      </c>
      <c r="M41" s="77">
        <v>120193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f>T41</f>
        <v>0</v>
      </c>
      <c r="T41" s="77">
        <v>0</v>
      </c>
      <c r="U41" s="77">
        <v>0</v>
      </c>
      <c r="V41" s="77">
        <v>0</v>
      </c>
      <c r="W41" s="77">
        <v>0</v>
      </c>
    </row>
    <row r="42" spans="1:23" ht="15" customHeight="1">
      <c r="A42" s="72"/>
      <c r="B42" s="186"/>
      <c r="C42" s="187"/>
      <c r="D42" s="190"/>
      <c r="E42" s="191"/>
      <c r="F42" s="191"/>
      <c r="G42" s="76" t="s">
        <v>118</v>
      </c>
      <c r="H42" s="171">
        <f>H39-H40+H41</f>
        <v>6749945</v>
      </c>
      <c r="I42" s="171"/>
      <c r="J42" s="77">
        <f aca="true" t="shared" si="7" ref="J42:O42">J39-J40+J41</f>
        <v>6749945</v>
      </c>
      <c r="K42" s="77">
        <f t="shared" si="7"/>
        <v>6428304</v>
      </c>
      <c r="L42" s="77">
        <f t="shared" si="7"/>
        <v>5474652</v>
      </c>
      <c r="M42" s="77">
        <f t="shared" si="7"/>
        <v>953652</v>
      </c>
      <c r="N42" s="77">
        <f t="shared" si="7"/>
        <v>0</v>
      </c>
      <c r="O42" s="77">
        <f t="shared" si="7"/>
        <v>321641</v>
      </c>
      <c r="P42" s="77">
        <v>0</v>
      </c>
      <c r="Q42" s="77">
        <v>0</v>
      </c>
      <c r="R42" s="77">
        <v>0</v>
      </c>
      <c r="S42" s="77">
        <f>S39-S40+S41</f>
        <v>0</v>
      </c>
      <c r="T42" s="77">
        <f>T39-T40+T41</f>
        <v>0</v>
      </c>
      <c r="U42" s="77">
        <f>U39-U40+U41</f>
        <v>0</v>
      </c>
      <c r="V42" s="77">
        <v>0</v>
      </c>
      <c r="W42" s="77">
        <v>0</v>
      </c>
    </row>
    <row r="43" spans="1:23" ht="19.5" customHeight="1">
      <c r="A43" s="72"/>
      <c r="B43" s="167" t="s">
        <v>110</v>
      </c>
      <c r="C43" s="167"/>
      <c r="D43" s="167"/>
      <c r="E43" s="167"/>
      <c r="F43" s="167"/>
      <c r="G43" s="76" t="s">
        <v>115</v>
      </c>
      <c r="H43" s="168">
        <f>J43+S43</f>
        <v>42906794.82</v>
      </c>
      <c r="I43" s="168"/>
      <c r="J43" s="80">
        <f>K43+N43+O43+P43+Q43+R43</f>
        <v>33818883.85</v>
      </c>
      <c r="K43" s="80">
        <f>L43+M43</f>
        <v>27286248.85</v>
      </c>
      <c r="L43" s="80">
        <v>16563794</v>
      </c>
      <c r="M43" s="80">
        <v>10722454.85</v>
      </c>
      <c r="N43" s="80">
        <v>1235161</v>
      </c>
      <c r="O43" s="80">
        <v>4063950</v>
      </c>
      <c r="P43" s="80" t="s">
        <v>103</v>
      </c>
      <c r="Q43" s="80" t="s">
        <v>103</v>
      </c>
      <c r="R43" s="80">
        <v>1233524</v>
      </c>
      <c r="S43" s="80">
        <f>T43+V43+W43</f>
        <v>9087910.969999999</v>
      </c>
      <c r="T43" s="80">
        <v>7963205.97</v>
      </c>
      <c r="U43" s="80">
        <v>5006745.97</v>
      </c>
      <c r="V43" s="81">
        <v>0</v>
      </c>
      <c r="W43" s="80">
        <v>1124705</v>
      </c>
    </row>
    <row r="44" spans="1:23" ht="21.75" customHeight="1">
      <c r="A44" s="72"/>
      <c r="B44" s="167"/>
      <c r="C44" s="167"/>
      <c r="D44" s="167"/>
      <c r="E44" s="167"/>
      <c r="F44" s="167"/>
      <c r="G44" s="79" t="s">
        <v>116</v>
      </c>
      <c r="H44" s="168">
        <f>J44+S44</f>
        <v>0</v>
      </c>
      <c r="I44" s="168"/>
      <c r="J44" s="80">
        <f>K44+N44+O44+P44+Q44+R44</f>
        <v>0</v>
      </c>
      <c r="K44" s="80">
        <f>L44+M44</f>
        <v>0</v>
      </c>
      <c r="L44" s="80" t="s">
        <v>103</v>
      </c>
      <c r="M44" s="80">
        <f>M20</f>
        <v>0</v>
      </c>
      <c r="N44" s="80" t="s">
        <v>103</v>
      </c>
      <c r="O44" s="80" t="s">
        <v>103</v>
      </c>
      <c r="P44" s="80" t="s">
        <v>103</v>
      </c>
      <c r="Q44" s="80" t="s">
        <v>103</v>
      </c>
      <c r="R44" s="80">
        <v>0</v>
      </c>
      <c r="S44" s="80">
        <f>T44+V44+W44</f>
        <v>0</v>
      </c>
      <c r="T44" s="80">
        <f>T36</f>
        <v>0</v>
      </c>
      <c r="U44" s="80">
        <f>U36</f>
        <v>0</v>
      </c>
      <c r="V44" s="81" t="s">
        <v>103</v>
      </c>
      <c r="W44" s="77">
        <v>0</v>
      </c>
    </row>
    <row r="45" spans="1:23" ht="18" customHeight="1">
      <c r="A45" s="72"/>
      <c r="B45" s="167"/>
      <c r="C45" s="167"/>
      <c r="D45" s="167"/>
      <c r="E45" s="167"/>
      <c r="F45" s="167"/>
      <c r="G45" s="79" t="s">
        <v>117</v>
      </c>
      <c r="H45" s="168">
        <f>J45+S45</f>
        <v>958637</v>
      </c>
      <c r="I45" s="168"/>
      <c r="J45" s="80">
        <f>K45+N45+O45+P45+Q45+R45</f>
        <v>164311</v>
      </c>
      <c r="K45" s="80">
        <f>L45+M45</f>
        <v>164311</v>
      </c>
      <c r="L45" s="80">
        <v>0</v>
      </c>
      <c r="M45" s="80">
        <f>M21+M37</f>
        <v>164311</v>
      </c>
      <c r="N45" s="80" t="s">
        <v>103</v>
      </c>
      <c r="O45" s="80">
        <v>0</v>
      </c>
      <c r="P45" s="80" t="s">
        <v>103</v>
      </c>
      <c r="Q45" s="80" t="s">
        <v>103</v>
      </c>
      <c r="R45" s="80">
        <v>0</v>
      </c>
      <c r="S45" s="80">
        <f>T45+V45+W45</f>
        <v>794326</v>
      </c>
      <c r="T45" s="80">
        <f>T21+T29</f>
        <v>444326</v>
      </c>
      <c r="U45" s="80">
        <f>U37</f>
        <v>0</v>
      </c>
      <c r="V45" s="81" t="s">
        <v>103</v>
      </c>
      <c r="W45" s="77">
        <f>W13</f>
        <v>350000</v>
      </c>
    </row>
    <row r="46" spans="1:23" s="84" customFormat="1" ht="24.75" customHeight="1">
      <c r="A46" s="82"/>
      <c r="B46" s="167"/>
      <c r="C46" s="167"/>
      <c r="D46" s="167"/>
      <c r="E46" s="167"/>
      <c r="F46" s="167"/>
      <c r="G46" s="83" t="s">
        <v>118</v>
      </c>
      <c r="H46" s="168">
        <f>H43-H44+H45</f>
        <v>43865431.82</v>
      </c>
      <c r="I46" s="168"/>
      <c r="J46" s="80">
        <f>J43-J44+J45</f>
        <v>33983194.85</v>
      </c>
      <c r="K46" s="80">
        <f>K43-K44+K45</f>
        <v>27450559.85</v>
      </c>
      <c r="L46" s="80">
        <f>L43-L44+L45</f>
        <v>16563794</v>
      </c>
      <c r="M46" s="80">
        <f aca="true" t="shared" si="8" ref="M46:W46">M43-M44+M45</f>
        <v>10886765.85</v>
      </c>
      <c r="N46" s="80">
        <f t="shared" si="8"/>
        <v>1235161</v>
      </c>
      <c r="O46" s="80">
        <f t="shared" si="8"/>
        <v>4063950</v>
      </c>
      <c r="P46" s="80">
        <f t="shared" si="8"/>
        <v>0</v>
      </c>
      <c r="Q46" s="80">
        <f t="shared" si="8"/>
        <v>0</v>
      </c>
      <c r="R46" s="80">
        <f t="shared" si="8"/>
        <v>1233524</v>
      </c>
      <c r="S46" s="80">
        <f t="shared" si="8"/>
        <v>9882236.969999999</v>
      </c>
      <c r="T46" s="80">
        <f t="shared" si="8"/>
        <v>8407531.969999999</v>
      </c>
      <c r="U46" s="80">
        <f t="shared" si="8"/>
        <v>5006745.97</v>
      </c>
      <c r="V46" s="80">
        <f t="shared" si="8"/>
        <v>0</v>
      </c>
      <c r="W46" s="80">
        <f t="shared" si="8"/>
        <v>1474705</v>
      </c>
    </row>
    <row r="47" spans="1:23" s="84" customFormat="1" ht="16.5" customHeight="1">
      <c r="A47" s="82"/>
      <c r="B47" s="175" t="s">
        <v>120</v>
      </c>
      <c r="C47" s="175"/>
      <c r="D47" s="175"/>
      <c r="E47" s="175"/>
      <c r="F47" s="175"/>
      <c r="G47" s="17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</row>
    <row r="48" spans="1:23" s="84" customFormat="1" ht="15.75" customHeight="1">
      <c r="A48" s="82"/>
      <c r="B48" s="199" t="s">
        <v>14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85"/>
      <c r="T48" s="85"/>
      <c r="U48" s="85"/>
      <c r="V48" s="85"/>
      <c r="W48" s="85"/>
    </row>
    <row r="49" spans="1:23" s="84" customFormat="1" ht="66.75" customHeight="1">
      <c r="A49" s="82"/>
      <c r="B49" s="197" t="s">
        <v>177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</row>
    <row r="50" spans="1:23" s="84" customFormat="1" ht="104.25" customHeight="1">
      <c r="A50" s="82"/>
      <c r="B50" s="197" t="s">
        <v>184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</row>
    <row r="52" spans="19:22" ht="12.75">
      <c r="S52" s="174" t="s">
        <v>111</v>
      </c>
      <c r="T52" s="174"/>
      <c r="U52" s="174"/>
      <c r="V52" s="174"/>
    </row>
    <row r="53" spans="19:22" ht="28.5" customHeight="1">
      <c r="S53" s="174" t="s">
        <v>112</v>
      </c>
      <c r="T53" s="174"/>
      <c r="U53" s="174"/>
      <c r="V53" s="174"/>
    </row>
  </sheetData>
  <mergeCells count="98">
    <mergeCell ref="B31:C34"/>
    <mergeCell ref="D31:D34"/>
    <mergeCell ref="E31:F34"/>
    <mergeCell ref="H31:I31"/>
    <mergeCell ref="H32:I32"/>
    <mergeCell ref="H33:I33"/>
    <mergeCell ref="H34:I34"/>
    <mergeCell ref="H27:I27"/>
    <mergeCell ref="H28:I28"/>
    <mergeCell ref="H29:I29"/>
    <mergeCell ref="H30:I30"/>
    <mergeCell ref="A1:W1"/>
    <mergeCell ref="B2:W2"/>
    <mergeCell ref="A3:B3"/>
    <mergeCell ref="C3:E3"/>
    <mergeCell ref="F3:H3"/>
    <mergeCell ref="I3:W3"/>
    <mergeCell ref="T5:W5"/>
    <mergeCell ref="T6:T9"/>
    <mergeCell ref="U6:U7"/>
    <mergeCell ref="B50:W50"/>
    <mergeCell ref="B49:W49"/>
    <mergeCell ref="B48:R48"/>
    <mergeCell ref="B4:C9"/>
    <mergeCell ref="B27:C30"/>
    <mergeCell ref="D27:D30"/>
    <mergeCell ref="E27:F30"/>
    <mergeCell ref="V6:V9"/>
    <mergeCell ref="W6:W9"/>
    <mergeCell ref="K7:K9"/>
    <mergeCell ref="Q7:Q9"/>
    <mergeCell ref="R7:R9"/>
    <mergeCell ref="U8:U9"/>
    <mergeCell ref="N7:N9"/>
    <mergeCell ref="O7:O9"/>
    <mergeCell ref="P7:P9"/>
    <mergeCell ref="K5:R6"/>
    <mergeCell ref="B10:C10"/>
    <mergeCell ref="E10:G10"/>
    <mergeCell ref="H10:I10"/>
    <mergeCell ref="L7:M8"/>
    <mergeCell ref="D4:D9"/>
    <mergeCell ref="E4:G9"/>
    <mergeCell ref="H4:I9"/>
    <mergeCell ref="J4:W4"/>
    <mergeCell ref="J5:J9"/>
    <mergeCell ref="S5:S9"/>
    <mergeCell ref="B11:C14"/>
    <mergeCell ref="D11:D14"/>
    <mergeCell ref="E11:F14"/>
    <mergeCell ref="H11:I11"/>
    <mergeCell ref="X11:X13"/>
    <mergeCell ref="H12:I12"/>
    <mergeCell ref="H13:I13"/>
    <mergeCell ref="H14:I14"/>
    <mergeCell ref="B15:C18"/>
    <mergeCell ref="D15:D18"/>
    <mergeCell ref="E15:F18"/>
    <mergeCell ref="H15:I15"/>
    <mergeCell ref="H16:I16"/>
    <mergeCell ref="H17:I17"/>
    <mergeCell ref="H18:I18"/>
    <mergeCell ref="B19:C22"/>
    <mergeCell ref="D19:D22"/>
    <mergeCell ref="E19:F22"/>
    <mergeCell ref="H19:I19"/>
    <mergeCell ref="H20:I20"/>
    <mergeCell ref="H21:I21"/>
    <mergeCell ref="H22:I22"/>
    <mergeCell ref="B23:C26"/>
    <mergeCell ref="D23:D26"/>
    <mergeCell ref="E23:F26"/>
    <mergeCell ref="H23:I23"/>
    <mergeCell ref="H24:I24"/>
    <mergeCell ref="H25:I25"/>
    <mergeCell ref="H26:I26"/>
    <mergeCell ref="B39:C42"/>
    <mergeCell ref="D39:D42"/>
    <mergeCell ref="E39:F42"/>
    <mergeCell ref="H39:I39"/>
    <mergeCell ref="H40:I40"/>
    <mergeCell ref="H41:I41"/>
    <mergeCell ref="H42:I42"/>
    <mergeCell ref="B35:C38"/>
    <mergeCell ref="D35:D38"/>
    <mergeCell ref="E35:F38"/>
    <mergeCell ref="H35:I35"/>
    <mergeCell ref="H36:I36"/>
    <mergeCell ref="H37:I37"/>
    <mergeCell ref="H38:I38"/>
    <mergeCell ref="S52:V52"/>
    <mergeCell ref="S53:V53"/>
    <mergeCell ref="B47:G47"/>
    <mergeCell ref="B43:F46"/>
    <mergeCell ref="H43:I43"/>
    <mergeCell ref="H44:I44"/>
    <mergeCell ref="H45:I45"/>
    <mergeCell ref="H46:I46"/>
  </mergeCells>
  <printOptions/>
  <pageMargins left="0.31" right="0.17" top="0.44" bottom="0.33" header="0.24" footer="0.23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selection activeCell="F12" sqref="F12"/>
    </sheetView>
  </sheetViews>
  <sheetFormatPr defaultColWidth="9.140625" defaultRowHeight="12.75"/>
  <cols>
    <col min="1" max="1" width="5.57421875" style="3" customWidth="1"/>
    <col min="2" max="2" width="33.140625" style="3" customWidth="1"/>
    <col min="3" max="3" width="9.7109375" style="3" customWidth="1"/>
    <col min="4" max="4" width="13.8515625" style="3" customWidth="1"/>
    <col min="5" max="5" width="13.140625" style="3" customWidth="1"/>
    <col min="6" max="6" width="14.28125" style="3" customWidth="1"/>
    <col min="7" max="7" width="9.140625" style="3" customWidth="1"/>
    <col min="8" max="8" width="10.140625" style="3" bestFit="1" customWidth="1"/>
    <col min="9" max="16384" width="9.140625" style="3" customWidth="1"/>
  </cols>
  <sheetData>
    <row r="1" spans="2:6" ht="17.25" customHeight="1">
      <c r="B1" s="208" t="s">
        <v>180</v>
      </c>
      <c r="C1" s="208"/>
      <c r="D1" s="208"/>
      <c r="E1" s="208"/>
      <c r="F1" s="208"/>
    </row>
    <row r="2" spans="2:6" ht="14.25" customHeight="1">
      <c r="B2" s="66"/>
      <c r="C2" s="209" t="s">
        <v>13</v>
      </c>
      <c r="D2" s="209"/>
      <c r="E2" s="209"/>
      <c r="F2" s="209"/>
    </row>
    <row r="3" spans="2:6" ht="17.25" customHeight="1">
      <c r="B3" s="208" t="s">
        <v>121</v>
      </c>
      <c r="C3" s="208"/>
      <c r="D3" s="208"/>
      <c r="E3" s="208"/>
      <c r="F3" s="208"/>
    </row>
    <row r="4" spans="2:24" ht="17.25" customHeight="1">
      <c r="B4" s="98"/>
      <c r="C4" s="98"/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</row>
    <row r="5" spans="1:5" ht="21" customHeight="1">
      <c r="A5" s="210" t="s">
        <v>122</v>
      </c>
      <c r="B5" s="210"/>
      <c r="C5" s="210"/>
      <c r="D5" s="210"/>
      <c r="E5" s="210"/>
    </row>
    <row r="6" ht="14.25">
      <c r="D6" s="4"/>
    </row>
    <row r="7" spans="1:6" s="6" customFormat="1" ht="15" customHeight="1">
      <c r="A7" s="214" t="s">
        <v>18</v>
      </c>
      <c r="B7" s="214" t="s">
        <v>19</v>
      </c>
      <c r="C7" s="211" t="s">
        <v>20</v>
      </c>
      <c r="D7" s="211" t="s">
        <v>123</v>
      </c>
      <c r="E7" s="211" t="s">
        <v>113</v>
      </c>
      <c r="F7" s="211" t="s">
        <v>114</v>
      </c>
    </row>
    <row r="8" spans="1:6" s="6" customFormat="1" ht="15" customHeight="1">
      <c r="A8" s="214"/>
      <c r="B8" s="214"/>
      <c r="C8" s="214"/>
      <c r="D8" s="211"/>
      <c r="E8" s="211"/>
      <c r="F8" s="211"/>
    </row>
    <row r="9" spans="1:6" s="6" customFormat="1" ht="15.75" customHeight="1">
      <c r="A9" s="214"/>
      <c r="B9" s="214"/>
      <c r="C9" s="214"/>
      <c r="D9" s="211"/>
      <c r="E9" s="211"/>
      <c r="F9" s="211"/>
    </row>
    <row r="10" spans="1:6" s="7" customFormat="1" ht="9.75" customHeight="1">
      <c r="A10" s="5">
        <v>1</v>
      </c>
      <c r="B10" s="5">
        <v>2</v>
      </c>
      <c r="C10" s="5">
        <v>3</v>
      </c>
      <c r="D10" s="2">
        <v>4</v>
      </c>
      <c r="E10" s="62"/>
      <c r="F10" s="62"/>
    </row>
    <row r="11" spans="1:6" s="10" customFormat="1" ht="17.25" customHeight="1">
      <c r="A11" s="8">
        <v>1</v>
      </c>
      <c r="B11" s="9" t="s">
        <v>21</v>
      </c>
      <c r="C11" s="8"/>
      <c r="D11" s="27">
        <v>38916578.25</v>
      </c>
      <c r="E11" s="30">
        <v>164311</v>
      </c>
      <c r="F11" s="30">
        <f>D11+E11</f>
        <v>39080889.25</v>
      </c>
    </row>
    <row r="12" spans="1:6" ht="17.25" customHeight="1">
      <c r="A12" s="8">
        <v>2</v>
      </c>
      <c r="B12" s="9" t="s">
        <v>22</v>
      </c>
      <c r="C12" s="8"/>
      <c r="D12" s="27">
        <v>42906794.82</v>
      </c>
      <c r="E12" s="30">
        <v>958637</v>
      </c>
      <c r="F12" s="30">
        <f>D12+E12</f>
        <v>43865431.82</v>
      </c>
    </row>
    <row r="13" spans="1:6" ht="17.25" customHeight="1">
      <c r="A13" s="8">
        <v>3</v>
      </c>
      <c r="B13" s="9" t="s">
        <v>23</v>
      </c>
      <c r="C13" s="11"/>
      <c r="D13" s="28">
        <f>D11-D12</f>
        <v>-3990216.5700000003</v>
      </c>
      <c r="E13" s="63"/>
      <c r="F13" s="65">
        <f>F11-F12</f>
        <v>-4784542.57</v>
      </c>
    </row>
    <row r="14" spans="1:6" ht="18.75" customHeight="1">
      <c r="A14" s="212" t="s">
        <v>24</v>
      </c>
      <c r="B14" s="213"/>
      <c r="C14" s="11"/>
      <c r="D14" s="26">
        <f>D15+D16+D17+D18+D19+D20+D21+D22</f>
        <v>5424216.57</v>
      </c>
      <c r="E14" s="26">
        <f>E21</f>
        <v>794326</v>
      </c>
      <c r="F14" s="26">
        <f>F18+F21</f>
        <v>6218542.57</v>
      </c>
    </row>
    <row r="15" spans="1:6" ht="44.25" customHeight="1">
      <c r="A15" s="8">
        <v>1</v>
      </c>
      <c r="B15" s="14" t="s">
        <v>51</v>
      </c>
      <c r="C15" s="8" t="s">
        <v>28</v>
      </c>
      <c r="D15" s="28"/>
      <c r="E15" s="63"/>
      <c r="F15" s="63"/>
    </row>
    <row r="16" spans="1:6" ht="21.75" customHeight="1">
      <c r="A16" s="8">
        <v>2</v>
      </c>
      <c r="B16" s="12" t="s">
        <v>25</v>
      </c>
      <c r="C16" s="8" t="s">
        <v>26</v>
      </c>
      <c r="D16" s="27">
        <v>0</v>
      </c>
      <c r="E16" s="63"/>
      <c r="F16" s="63"/>
    </row>
    <row r="17" spans="1:6" ht="18.75" customHeight="1">
      <c r="A17" s="13">
        <v>3</v>
      </c>
      <c r="B17" s="11" t="s">
        <v>27</v>
      </c>
      <c r="C17" s="8" t="s">
        <v>26</v>
      </c>
      <c r="D17" s="27">
        <v>0</v>
      </c>
      <c r="E17" s="63"/>
      <c r="F17" s="63"/>
    </row>
    <row r="18" spans="1:6" ht="18.75" customHeight="1">
      <c r="A18" s="8">
        <v>4</v>
      </c>
      <c r="B18" s="11" t="s">
        <v>34</v>
      </c>
      <c r="C18" s="8" t="s">
        <v>35</v>
      </c>
      <c r="D18" s="30">
        <v>2000000</v>
      </c>
      <c r="E18" s="30">
        <v>0</v>
      </c>
      <c r="F18" s="65">
        <f>D18+E18</f>
        <v>2000000</v>
      </c>
    </row>
    <row r="19" spans="1:6" ht="18.75" customHeight="1">
      <c r="A19" s="8">
        <v>5</v>
      </c>
      <c r="B19" s="11" t="s">
        <v>30</v>
      </c>
      <c r="C19" s="8" t="s">
        <v>31</v>
      </c>
      <c r="D19" s="28"/>
      <c r="E19" s="63"/>
      <c r="F19" s="63"/>
    </row>
    <row r="20" spans="1:6" ht="42" customHeight="1">
      <c r="A20" s="13">
        <v>6</v>
      </c>
      <c r="B20" s="17" t="s">
        <v>150</v>
      </c>
      <c r="C20" s="8" t="s">
        <v>29</v>
      </c>
      <c r="D20" s="28"/>
      <c r="E20" s="63"/>
      <c r="F20" s="63"/>
    </row>
    <row r="21" spans="1:6" ht="17.25" customHeight="1">
      <c r="A21" s="8">
        <v>7</v>
      </c>
      <c r="B21" s="15" t="s">
        <v>36</v>
      </c>
      <c r="C21" s="8" t="s">
        <v>149</v>
      </c>
      <c r="D21" s="27">
        <v>3424216.57</v>
      </c>
      <c r="E21" s="30">
        <v>794326</v>
      </c>
      <c r="F21" s="65">
        <f>D21+E21</f>
        <v>4218542.57</v>
      </c>
    </row>
    <row r="22" spans="1:6" ht="18.75" customHeight="1">
      <c r="A22" s="13">
        <v>8</v>
      </c>
      <c r="B22" s="11" t="s">
        <v>32</v>
      </c>
      <c r="C22" s="8" t="s">
        <v>33</v>
      </c>
      <c r="D22" s="29"/>
      <c r="E22" s="63"/>
      <c r="F22" s="63"/>
    </row>
    <row r="23" spans="1:6" ht="18.75" customHeight="1">
      <c r="A23" s="212" t="s">
        <v>37</v>
      </c>
      <c r="B23" s="213"/>
      <c r="C23" s="8"/>
      <c r="D23" s="26">
        <f>D24+D25+D29</f>
        <v>1434000</v>
      </c>
      <c r="E23" s="63"/>
      <c r="F23" s="47">
        <f>F25+F29</f>
        <v>1434000</v>
      </c>
    </row>
    <row r="24" spans="1:6" ht="16.5" customHeight="1">
      <c r="A24" s="8">
        <v>1</v>
      </c>
      <c r="B24" s="11" t="s">
        <v>38</v>
      </c>
      <c r="C24" s="8" t="s">
        <v>39</v>
      </c>
      <c r="D24" s="27">
        <v>0</v>
      </c>
      <c r="E24" s="63"/>
      <c r="F24" s="63"/>
    </row>
    <row r="25" spans="1:6" ht="17.25" customHeight="1">
      <c r="A25" s="13">
        <v>2</v>
      </c>
      <c r="B25" s="16" t="s">
        <v>40</v>
      </c>
      <c r="C25" s="13" t="s">
        <v>39</v>
      </c>
      <c r="D25" s="27">
        <v>134000</v>
      </c>
      <c r="E25" s="63"/>
      <c r="F25" s="65">
        <f>D25</f>
        <v>134000</v>
      </c>
    </row>
    <row r="26" spans="1:6" ht="42" customHeight="1">
      <c r="A26" s="8">
        <v>3</v>
      </c>
      <c r="B26" s="17" t="s">
        <v>41</v>
      </c>
      <c r="C26" s="8" t="s">
        <v>42</v>
      </c>
      <c r="D26" s="30"/>
      <c r="E26" s="63"/>
      <c r="F26" s="63"/>
    </row>
    <row r="27" spans="1:6" ht="14.25" customHeight="1">
      <c r="A27" s="13">
        <v>4</v>
      </c>
      <c r="B27" s="16" t="s">
        <v>43</v>
      </c>
      <c r="C27" s="13" t="s">
        <v>44</v>
      </c>
      <c r="D27" s="31"/>
      <c r="E27" s="63"/>
      <c r="F27" s="63"/>
    </row>
    <row r="28" spans="1:6" ht="15.75" customHeight="1">
      <c r="A28" s="8">
        <v>5</v>
      </c>
      <c r="B28" s="11" t="s">
        <v>45</v>
      </c>
      <c r="C28" s="8" t="s">
        <v>46</v>
      </c>
      <c r="D28" s="30"/>
      <c r="E28" s="63"/>
      <c r="F28" s="63"/>
    </row>
    <row r="29" spans="1:6" ht="28.5" customHeight="1">
      <c r="A29" s="18">
        <v>6</v>
      </c>
      <c r="B29" s="17" t="s">
        <v>47</v>
      </c>
      <c r="C29" s="18" t="s">
        <v>48</v>
      </c>
      <c r="D29" s="27">
        <v>1300000</v>
      </c>
      <c r="E29" s="63"/>
      <c r="F29" s="27">
        <f>D29</f>
        <v>1300000</v>
      </c>
    </row>
    <row r="30" spans="1:6" ht="18" customHeight="1">
      <c r="A30" s="18">
        <v>7</v>
      </c>
      <c r="B30" s="15" t="s">
        <v>49</v>
      </c>
      <c r="C30" s="19" t="s">
        <v>50</v>
      </c>
      <c r="D30" s="20"/>
      <c r="E30" s="64"/>
      <c r="F30" s="64"/>
    </row>
    <row r="31" spans="1:3" ht="14.25">
      <c r="A31" s="21"/>
      <c r="B31" s="22"/>
      <c r="C31" s="23"/>
    </row>
    <row r="33" spans="3:6" ht="14.25">
      <c r="C33" s="209"/>
      <c r="D33" s="209"/>
      <c r="E33" s="209" t="s">
        <v>111</v>
      </c>
      <c r="F33" s="209"/>
    </row>
    <row r="35" spans="3:6" ht="14.25">
      <c r="C35" s="209"/>
      <c r="D35" s="209"/>
      <c r="E35" s="209" t="s">
        <v>112</v>
      </c>
      <c r="F35" s="209"/>
    </row>
  </sheetData>
  <mergeCells count="16">
    <mergeCell ref="C33:D33"/>
    <mergeCell ref="E33:F33"/>
    <mergeCell ref="C35:D35"/>
    <mergeCell ref="E35:F35"/>
    <mergeCell ref="E7:E9"/>
    <mergeCell ref="F7:F9"/>
    <mergeCell ref="A14:B14"/>
    <mergeCell ref="A23:B23"/>
    <mergeCell ref="A7:A9"/>
    <mergeCell ref="B7:B9"/>
    <mergeCell ref="C7:C9"/>
    <mergeCell ref="D7:D9"/>
    <mergeCell ref="B1:F1"/>
    <mergeCell ref="C2:F2"/>
    <mergeCell ref="B3:F3"/>
    <mergeCell ref="A5:E5"/>
  </mergeCells>
  <printOptions/>
  <pageMargins left="0.75" right="0.26" top="0.6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1" sqref="D1:G1"/>
    </sheetView>
  </sheetViews>
  <sheetFormatPr defaultColWidth="9.140625" defaultRowHeight="12.75"/>
  <cols>
    <col min="1" max="1" width="4.7109375" style="0" customWidth="1"/>
    <col min="3" max="3" width="8.8515625" style="0" customWidth="1"/>
    <col min="4" max="4" width="38.57421875" style="0" customWidth="1"/>
    <col min="5" max="5" width="13.00390625" style="0" customWidth="1"/>
    <col min="6" max="6" width="12.57421875" style="0" customWidth="1"/>
    <col min="7" max="7" width="13.421875" style="0" customWidth="1"/>
  </cols>
  <sheetData>
    <row r="1" spans="4:7" ht="21.75" customHeight="1">
      <c r="D1" s="179" t="s">
        <v>181</v>
      </c>
      <c r="E1" s="179"/>
      <c r="F1" s="179"/>
      <c r="G1" s="179"/>
    </row>
    <row r="2" spans="4:7" ht="22.5" customHeight="1">
      <c r="D2" s="179" t="s">
        <v>1</v>
      </c>
      <c r="E2" s="179"/>
      <c r="F2" s="179"/>
      <c r="G2" s="179"/>
    </row>
    <row r="3" spans="4:7" ht="18" customHeight="1">
      <c r="D3" s="215" t="s">
        <v>176</v>
      </c>
      <c r="E3" s="215"/>
      <c r="F3" s="215"/>
      <c r="G3" s="215"/>
    </row>
    <row r="4" ht="12.75" customHeight="1"/>
    <row r="5" spans="1:7" ht="37.5" customHeight="1">
      <c r="A5" s="229" t="s">
        <v>137</v>
      </c>
      <c r="B5" s="229"/>
      <c r="C5" s="229"/>
      <c r="D5" s="229"/>
      <c r="E5" s="229"/>
      <c r="F5" s="229"/>
      <c r="G5" s="229"/>
    </row>
    <row r="6" spans="4:7" ht="12.75">
      <c r="D6" s="1"/>
      <c r="E6" s="1"/>
      <c r="F6" s="1"/>
      <c r="G6" s="104"/>
    </row>
    <row r="7" spans="1:7" s="105" customFormat="1" ht="15" customHeight="1">
      <c r="A7" s="214" t="s">
        <v>18</v>
      </c>
      <c r="B7" s="214" t="s">
        <v>15</v>
      </c>
      <c r="C7" s="214" t="s">
        <v>17</v>
      </c>
      <c r="D7" s="211" t="s">
        <v>19</v>
      </c>
      <c r="E7" s="230" t="s">
        <v>138</v>
      </c>
      <c r="F7" s="211" t="s">
        <v>113</v>
      </c>
      <c r="G7" s="230" t="s">
        <v>147</v>
      </c>
    </row>
    <row r="8" spans="1:7" s="105" customFormat="1" ht="15" customHeight="1">
      <c r="A8" s="214"/>
      <c r="B8" s="214"/>
      <c r="C8" s="214"/>
      <c r="D8" s="211"/>
      <c r="E8" s="231"/>
      <c r="F8" s="211"/>
      <c r="G8" s="231"/>
    </row>
    <row r="9" spans="1:7" s="105" customFormat="1" ht="15" customHeight="1">
      <c r="A9" s="214"/>
      <c r="B9" s="214"/>
      <c r="C9" s="214"/>
      <c r="D9" s="211"/>
      <c r="E9" s="232"/>
      <c r="F9" s="211"/>
      <c r="G9" s="232"/>
    </row>
    <row r="10" spans="1:7" s="107" customFormat="1" ht="16.5" customHeight="1">
      <c r="A10" s="106">
        <v>1</v>
      </c>
      <c r="B10" s="106">
        <v>2</v>
      </c>
      <c r="C10" s="106">
        <v>3</v>
      </c>
      <c r="D10" s="106">
        <v>4</v>
      </c>
      <c r="E10" s="106"/>
      <c r="F10" s="106"/>
      <c r="G10" s="106">
        <v>5</v>
      </c>
    </row>
    <row r="11" spans="1:7" ht="34.5" customHeight="1">
      <c r="A11" s="220" t="s">
        <v>139</v>
      </c>
      <c r="B11" s="221"/>
      <c r="C11" s="222"/>
      <c r="D11" s="108" t="s">
        <v>140</v>
      </c>
      <c r="E11" s="108"/>
      <c r="F11" s="108"/>
      <c r="G11" s="109"/>
    </row>
    <row r="12" spans="1:7" s="114" customFormat="1" ht="23.25" customHeight="1">
      <c r="A12" s="110">
        <v>1</v>
      </c>
      <c r="B12" s="111">
        <v>150</v>
      </c>
      <c r="C12" s="111">
        <v>15011</v>
      </c>
      <c r="D12" s="112" t="s">
        <v>141</v>
      </c>
      <c r="E12" s="113">
        <v>10935</v>
      </c>
      <c r="F12" s="112"/>
      <c r="G12" s="113">
        <f>E12+F12</f>
        <v>10935</v>
      </c>
    </row>
    <row r="13" spans="1:7" s="114" customFormat="1" ht="24.75" customHeight="1">
      <c r="A13" s="110">
        <v>2</v>
      </c>
      <c r="B13" s="111">
        <v>600</v>
      </c>
      <c r="C13" s="111">
        <v>60013</v>
      </c>
      <c r="D13" s="112" t="s">
        <v>141</v>
      </c>
      <c r="E13" s="113">
        <v>300000</v>
      </c>
      <c r="F13" s="113">
        <v>0</v>
      </c>
      <c r="G13" s="113">
        <f>E13+F13</f>
        <v>300000</v>
      </c>
    </row>
    <row r="14" spans="1:7" ht="26.25" customHeight="1">
      <c r="A14" s="110">
        <v>3</v>
      </c>
      <c r="B14" s="111">
        <v>600</v>
      </c>
      <c r="C14" s="111">
        <v>60014</v>
      </c>
      <c r="D14" s="112" t="s">
        <v>142</v>
      </c>
      <c r="E14" s="113">
        <v>800000</v>
      </c>
      <c r="F14" s="113">
        <v>350000</v>
      </c>
      <c r="G14" s="113">
        <f>E14+F14</f>
        <v>1150000</v>
      </c>
    </row>
    <row r="15" spans="1:7" s="114" customFormat="1" ht="24" customHeight="1">
      <c r="A15" s="110">
        <v>4</v>
      </c>
      <c r="B15" s="111">
        <v>750</v>
      </c>
      <c r="C15" s="111">
        <v>75095</v>
      </c>
      <c r="D15" s="112" t="s">
        <v>141</v>
      </c>
      <c r="E15" s="113">
        <v>13770</v>
      </c>
      <c r="F15" s="112"/>
      <c r="G15" s="113">
        <v>13770</v>
      </c>
    </row>
    <row r="16" spans="1:7" ht="20.25" customHeight="1">
      <c r="A16" s="115"/>
      <c r="B16" s="111"/>
      <c r="C16" s="111"/>
      <c r="D16" s="112"/>
      <c r="E16" s="112"/>
      <c r="F16" s="112"/>
      <c r="G16" s="113"/>
    </row>
    <row r="17" spans="1:7" ht="27" customHeight="1">
      <c r="A17" s="223" t="s">
        <v>148</v>
      </c>
      <c r="B17" s="224"/>
      <c r="C17" s="224"/>
      <c r="D17" s="225"/>
      <c r="E17" s="116">
        <f>SUM(E12:E16)</f>
        <v>1124705</v>
      </c>
      <c r="F17" s="116">
        <f>SUM(F12:F16)</f>
        <v>350000</v>
      </c>
      <c r="G17" s="116">
        <f>SUM(G12:G16)</f>
        <v>1474705</v>
      </c>
    </row>
    <row r="18" spans="1:7" ht="44.25" customHeight="1">
      <c r="A18" s="220" t="s">
        <v>143</v>
      </c>
      <c r="B18" s="221"/>
      <c r="C18" s="222"/>
      <c r="D18" s="117" t="s">
        <v>144</v>
      </c>
      <c r="E18" s="117"/>
      <c r="F18" s="117"/>
      <c r="G18" s="118"/>
    </row>
    <row r="19" spans="1:7" ht="33.75" customHeight="1">
      <c r="A19" s="110">
        <v>1</v>
      </c>
      <c r="B19" s="119">
        <v>926</v>
      </c>
      <c r="C19" s="119">
        <v>92605</v>
      </c>
      <c r="D19" s="120" t="s">
        <v>146</v>
      </c>
      <c r="E19" s="121">
        <v>290000</v>
      </c>
      <c r="F19" s="113">
        <v>0</v>
      </c>
      <c r="G19" s="121">
        <v>290000</v>
      </c>
    </row>
    <row r="20" spans="1:7" ht="26.25" customHeight="1">
      <c r="A20" s="109"/>
      <c r="B20" s="109"/>
      <c r="C20" s="109"/>
      <c r="D20" s="109"/>
      <c r="E20" s="109"/>
      <c r="F20" s="109"/>
      <c r="G20" s="118"/>
    </row>
    <row r="21" spans="1:7" ht="24.75" customHeight="1">
      <c r="A21" s="109"/>
      <c r="B21" s="109"/>
      <c r="C21" s="109"/>
      <c r="D21" s="109"/>
      <c r="E21" s="109"/>
      <c r="F21" s="109"/>
      <c r="G21" s="118"/>
    </row>
    <row r="22" spans="1:7" ht="23.25" customHeight="1">
      <c r="A22" s="226" t="s">
        <v>145</v>
      </c>
      <c r="B22" s="227"/>
      <c r="C22" s="227"/>
      <c r="D22" s="228"/>
      <c r="E22" s="121">
        <f>SUM(E19:E21)</f>
        <v>290000</v>
      </c>
      <c r="F22" s="113">
        <v>0</v>
      </c>
      <c r="G22" s="121">
        <f>SUM(G19:G21)</f>
        <v>290000</v>
      </c>
    </row>
    <row r="23" spans="1:7" ht="32.25" customHeight="1">
      <c r="A23" s="216" t="s">
        <v>16</v>
      </c>
      <c r="B23" s="217"/>
      <c r="C23" s="217"/>
      <c r="D23" s="218"/>
      <c r="E23" s="122">
        <f>E17+E22</f>
        <v>1414705</v>
      </c>
      <c r="F23" s="122">
        <f>F17</f>
        <v>350000</v>
      </c>
      <c r="G23" s="122">
        <f>G17+G22</f>
        <v>1764705</v>
      </c>
    </row>
    <row r="25" ht="12.75">
      <c r="A25" s="123"/>
    </row>
    <row r="26" spans="4:7" ht="12.75">
      <c r="D26" s="219" t="s">
        <v>111</v>
      </c>
      <c r="E26" s="219"/>
      <c r="F26" s="219"/>
      <c r="G26" s="219"/>
    </row>
    <row r="28" spans="4:7" ht="20.25" customHeight="1">
      <c r="D28" s="179" t="s">
        <v>12</v>
      </c>
      <c r="E28" s="179"/>
      <c r="F28" s="179"/>
      <c r="G28" s="179"/>
    </row>
  </sheetData>
  <mergeCells count="18">
    <mergeCell ref="D1:G1"/>
    <mergeCell ref="D2:G2"/>
    <mergeCell ref="A5:G5"/>
    <mergeCell ref="A7:A9"/>
    <mergeCell ref="B7:B9"/>
    <mergeCell ref="C7:C9"/>
    <mergeCell ref="D7:D9"/>
    <mergeCell ref="E7:E9"/>
    <mergeCell ref="F7:F9"/>
    <mergeCell ref="G7:G9"/>
    <mergeCell ref="D3:G3"/>
    <mergeCell ref="A23:D23"/>
    <mergeCell ref="D26:G26"/>
    <mergeCell ref="D28:G28"/>
    <mergeCell ref="A11:C11"/>
    <mergeCell ref="A17:D17"/>
    <mergeCell ref="A18:C18"/>
    <mergeCell ref="A22:D22"/>
  </mergeCells>
  <printOptions/>
  <pageMargins left="0.69" right="0.17" top="0.63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3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0.57421875" style="1" customWidth="1"/>
    <col min="5" max="5" width="12.7109375" style="1" customWidth="1"/>
    <col min="6" max="6" width="13.421875" style="1" customWidth="1"/>
    <col min="7" max="7" width="13.140625" style="1" customWidth="1"/>
    <col min="8" max="8" width="13.421875" style="1" customWidth="1"/>
    <col min="9" max="9" width="14.00390625" style="1" customWidth="1"/>
    <col min="10" max="10" width="12.8515625" style="1" customWidth="1"/>
    <col min="11" max="11" width="11.28125" style="1" customWidth="1"/>
    <col min="12" max="12" width="9.57421875" style="1" customWidth="1"/>
    <col min="13" max="16384" width="9.140625" style="1" customWidth="1"/>
  </cols>
  <sheetData>
    <row r="1" spans="5:27" ht="12.75">
      <c r="E1" s="243" t="s">
        <v>183</v>
      </c>
      <c r="F1" s="243"/>
      <c r="G1" s="243"/>
      <c r="H1" s="243"/>
      <c r="I1" s="243"/>
      <c r="J1" s="243"/>
      <c r="K1" s="243"/>
      <c r="L1" s="243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6:27" ht="16.5" customHeight="1">
      <c r="F2" s="244" t="s">
        <v>11</v>
      </c>
      <c r="G2" s="244"/>
      <c r="H2" s="244"/>
      <c r="I2" s="244"/>
      <c r="J2" s="244"/>
      <c r="K2" s="244"/>
      <c r="L2" s="244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1:12" ht="24" customHeight="1">
      <c r="A3" s="236" t="s">
        <v>126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12" ht="12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</row>
    <row r="5" spans="1:12" s="33" customFormat="1" ht="14.25" customHeight="1">
      <c r="A5" s="245" t="s">
        <v>18</v>
      </c>
      <c r="B5" s="245" t="s">
        <v>15</v>
      </c>
      <c r="C5" s="245" t="s">
        <v>52</v>
      </c>
      <c r="D5" s="246" t="s">
        <v>64</v>
      </c>
      <c r="E5" s="246" t="s">
        <v>53</v>
      </c>
      <c r="F5" s="246" t="s">
        <v>54</v>
      </c>
      <c r="G5" s="246"/>
      <c r="H5" s="246"/>
      <c r="I5" s="246"/>
      <c r="J5" s="246"/>
      <c r="K5" s="247" t="s">
        <v>127</v>
      </c>
      <c r="L5" s="249" t="s">
        <v>55</v>
      </c>
    </row>
    <row r="6" spans="1:12" s="33" customFormat="1" ht="15" customHeight="1">
      <c r="A6" s="245"/>
      <c r="B6" s="245"/>
      <c r="C6" s="245"/>
      <c r="D6" s="246"/>
      <c r="E6" s="246"/>
      <c r="F6" s="246" t="s">
        <v>65</v>
      </c>
      <c r="G6" s="246" t="s">
        <v>56</v>
      </c>
      <c r="H6" s="246"/>
      <c r="I6" s="246"/>
      <c r="J6" s="246"/>
      <c r="K6" s="248"/>
      <c r="L6" s="250"/>
    </row>
    <row r="7" spans="1:12" s="33" customFormat="1" ht="29.25" customHeight="1">
      <c r="A7" s="245"/>
      <c r="B7" s="245"/>
      <c r="C7" s="245"/>
      <c r="D7" s="246"/>
      <c r="E7" s="246"/>
      <c r="F7" s="246"/>
      <c r="G7" s="246" t="s">
        <v>57</v>
      </c>
      <c r="H7" s="252" t="s">
        <v>58</v>
      </c>
      <c r="I7" s="251" t="s">
        <v>59</v>
      </c>
      <c r="J7" s="252" t="s">
        <v>60</v>
      </c>
      <c r="K7" s="248"/>
      <c r="L7" s="250"/>
    </row>
    <row r="8" spans="1:12" s="33" customFormat="1" ht="12" customHeight="1">
      <c r="A8" s="245"/>
      <c r="B8" s="245"/>
      <c r="C8" s="245"/>
      <c r="D8" s="246"/>
      <c r="E8" s="246"/>
      <c r="F8" s="246"/>
      <c r="G8" s="246"/>
      <c r="H8" s="252"/>
      <c r="I8" s="251"/>
      <c r="J8" s="252"/>
      <c r="K8" s="248"/>
      <c r="L8" s="250"/>
    </row>
    <row r="9" spans="1:12" s="35" customFormat="1" ht="13.5" customHeight="1">
      <c r="A9" s="34">
        <v>1</v>
      </c>
      <c r="B9" s="34">
        <v>2</v>
      </c>
      <c r="C9" s="34">
        <v>3</v>
      </c>
      <c r="D9" s="34">
        <v>5</v>
      </c>
      <c r="E9" s="34">
        <v>6</v>
      </c>
      <c r="F9" s="34">
        <v>7</v>
      </c>
      <c r="G9" s="34">
        <v>8</v>
      </c>
      <c r="H9" s="34">
        <v>9</v>
      </c>
      <c r="I9" s="34">
        <v>10</v>
      </c>
      <c r="J9" s="34">
        <v>11</v>
      </c>
      <c r="K9" s="34">
        <v>12</v>
      </c>
      <c r="L9" s="34">
        <v>13</v>
      </c>
    </row>
    <row r="10" spans="1:12" s="36" customFormat="1" ht="26.25" customHeight="1">
      <c r="A10" s="60">
        <v>1</v>
      </c>
      <c r="B10" s="103" t="s">
        <v>124</v>
      </c>
      <c r="C10" s="103" t="s">
        <v>125</v>
      </c>
      <c r="D10" s="37" t="s">
        <v>135</v>
      </c>
      <c r="E10" s="57">
        <f>F10</f>
        <v>200000</v>
      </c>
      <c r="F10" s="57">
        <f>G10+H10</f>
        <v>200000</v>
      </c>
      <c r="G10" s="57">
        <v>0</v>
      </c>
      <c r="H10" s="57">
        <v>200000</v>
      </c>
      <c r="I10" s="58"/>
      <c r="J10" s="24"/>
      <c r="K10" s="38"/>
      <c r="L10" s="42" t="s">
        <v>61</v>
      </c>
    </row>
    <row r="11" spans="1:12" s="35" customFormat="1" ht="23.25" customHeight="1">
      <c r="A11" s="241" t="s">
        <v>133</v>
      </c>
      <c r="B11" s="241"/>
      <c r="C11" s="241"/>
      <c r="D11" s="241"/>
      <c r="E11" s="54">
        <f>SUM(E10)</f>
        <v>200000</v>
      </c>
      <c r="F11" s="54">
        <f>SUM(F10)</f>
        <v>200000</v>
      </c>
      <c r="G11" s="54">
        <v>0</v>
      </c>
      <c r="H11" s="54">
        <f>SUM(H10)</f>
        <v>200000</v>
      </c>
      <c r="I11" s="102"/>
      <c r="J11" s="102"/>
      <c r="K11" s="102"/>
      <c r="L11" s="102"/>
    </row>
    <row r="12" spans="1:12" s="36" customFormat="1" ht="51.75" customHeight="1">
      <c r="A12" s="60">
        <v>2</v>
      </c>
      <c r="B12" s="60">
        <v>600</v>
      </c>
      <c r="C12" s="55">
        <v>60016</v>
      </c>
      <c r="D12" s="37" t="s">
        <v>136</v>
      </c>
      <c r="E12" s="57">
        <f>F12</f>
        <v>1216910</v>
      </c>
      <c r="F12" s="57">
        <f>G12+H12</f>
        <v>1216910</v>
      </c>
      <c r="G12" s="57">
        <v>416910</v>
      </c>
      <c r="H12" s="57">
        <v>800000</v>
      </c>
      <c r="I12" s="58"/>
      <c r="J12" s="24"/>
      <c r="K12" s="38"/>
      <c r="L12" s="42" t="s">
        <v>61</v>
      </c>
    </row>
    <row r="13" spans="1:12" s="36" customFormat="1" ht="65.25" customHeight="1">
      <c r="A13" s="150">
        <v>3</v>
      </c>
      <c r="B13" s="60">
        <v>600</v>
      </c>
      <c r="C13" s="55">
        <v>60016</v>
      </c>
      <c r="D13" s="155" t="s">
        <v>175</v>
      </c>
      <c r="E13" s="57">
        <f>F13</f>
        <v>200000</v>
      </c>
      <c r="F13" s="57">
        <f>G13</f>
        <v>200000</v>
      </c>
      <c r="G13" s="57">
        <v>200000</v>
      </c>
      <c r="H13" s="57"/>
      <c r="I13" s="58"/>
      <c r="J13" s="24"/>
      <c r="K13" s="38"/>
      <c r="L13" s="42" t="s">
        <v>61</v>
      </c>
    </row>
    <row r="14" spans="1:12" s="36" customFormat="1" ht="42.75" customHeight="1">
      <c r="A14" s="150">
        <v>4</v>
      </c>
      <c r="B14" s="60">
        <v>600</v>
      </c>
      <c r="C14" s="60">
        <v>60016</v>
      </c>
      <c r="D14" s="151" t="s">
        <v>172</v>
      </c>
      <c r="E14" s="57">
        <f>F14</f>
        <v>100000</v>
      </c>
      <c r="F14" s="57">
        <f>G14+I14</f>
        <v>100000</v>
      </c>
      <c r="G14" s="57">
        <v>100000</v>
      </c>
      <c r="H14" s="57"/>
      <c r="I14" s="58">
        <v>0</v>
      </c>
      <c r="J14" s="24"/>
      <c r="K14" s="38"/>
      <c r="L14" s="42" t="s">
        <v>61</v>
      </c>
    </row>
    <row r="15" spans="1:12" s="25" customFormat="1" ht="20.25" customHeight="1">
      <c r="A15" s="233" t="s">
        <v>62</v>
      </c>
      <c r="B15" s="234"/>
      <c r="C15" s="234"/>
      <c r="D15" s="235"/>
      <c r="E15" s="46">
        <f>F15+K15</f>
        <v>1516910</v>
      </c>
      <c r="F15" s="46">
        <f>F12+F13+F14</f>
        <v>1516910</v>
      </c>
      <c r="G15" s="46">
        <f>G12+G13+G14</f>
        <v>716910</v>
      </c>
      <c r="H15" s="61">
        <f>H12</f>
        <v>800000</v>
      </c>
      <c r="I15" s="46">
        <v>0</v>
      </c>
      <c r="J15" s="46">
        <f>J12</f>
        <v>0</v>
      </c>
      <c r="K15" s="46">
        <v>0</v>
      </c>
      <c r="L15" s="41"/>
    </row>
    <row r="16" spans="1:12" s="154" customFormat="1" ht="29.25" customHeight="1">
      <c r="A16" s="100">
        <v>5</v>
      </c>
      <c r="B16" s="60">
        <v>700</v>
      </c>
      <c r="C16" s="55">
        <v>70005</v>
      </c>
      <c r="D16" s="101" t="s">
        <v>173</v>
      </c>
      <c r="E16" s="43">
        <f aca="true" t="shared" si="0" ref="E16:F19">F16</f>
        <v>30000</v>
      </c>
      <c r="F16" s="43">
        <f t="shared" si="0"/>
        <v>30000</v>
      </c>
      <c r="G16" s="43">
        <v>30000</v>
      </c>
      <c r="H16" s="152"/>
      <c r="I16" s="43"/>
      <c r="J16" s="43"/>
      <c r="K16" s="43"/>
      <c r="L16" s="42" t="s">
        <v>61</v>
      </c>
    </row>
    <row r="17" spans="1:12" s="154" customFormat="1" ht="58.5" customHeight="1">
      <c r="A17" s="100">
        <v>6</v>
      </c>
      <c r="B17" s="60">
        <v>700</v>
      </c>
      <c r="C17" s="60">
        <v>70005</v>
      </c>
      <c r="D17" s="101" t="s">
        <v>10</v>
      </c>
      <c r="E17" s="43">
        <f t="shared" si="0"/>
        <v>394326</v>
      </c>
      <c r="F17" s="43">
        <f t="shared" si="0"/>
        <v>394326</v>
      </c>
      <c r="G17" s="43">
        <v>394326</v>
      </c>
      <c r="H17" s="152"/>
      <c r="I17" s="43"/>
      <c r="J17" s="43"/>
      <c r="K17" s="43"/>
      <c r="L17" s="42"/>
    </row>
    <row r="18" spans="1:12" s="154" customFormat="1" ht="29.25" customHeight="1">
      <c r="A18" s="233" t="s">
        <v>174</v>
      </c>
      <c r="B18" s="234"/>
      <c r="C18" s="234"/>
      <c r="D18" s="235"/>
      <c r="E18" s="92">
        <f t="shared" si="0"/>
        <v>424326</v>
      </c>
      <c r="F18" s="92">
        <f t="shared" si="0"/>
        <v>424326</v>
      </c>
      <c r="G18" s="92">
        <f>G16+G17</f>
        <v>424326</v>
      </c>
      <c r="H18" s="61"/>
      <c r="I18" s="92"/>
      <c r="J18" s="92"/>
      <c r="K18" s="92"/>
      <c r="L18" s="153"/>
    </row>
    <row r="19" spans="1:12" ht="30" customHeight="1">
      <c r="A19" s="39">
        <v>7</v>
      </c>
      <c r="B19" s="39">
        <v>750</v>
      </c>
      <c r="C19" s="40">
        <v>75023</v>
      </c>
      <c r="D19" s="88" t="s">
        <v>128</v>
      </c>
      <c r="E19" s="67">
        <f t="shared" si="0"/>
        <v>70000</v>
      </c>
      <c r="F19" s="67">
        <f t="shared" si="0"/>
        <v>70000</v>
      </c>
      <c r="G19" s="67">
        <v>70000</v>
      </c>
      <c r="H19" s="68"/>
      <c r="I19" s="59"/>
      <c r="J19" s="44"/>
      <c r="K19" s="45"/>
      <c r="L19" s="42" t="s">
        <v>61</v>
      </c>
    </row>
    <row r="20" spans="1:12" ht="44.25" customHeight="1">
      <c r="A20" s="56">
        <v>8</v>
      </c>
      <c r="B20" s="39">
        <v>750</v>
      </c>
      <c r="C20" s="40">
        <v>75023</v>
      </c>
      <c r="D20" s="88" t="s">
        <v>129</v>
      </c>
      <c r="E20" s="57">
        <f aca="true" t="shared" si="1" ref="E20:E25">F20</f>
        <v>9000</v>
      </c>
      <c r="F20" s="57">
        <f>G20+J20</f>
        <v>9000</v>
      </c>
      <c r="G20" s="57">
        <v>9000</v>
      </c>
      <c r="H20" s="68"/>
      <c r="I20" s="59"/>
      <c r="J20" s="57"/>
      <c r="K20" s="45"/>
      <c r="L20" s="42" t="s">
        <v>61</v>
      </c>
    </row>
    <row r="21" spans="1:12" s="25" customFormat="1" ht="20.25" customHeight="1">
      <c r="A21" s="233" t="s">
        <v>130</v>
      </c>
      <c r="B21" s="234"/>
      <c r="C21" s="234"/>
      <c r="D21" s="235"/>
      <c r="E21" s="46">
        <f t="shared" si="1"/>
        <v>79000</v>
      </c>
      <c r="F21" s="46">
        <f>G21</f>
        <v>79000</v>
      </c>
      <c r="G21" s="46">
        <f>SUM(G19:G20)</f>
        <v>79000</v>
      </c>
      <c r="H21" s="41"/>
      <c r="I21" s="46">
        <v>0</v>
      </c>
      <c r="J21" s="46">
        <f>J20</f>
        <v>0</v>
      </c>
      <c r="K21" s="46">
        <v>0</v>
      </c>
      <c r="L21" s="41"/>
    </row>
    <row r="22" spans="1:12" s="25" customFormat="1" ht="42" customHeight="1">
      <c r="A22" s="89">
        <v>9</v>
      </c>
      <c r="B22" s="89">
        <v>754</v>
      </c>
      <c r="C22" s="89">
        <v>75412</v>
      </c>
      <c r="D22" s="101" t="s">
        <v>182</v>
      </c>
      <c r="E22" s="43">
        <f t="shared" si="1"/>
        <v>50000</v>
      </c>
      <c r="F22" s="43">
        <f>G22</f>
        <v>50000</v>
      </c>
      <c r="G22" s="43">
        <v>50000</v>
      </c>
      <c r="H22" s="41"/>
      <c r="I22" s="46"/>
      <c r="J22" s="46"/>
      <c r="K22" s="46"/>
      <c r="L22" s="41"/>
    </row>
    <row r="23" spans="1:12" s="25" customFormat="1" ht="27.75" customHeight="1">
      <c r="A23" s="233" t="s">
        <v>9</v>
      </c>
      <c r="B23" s="234"/>
      <c r="C23" s="234"/>
      <c r="D23" s="235"/>
      <c r="E23" s="46">
        <f t="shared" si="1"/>
        <v>50000</v>
      </c>
      <c r="F23" s="46">
        <f>G23</f>
        <v>50000</v>
      </c>
      <c r="G23" s="46">
        <f>G22</f>
        <v>50000</v>
      </c>
      <c r="H23" s="41"/>
      <c r="I23" s="46"/>
      <c r="J23" s="46"/>
      <c r="K23" s="46"/>
      <c r="L23" s="41"/>
    </row>
    <row r="24" spans="1:12" s="91" customFormat="1" ht="45" customHeight="1">
      <c r="A24" s="89">
        <v>10</v>
      </c>
      <c r="B24" s="89">
        <v>801</v>
      </c>
      <c r="C24" s="89">
        <v>80195</v>
      </c>
      <c r="D24" s="90" t="s">
        <v>131</v>
      </c>
      <c r="E24" s="43">
        <f t="shared" si="1"/>
        <v>130550</v>
      </c>
      <c r="F24" s="43">
        <f>G24</f>
        <v>130550</v>
      </c>
      <c r="G24" s="43">
        <v>130550</v>
      </c>
      <c r="H24" s="68"/>
      <c r="I24" s="43"/>
      <c r="J24" s="43"/>
      <c r="K24" s="43"/>
      <c r="L24" s="42" t="s">
        <v>61</v>
      </c>
    </row>
    <row r="25" spans="1:12" s="91" customFormat="1" ht="53.25" customHeight="1">
      <c r="A25" s="100">
        <v>11</v>
      </c>
      <c r="B25" s="89">
        <v>801</v>
      </c>
      <c r="C25" s="89">
        <v>80195</v>
      </c>
      <c r="D25" s="101" t="s">
        <v>134</v>
      </c>
      <c r="E25" s="43">
        <f t="shared" si="1"/>
        <v>1000000</v>
      </c>
      <c r="F25" s="43">
        <f>G25+H25</f>
        <v>1000000</v>
      </c>
      <c r="G25" s="43">
        <v>0</v>
      </c>
      <c r="H25" s="43">
        <v>1000000</v>
      </c>
      <c r="I25" s="43"/>
      <c r="J25" s="43"/>
      <c r="K25" s="43"/>
      <c r="L25" s="42" t="s">
        <v>61</v>
      </c>
    </row>
    <row r="26" spans="1:12" s="91" customFormat="1" ht="18" customHeight="1">
      <c r="A26" s="233" t="s">
        <v>132</v>
      </c>
      <c r="B26" s="234"/>
      <c r="C26" s="234"/>
      <c r="D26" s="235"/>
      <c r="E26" s="46">
        <f>E24+E25</f>
        <v>1130550</v>
      </c>
      <c r="F26" s="46">
        <f>F24+F25</f>
        <v>1130550</v>
      </c>
      <c r="G26" s="46">
        <f>SUM(G24)</f>
        <v>130550</v>
      </c>
      <c r="H26" s="46">
        <f>SUM(H24:H25)</f>
        <v>1000000</v>
      </c>
      <c r="I26" s="43"/>
      <c r="J26" s="43"/>
      <c r="K26" s="43"/>
      <c r="L26" s="68"/>
    </row>
    <row r="27" spans="1:12" s="96" customFormat="1" ht="25.5" customHeight="1">
      <c r="A27" s="238" t="s">
        <v>16</v>
      </c>
      <c r="B27" s="239"/>
      <c r="C27" s="239"/>
      <c r="D27" s="240"/>
      <c r="E27" s="92">
        <f>F27</f>
        <v>3400786</v>
      </c>
      <c r="F27" s="92">
        <f>G27+H27</f>
        <v>3400786</v>
      </c>
      <c r="G27" s="92">
        <f>G11+G15+G18+G21+G23+G26</f>
        <v>1400786</v>
      </c>
      <c r="H27" s="92">
        <f>H11+H15+H26</f>
        <v>2000000</v>
      </c>
      <c r="I27" s="93">
        <f>I21</f>
        <v>0</v>
      </c>
      <c r="J27" s="92">
        <f>J21</f>
        <v>0</v>
      </c>
      <c r="K27" s="94">
        <f>SUM(K21)</f>
        <v>0</v>
      </c>
      <c r="L27" s="95" t="s">
        <v>63</v>
      </c>
    </row>
    <row r="28" spans="1:12" s="3" customFormat="1" ht="9.75" customHeight="1">
      <c r="A28" s="48"/>
      <c r="B28" s="48"/>
      <c r="C28" s="48"/>
      <c r="D28" s="48"/>
      <c r="E28" s="49"/>
      <c r="F28" s="49"/>
      <c r="G28" s="49"/>
      <c r="H28" s="50"/>
      <c r="I28" s="51"/>
      <c r="J28" s="49"/>
      <c r="K28" s="52"/>
      <c r="L28" s="53"/>
    </row>
    <row r="29" spans="1:11" ht="12" customHeight="1">
      <c r="A29" s="242"/>
      <c r="B29" s="242"/>
      <c r="C29" s="242"/>
      <c r="D29" s="242"/>
      <c r="H29" s="237"/>
      <c r="I29" s="237"/>
      <c r="J29" s="237"/>
      <c r="K29" s="32"/>
    </row>
    <row r="30" ht="10.5" customHeight="1"/>
    <row r="31" spans="8:11" ht="16.5" customHeight="1">
      <c r="H31" s="237" t="s">
        <v>111</v>
      </c>
      <c r="I31" s="237"/>
      <c r="J31" s="237"/>
      <c r="K31" s="32"/>
    </row>
    <row r="33" spans="8:10" ht="12.75">
      <c r="H33" s="237" t="s">
        <v>112</v>
      </c>
      <c r="I33" s="237"/>
      <c r="J33" s="237"/>
    </row>
  </sheetData>
  <mergeCells count="28">
    <mergeCell ref="L5:L8"/>
    <mergeCell ref="I7:I8"/>
    <mergeCell ref="J7:J8"/>
    <mergeCell ref="A15:D15"/>
    <mergeCell ref="F6:F8"/>
    <mergeCell ref="G6:J6"/>
    <mergeCell ref="G7:G8"/>
    <mergeCell ref="H7:H8"/>
    <mergeCell ref="A29:D29"/>
    <mergeCell ref="E1:L1"/>
    <mergeCell ref="F2:L2"/>
    <mergeCell ref="A5:A8"/>
    <mergeCell ref="B5:B8"/>
    <mergeCell ref="C5:C8"/>
    <mergeCell ref="D5:D8"/>
    <mergeCell ref="E5:E8"/>
    <mergeCell ref="F5:J5"/>
    <mergeCell ref="K5:K8"/>
    <mergeCell ref="A23:D23"/>
    <mergeCell ref="A18:D18"/>
    <mergeCell ref="A3:L3"/>
    <mergeCell ref="H33:J33"/>
    <mergeCell ref="A21:D21"/>
    <mergeCell ref="A26:D26"/>
    <mergeCell ref="A27:D27"/>
    <mergeCell ref="H29:J29"/>
    <mergeCell ref="H31:J31"/>
    <mergeCell ref="A11:D11"/>
  </mergeCells>
  <printOptions/>
  <pageMargins left="0.42" right="0.26" top="0.65" bottom="0.42" header="0.38" footer="0.28"/>
  <pageSetup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2012-04-12T11:40:04Z</cp:lastPrinted>
  <dcterms:created xsi:type="dcterms:W3CDTF">2009-10-15T10:17:39Z</dcterms:created>
  <dcterms:modified xsi:type="dcterms:W3CDTF">2012-04-12T11:40:15Z</dcterms:modified>
  <cp:category/>
  <cp:version/>
  <cp:contentType/>
  <cp:contentStatus/>
</cp:coreProperties>
</file>