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5"/>
  </bookViews>
  <sheets>
    <sheet name="zal nr 1" sheetId="1" r:id="rId1"/>
    <sheet name="zal nr 2" sheetId="2" r:id="rId2"/>
    <sheet name="zal nr 3" sheetId="3" r:id="rId3"/>
    <sheet name="zal nr 4" sheetId="4" r:id="rId4"/>
    <sheet name="zal nr 5" sheetId="5" r:id="rId5"/>
    <sheet name="zał nr 6" sheetId="6" r:id="rId6"/>
  </sheets>
  <definedNames>
    <definedName name="_xlnm.Print_Area" localSheetId="1">'zal nr 2'!$A$1:$W$100</definedName>
  </definedNames>
  <calcPr fullCalcOnLoad="1"/>
</workbook>
</file>

<file path=xl/sharedStrings.xml><?xml version="1.0" encoding="utf-8"?>
<sst xmlns="http://schemas.openxmlformats.org/spreadsheetml/2006/main" count="628" uniqueCount="216">
  <si>
    <t xml:space="preserve">W planie wydatków budżetowych wprowadza się zmiany:  
</t>
  </si>
  <si>
    <t>Pozostała działalność</t>
  </si>
  <si>
    <t xml:space="preserve">  </t>
  </si>
  <si>
    <t>Dział</t>
  </si>
  <si>
    <t>Ogółem</t>
  </si>
  <si>
    <t>Rozdział</t>
  </si>
  <si>
    <t>Lp.</t>
  </si>
  <si>
    <t>Treść</t>
  </si>
  <si>
    <t>Klasyfikacja
§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</si>
  <si>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</si>
  <si>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</si>
  <si>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</si>
  <si>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</si>
  <si>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</si>
  <si>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</si>
  <si>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</si>
  <si>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§ 903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</si>
  <si>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</si>
  <si>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</si>
  <si>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</si>
  <si>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</si>
  <si>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</si>
  <si>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</si>
  <si>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</si>
  <si>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</si>
  <si>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</si>
  <si>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</si>
  <si>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</si>
  <si>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</si>
  <si>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</si>
  <si>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</si>
  <si>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</si>
  <si>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</si>
  <si>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</si>
  <si>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</si>
  <si>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</si>
  <si>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</si>
  <si>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</si>
  <si>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</si>
  <si>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Pożyczki na finansowanie zadań realizowanych z udziałem środków pochodzących z budżetu UE</t>
  </si>
  <si>
    <t>Rozdz.</t>
  </si>
  <si>
    <t>Łączne koszty finansowe
 (7 + 12)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</si>
  <si>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</si>
  <si>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</si>
  <si>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</si>
  <si>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</si>
  <si>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</si>
  <si>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</si>
  <si>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</si>
  <si>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Urząd Gminy</t>
  </si>
  <si>
    <t>Razem dział 600 - Transport i łączność</t>
  </si>
  <si>
    <t>x</t>
  </si>
  <si>
    <t xml:space="preserve">Nazwa zadania inwestycyjnego </t>
  </si>
  <si>
    <t>rok 2011
(8+9+10+11)</t>
  </si>
  <si>
    <t>w tym:</t>
  </si>
  <si>
    <t>dotacje</t>
  </si>
  <si>
    <t>Gospodarka mieszkaniowa</t>
  </si>
  <si>
    <t>Oświata i wychowanie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</si>
  <si>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</si>
  <si>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</si>
  <si>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</si>
  <si>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</si>
  <si>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</si>
  <si>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</si>
  <si>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</si>
  <si>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</si>
  <si>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</si>
  <si>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</si>
  <si>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</si>
  <si>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</si>
  <si>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</si>
  <si>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</si>
  <si>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</si>
  <si>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</si>
  <si>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</si>
  <si>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</si>
  <si>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</si>
  <si>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</si>
  <si>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</si>
  <si>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</si>
  <si>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</si>
  <si>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</si>
  <si>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</si>
  <si>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</si>
  <si>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</si>
  <si>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</si>
  <si>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</si>
  <si>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</si>
  <si>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</si>
  <si>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</si>
  <si>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</si>
  <si>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0,00</t>
  </si>
  <si>
    <t>600</t>
  </si>
  <si>
    <t>Transport i łączność</t>
  </si>
  <si>
    <t>5 000,00</t>
  </si>
  <si>
    <t>60016</t>
  </si>
  <si>
    <t>Drogi publiczne gminne</t>
  </si>
  <si>
    <t>700</t>
  </si>
  <si>
    <t>70005</t>
  </si>
  <si>
    <t>801</t>
  </si>
  <si>
    <t>Wydatki razem:</t>
  </si>
  <si>
    <t>Przewodniczący Rady Gminy</t>
  </si>
  <si>
    <t>Mirosław Byczak</t>
  </si>
  <si>
    <t>Zmiany w ciągu roku</t>
  </si>
  <si>
    <t>Plan po zmianie</t>
  </si>
  <si>
    <t>przed zmianą</t>
  </si>
  <si>
    <t>zmniejszenie</t>
  </si>
  <si>
    <t>zwiększenie</t>
  </si>
  <si>
    <t>po zmianach</t>
  </si>
  <si>
    <t>Gospodarka gruntami i hnieruchomościami</t>
  </si>
  <si>
    <t>Uzasadnienie</t>
  </si>
  <si>
    <t xml:space="preserve">  zmieniającej  uchwałę budżetową  na rok 2012</t>
  </si>
  <si>
    <t>Przychody i rozchody budżetu w 2012 r.</t>
  </si>
  <si>
    <t>Kwota 2012 r</t>
  </si>
  <si>
    <t>80195</t>
  </si>
  <si>
    <t>010</t>
  </si>
  <si>
    <t>01010</t>
  </si>
  <si>
    <t xml:space="preserve">Wydatki na zadania inwestycyjne na 2012 rok </t>
  </si>
  <si>
    <t>Srodki do pozyskania w 2012r</t>
  </si>
  <si>
    <t>Zakup dwóch samochodów osobowych dla Urzędu Gminy Jaktorów</t>
  </si>
  <si>
    <t>Zakup  oprogramowania  systemu informatycznego numeracji porządkowej nieruchomości  dla Urzędu Gminy Jaktorów</t>
  </si>
  <si>
    <t>Razem dział 750 - Administracja publiczna</t>
  </si>
  <si>
    <t>Budowa placu zabaw przy ZSP w Międzyborowie - realizacja projektu "Radosna szkoła"</t>
  </si>
  <si>
    <t>Razem dział 801 - Oświata i wychowanie</t>
  </si>
  <si>
    <t>Razem dział 010 - Rolnictwo i łowiectwo</t>
  </si>
  <si>
    <t>Wyposażenie  przedszkola wraz z kuchnią,  wyposażenie hali sportowej oraz biblioteki przy Zespole Szkół Publicznych w Międzyborowie</t>
  </si>
  <si>
    <t>Budowa sieci wodociągowej wraz z przyłączami w Gminie Jaktorów</t>
  </si>
  <si>
    <t xml:space="preserve">Przebudowa dróg gminnych we wsiach Jaktorów, Chylice, Budy Grzybek, Bieganów, Międzyborów, Sade Budy: ułożenie warstwy destruktu na podbudowie  z gruzu betonowego  </t>
  </si>
  <si>
    <t>Dotacje celowe dla podmiotów zaliczanych i niezaliczanych do sektora finansów publicznych w 2012 r.</t>
  </si>
  <si>
    <t>Kwota dotacji</t>
  </si>
  <si>
    <t>Jednostki sektora finansów publicznych</t>
  </si>
  <si>
    <t>Nazwa jednostki</t>
  </si>
  <si>
    <t>Samorząd Województwa Mazowieckiego</t>
  </si>
  <si>
    <t>Starostwo Powiatowe w Grodzisku Maz</t>
  </si>
  <si>
    <t>Jednostki spoza sektora finansów publicznych</t>
  </si>
  <si>
    <t>Nazwa zadania</t>
  </si>
  <si>
    <t>Razem</t>
  </si>
  <si>
    <t xml:space="preserve">Realizacja zadań własnych Gminy w zakresie kultury fizycznej </t>
  </si>
  <si>
    <t>Kwota dotacji po zmianie</t>
  </si>
  <si>
    <t>Razem  poz 1 + 2 + 3+ 4</t>
  </si>
  <si>
    <t>§ 950</t>
  </si>
  <si>
    <t>Przychody ze spłat pożyczek i kredytów udzielonych ze środków publicznych</t>
  </si>
  <si>
    <t>Dochody z tytułu wydawania zezwoleń na sprzedaż
 napojów alkoholowych oraz wydatki na realizację zadań 
określonych w gminnym programie profilaktyki 
i rozwiązywania problemów alkoholowych</t>
  </si>
  <si>
    <t>Nazwa</t>
  </si>
  <si>
    <t>Kwota</t>
  </si>
  <si>
    <t>I.</t>
  </si>
  <si>
    <t>DOCHODY</t>
  </si>
  <si>
    <t>Dochody od osób prawnych, od osób fizycznych i od innych jednostek nie posiadających osobowości prawnej oraz wydatki związane z ich poborem</t>
  </si>
  <si>
    <t>Wpływy z innych opłat stanowiących dochody jst na podstawie ustaw</t>
  </si>
  <si>
    <t>II.</t>
  </si>
  <si>
    <t>WYDATKI</t>
  </si>
  <si>
    <t>Ochrona zdrowia</t>
  </si>
  <si>
    <t>Przeciwdziałanie alkoholizmowi</t>
  </si>
  <si>
    <t xml:space="preserve">Przewodniczący Rady Gminy </t>
  </si>
  <si>
    <t xml:space="preserve">              Rady Gminy Jaktorów z dnia 19 marca  2012r</t>
  </si>
  <si>
    <t xml:space="preserve">          Mirosław Byczak</t>
  </si>
  <si>
    <t>z dnia 19 marca 2012r  Zmieniającej uchwałę budzetową na rok 2012</t>
  </si>
  <si>
    <t>Źródło dochodów</t>
  </si>
  <si>
    <t>z tego :</t>
  </si>
  <si>
    <t>bieżące</t>
  </si>
  <si>
    <t>majątkowe</t>
  </si>
  <si>
    <t>środki europejskie i inne środki pochodzące ze źródeł zagranicznych niepodlegające zwrotowi</t>
  </si>
  <si>
    <t>środki europejskie i inne środki pochodzące ze źródeł zagranicznych, niepodlegające zwrotowi</t>
  </si>
  <si>
    <t>Przed zmianą</t>
  </si>
  <si>
    <t>Zmniejszenie</t>
  </si>
  <si>
    <t>Zwiększenie</t>
  </si>
  <si>
    <t>Po zmianie</t>
  </si>
  <si>
    <t>754</t>
  </si>
  <si>
    <t>Bezpieczeństwo publiczne i ochrona przeciwpożarowa</t>
  </si>
  <si>
    <t>Dotacje otrzymane z państwowych funduszy celowych na finansowanie lub dofinansowanie kosztów realizacji inwestycji i zakupów inwestycyjnych  jednostek sektora finansów publicznych</t>
  </si>
  <si>
    <t>Kultura fizyczna</t>
  </si>
  <si>
    <t>Dochody ogółem</t>
  </si>
  <si>
    <t>Uzasadnienie:</t>
  </si>
  <si>
    <t>zmieniającej Uchwałę Budżetową  na rok 2012</t>
  </si>
  <si>
    <t>Dotacje celowe w ramach programów finansowanych z udziałem środków europejskich oraz środków o których mowa w art.. 5 ust.1 pkt 3 oraz ust.3 pkt.5 i 6 ustawy, lub płatności w ramach budżetów europejskich</t>
  </si>
  <si>
    <t>400</t>
  </si>
  <si>
    <t>Wytwarzanie i zaopatrywanie w energię elektryczną, gaz i wodę</t>
  </si>
  <si>
    <t>40002</t>
  </si>
  <si>
    <t>Dostarczanie wody</t>
  </si>
  <si>
    <t>750</t>
  </si>
  <si>
    <t>Administracja publiczna</t>
  </si>
  <si>
    <t>75023</t>
  </si>
  <si>
    <t>Urzędy gmin</t>
  </si>
  <si>
    <t>75412</t>
  </si>
  <si>
    <t>Ochotnicze straże pożarne</t>
  </si>
  <si>
    <t>80101</t>
  </si>
  <si>
    <t>Szkoły podstawowe</t>
  </si>
  <si>
    <t>851</t>
  </si>
  <si>
    <t>85154</t>
  </si>
  <si>
    <t>900</t>
  </si>
  <si>
    <t>Gospodarka komunalna i ochrona środowiska</t>
  </si>
  <si>
    <t>90095</t>
  </si>
  <si>
    <t>90001</t>
  </si>
  <si>
    <t>Gospodarka ściekowa i ochrona wód</t>
  </si>
  <si>
    <t>90015</t>
  </si>
  <si>
    <t>Oświetlenie ulic, placów i dróg</t>
  </si>
  <si>
    <t>Środki na dofinansowanie własnych zadań bieżących gmin (związków gmin) powiatów (związków powiatów), samorządów województw  pozyskane z innych źródeł</t>
  </si>
  <si>
    <r>
      <t xml:space="preserve">W planie dochodów  Gminy wprowadza się następujące zmiany:  
   1) </t>
    </r>
    <r>
      <rPr>
        <u val="single"/>
        <sz val="10"/>
        <rFont val="Arial"/>
        <family val="0"/>
      </rPr>
      <t>dział 801 - Oświata i wychowanie</t>
    </r>
    <r>
      <rPr>
        <sz val="10"/>
        <rFont val="Arial"/>
        <family val="0"/>
      </rPr>
      <t xml:space="preserve">:  w zakresie dochodów majątkowych   przenosi się  kwotę 200.000 zł  z tytułu  dotacji pozyskanej z Funduszu Rozwoju Kultury Fizycznej do działu 926 - Kultura fizyczna - zgodnie z klasyfikacją budżetową przyznanej dotacji,  natomiast  kwotę 150.000 zł  ustala się jako udział środków europejskich na realizację zadania  "Budowa przedszkola, organizacji klas "O", biblioteki,  hali sportowej  wraz z łącznikiem przy Zespole Szkół Publicznych w Międzyborowie" (zmiana proporcjonalności finansowania). Jednocześnie zwiększa się dochody bieżące Zespołu Szkolno-Przedszkonego w Jaktorowie o kwotę 1.900 zł w związku z zawartą umową z ubezpieczycielem na realizację programu prewencji.
   2) </t>
    </r>
    <r>
      <rPr>
        <u val="single"/>
        <sz val="10"/>
        <rFont val="Arial"/>
        <family val="0"/>
      </rPr>
      <t>dział 926 - Kultura fizyczna</t>
    </r>
    <r>
      <rPr>
        <sz val="10"/>
        <rFont val="Arial"/>
        <family val="0"/>
      </rPr>
      <t xml:space="preserve"> -  wprowadza się korektę , tj. przenosi się  z działu 801 - Oświata i wychowanie   kwotę  200.000 zł  z tytułu dochodów  majątkowych (dotacja). Jest to    dofinansowanie   zadania  "Budowa hali sportowej z łącznikiem przy   Zespole Szkół Publicznych w Międzyborowie" ze środków Funduszu Rozwoju Kultury Fizycznej, zgodnie z umową Nr 2011/0082/1843/SubA/DIS/T, zawartą pomiędzy Ministrem Sportu  i Turystyki, a Gminą Jaktorów w dniu 17.10.2011r .  
</t>
    </r>
  </si>
  <si>
    <t xml:space="preserve">                                               zmieniającej  uchwałę budżetową  na rok 2012</t>
  </si>
  <si>
    <t xml:space="preserve">                                                   Rady Gminy Jaktorów z dnia 19 marca  2012r</t>
  </si>
  <si>
    <t>Modernizacja drogi gminnej we wsi Budy Zosine od ul. Kaskiej  (droga powiatowa nr 1516W) do ul.Armii Krajowej (droga powiatowa nr 1514W)</t>
  </si>
  <si>
    <r>
      <t>Zakup  nieruchomości w Bieganowie - działka nr 23/5 o pow. 905 m</t>
    </r>
    <r>
      <rPr>
        <vertAlign val="superscript"/>
        <sz val="11"/>
        <rFont val="Arial CE"/>
        <family val="0"/>
      </rPr>
      <t>2</t>
    </r>
  </si>
  <si>
    <t>Razem dział 700 - Gospodarka mieszkaniowa</t>
  </si>
  <si>
    <t xml:space="preserve">                                                                                             Mirosław Byczak</t>
  </si>
  <si>
    <t>Wykonanie robót geodezyjnych polegających na wznowieniu granic pasów dróg gminnych przewidzianych pod inwestycje oraz określenie spadków rowów wraz z wykonaniem inwentaryzacji powykonawczej</t>
  </si>
  <si>
    <t>Zał  Nr 1 do uchwały Nr XXIII/134 /2012  Rady Gminy Jaktorów z dnia 19 marca  2012r</t>
  </si>
  <si>
    <t>Zał nr 2 do uchwały Nr  XXIII/ 134 /2012 Rady Gminy Jaktorów</t>
  </si>
  <si>
    <t xml:space="preserve">Załącznik Nr 3  do uchwały Nr  XXIII/ 134 / 2012r </t>
  </si>
  <si>
    <t xml:space="preserve">Załącznik Nr 4  do uchwały Nr  XXIII/ 134 / 2012r </t>
  </si>
  <si>
    <t xml:space="preserve">                                                               Załącznik  Nr 5 do uchwały  Nr XXIII/ 134 /2012 </t>
  </si>
  <si>
    <t xml:space="preserve">                                                             zmieniającej  uchwałę budżetową  na rok 2012</t>
  </si>
  <si>
    <t xml:space="preserve">                                                        Rady Gminy Jaktorów  z dnia 19 marca 2012r</t>
  </si>
  <si>
    <t>Zał nr 6 do uchwały Nr XXIII/ 134  /2012 Rady Gminy Jaktorów</t>
  </si>
  <si>
    <t>z dnia 19 marca 2012r  zmieniającej uchwałę budżetową na rok 2012</t>
  </si>
  <si>
    <r>
      <t xml:space="preserve">1) </t>
    </r>
    <r>
      <rPr>
        <b/>
        <sz val="10"/>
        <rFont val="Arial"/>
        <family val="2"/>
      </rPr>
      <t xml:space="preserve">wydatki  bieżące </t>
    </r>
    <r>
      <rPr>
        <sz val="10"/>
        <rFont val="Arial"/>
        <family val="0"/>
      </rPr>
      <t xml:space="preserve">- zwiększa się o kwotę 506.537 zł, z tego: 
    -  </t>
    </r>
    <r>
      <rPr>
        <u val="single"/>
        <sz val="10"/>
        <rFont val="Arial"/>
        <family val="2"/>
      </rPr>
      <t>w dziale 400 - Wytwarzanie i zaopatrywanie w energię elektryczną, gaz i wodę</t>
    </r>
    <r>
      <rPr>
        <sz val="10"/>
        <rFont val="Arial"/>
        <family val="0"/>
      </rPr>
      <t xml:space="preserve"> zwiększa się wydatki statutowe o 43.800 zł, z tego na energię elektryczną 8.800 zł oraz na opracowanie planów zasuw na sieci wodociągowej - 35.000 zł,
    - </t>
    </r>
    <r>
      <rPr>
        <u val="single"/>
        <sz val="10"/>
        <rFont val="Arial"/>
        <family val="2"/>
      </rPr>
      <t xml:space="preserve"> w dziale 600 - Transport i łączność</t>
    </r>
    <r>
      <rPr>
        <sz val="10"/>
        <rFont val="Arial"/>
        <family val="0"/>
      </rPr>
      <t xml:space="preserve"> zwiększa się wydatki  statutowe o 35.000 zł z przeznaczeniem  na utrzymanie dróg gminnych (odśnieżanie),
    -  </t>
    </r>
    <r>
      <rPr>
        <u val="single"/>
        <sz val="10"/>
        <rFont val="Arial"/>
        <family val="2"/>
      </rPr>
      <t>w dziale 700 - Gospodarka mieszkaniowa</t>
    </r>
    <r>
      <rPr>
        <sz val="10"/>
        <rFont val="Arial"/>
        <family val="0"/>
      </rPr>
      <t xml:space="preserve">  zwiększa się wydatki statutowe o kwotę 187.802 zł z przeznaczeniem na dofinansowanie kosztów energii elektrycznej (1.500 zł),  koszty opłat sądowych (13.200 zł), wykonanie instalacji odgromowej w budynku  gminnym w Budach Zosinych (10.000 zł)  oraz   na wypłatę odszkodowań za grunty przejęte na cele drogowe , na podstawie decyzji Starosty Powiatu Grodziskiego (163.102 zł) ,  
 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-  w dziale 750 - Administracja publiczna</t>
    </r>
    <r>
      <rPr>
        <sz val="10"/>
        <rFont val="Arial"/>
        <family val="2"/>
      </rPr>
      <t xml:space="preserve"> zwiększa się wydatki o kwotę 43.600 zł, z tego na wynagrodzenia bezosobowe (zobowiązanie z 2011r) - 6.500 zł, zakup blaszanego garażu - 3.100 zł, dofinansowanie opłat telefonicznych i obsługi prawnej - 34.000 zł, 
       -</t>
    </r>
    <r>
      <rPr>
        <u val="single"/>
        <sz val="10"/>
        <rFont val="Arial"/>
        <family val="2"/>
      </rPr>
      <t xml:space="preserve"> w dziale 754 - Bezpieczeństwo publiczne i ochrona przeciwpożarowa</t>
    </r>
    <r>
      <rPr>
        <sz val="10"/>
        <rFont val="Arial"/>
        <family val="2"/>
      </rPr>
      <t xml:space="preserve"> - zwiększa się wydatki o 4.000 zł na dofinansowanie zakupu paliwa i wydatków na energię
 jednostek OSP (zobowiązania z 2011r),  
     - </t>
    </r>
    <r>
      <rPr>
        <u val="single"/>
        <sz val="10"/>
        <rFont val="Arial"/>
        <family val="2"/>
      </rPr>
      <t xml:space="preserve"> w dziale 801 - Oświata i wychowanie</t>
    </r>
    <r>
      <rPr>
        <sz val="10"/>
        <rFont val="Arial"/>
        <family val="2"/>
      </rPr>
      <t xml:space="preserve">   na wniosek Dyrektora Zespołu Szkolno-Przedszkolnego w Jaktorowie zwiększa się plan wydatków Zespołu  o kwotę 1.900 zł,  z 
przeznaczeniem na  zakup i montaż kamer w szkole. Ponadto zabezpiecza się kwotę 2.000 zł na usługi kserograficzne( wydatek realizuje Urząd Gminy).
Razem zwiększenie planu - 3.900 zł. 
   - </t>
    </r>
    <r>
      <rPr>
        <u val="single"/>
        <sz val="10"/>
        <rFont val="Arial"/>
        <family val="2"/>
      </rPr>
      <t>w dziale 851 - Ochrona zdrowia</t>
    </r>
    <r>
      <rPr>
        <sz val="10"/>
        <rFont val="Arial"/>
        <family val="2"/>
      </rPr>
      <t xml:space="preserve">  zwiększa się wydatki na realizację Gminnego Programu Przeciwdziałania alkoholizmowi o kwotę 23.435 zł, z tego na wynagrodzenia 
bezosobowe - 5.000 zł, zakup bułek - 5.000 zł, zakup literatury fachowej - 1.435 zł oraz dofinansowanie wypoczynku letniego dzieci - 12.000 zł,
   - </t>
    </r>
    <r>
      <rPr>
        <u val="single"/>
        <sz val="10"/>
        <rFont val="Arial"/>
        <family val="2"/>
      </rPr>
      <t>w dziale 900 - Gospodarka komunalna i ochrona środowiska</t>
    </r>
    <r>
      <rPr>
        <sz val="10"/>
        <rFont val="Arial"/>
        <family val="2"/>
      </rPr>
      <t xml:space="preserve"> - zwiększa się wydatki o kwotę 165.000 zł, z tego na dofinansowanie odbioru ścieków 79.000 zł oraz kosztów
 energii elektrycznej  - 60.000 zł (zobowiązania z 2011r), a także na dofinansowanie wydatków związanych z opieką i dowozem psów do schroniska - 26.000 zł.</t>
    </r>
  </si>
  <si>
    <r>
      <t xml:space="preserve">2) </t>
    </r>
    <r>
      <rPr>
        <b/>
        <sz val="10"/>
        <rFont val="Arial"/>
        <family val="2"/>
      </rPr>
      <t>wydatki majątkowe</t>
    </r>
    <r>
      <rPr>
        <sz val="10"/>
        <rFont val="Arial"/>
        <family val="0"/>
      </rPr>
      <t xml:space="preserve"> zwiększa się o kwotę 479.706,86 zł oraz zmniejsza się o  kwotę 149.706,86 zł, z tego:
     - w </t>
    </r>
    <r>
      <rPr>
        <u val="single"/>
        <sz val="10"/>
        <rFont val="Arial"/>
        <family val="2"/>
      </rPr>
      <t>dziale 600 - Transport i łączność</t>
    </r>
    <r>
      <rPr>
        <sz val="10"/>
        <rFont val="Arial"/>
        <family val="0"/>
      </rPr>
      <t xml:space="preserve"> - zwiększa się plan wydatków o kwotę  300.000 zł, z tego na  "Modernizację drogi gminnej we wsi Budy Zosine od ul. Kaskiej (droga powiatowa nr 1516W) do ul. Armii Krajowej (droga powiatowa nr 1514W) - 100.000 zł oraz na  opracowanie prac geodezyjnych dot. pasów dróg gminnych do celów inwestycyjnych - 200.000 zł.
    - </t>
    </r>
    <r>
      <rPr>
        <u val="single"/>
        <sz val="10"/>
        <rFont val="Arial"/>
        <family val="2"/>
      </rPr>
      <t>w dziale 700 - Gospodarka  mieszkaniowa</t>
    </r>
    <r>
      <rPr>
        <sz val="10"/>
        <rFont val="Arial"/>
        <family val="0"/>
      </rPr>
      <t xml:space="preserve"> - kwotę 30.000 zł zabezpiecza się na zakup nieruchomości gruntowej w Bieganowie (działka nr 23/5 o pow. 905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),
    - w </t>
    </r>
    <r>
      <rPr>
        <u val="single"/>
        <sz val="10"/>
        <rFont val="Arial"/>
        <family val="2"/>
      </rPr>
      <t>dziale 801 - Oświata i wychowanie</t>
    </r>
    <r>
      <rPr>
        <sz val="10"/>
        <rFont val="Arial"/>
        <family val="0"/>
      </rPr>
      <t xml:space="preserve">  przenosi  się  kwotę 149.706,86 zł  w związku z korektą źródła finansowania inwestycji "Budowa przedszkola, organizacji klas "O", biblioteki, hali sportowej  wraz z łącznikiem przy Zespole Szkół Publicznych w Międzyborowie" (zmiana proporcjonalności finansowania).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</si>
</sst>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55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0"/>
    </font>
    <font>
      <sz val="8"/>
      <name val="Arial"/>
      <family val="0"/>
    </font>
    <font>
      <sz val="9"/>
      <name val="Arial CE"/>
      <family val="2"/>
    </font>
    <font>
      <b/>
      <sz val="11"/>
      <name val="Arial CE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1"/>
      <name val="Arial CE"/>
      <family val="0"/>
    </font>
    <font>
      <sz val="11"/>
      <name val="Arial CE"/>
      <family val="2"/>
    </font>
    <font>
      <b/>
      <i/>
      <sz val="10"/>
      <name val="Arial"/>
      <family val="0"/>
    </font>
    <font>
      <b/>
      <i/>
      <sz val="10"/>
      <name val="Arial CE"/>
      <family val="0"/>
    </font>
    <font>
      <sz val="11"/>
      <name val="Arial PL"/>
      <family val="0"/>
    </font>
    <font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CE"/>
      <family val="2"/>
    </font>
    <font>
      <sz val="9"/>
      <name val="Arial"/>
      <family val="0"/>
    </font>
    <font>
      <b/>
      <i/>
      <sz val="8"/>
      <name val="Arial CE"/>
      <family val="2"/>
    </font>
    <font>
      <sz val="8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7"/>
      <name val="Arial"/>
      <family val="0"/>
    </font>
    <font>
      <b/>
      <sz val="8"/>
      <name val="Arial"/>
      <family val="2"/>
    </font>
    <font>
      <b/>
      <sz val="14"/>
      <name val="Arial CE"/>
      <family val="2"/>
    </font>
    <font>
      <b/>
      <i/>
      <sz val="11"/>
      <name val="Arial"/>
      <family val="2"/>
    </font>
    <font>
      <i/>
      <sz val="10"/>
      <name val="Arial CE"/>
      <family val="0"/>
    </font>
    <font>
      <i/>
      <sz val="11"/>
      <name val="Arial"/>
      <family val="0"/>
    </font>
    <font>
      <b/>
      <i/>
      <sz val="9"/>
      <name val="Arial CE"/>
      <family val="0"/>
    </font>
    <font>
      <b/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i/>
      <sz val="9"/>
      <name val="Arial CE"/>
      <family val="0"/>
    </font>
    <font>
      <i/>
      <sz val="10"/>
      <name val="Arial"/>
      <family val="0"/>
    </font>
    <font>
      <vertAlign val="superscript"/>
      <sz val="11"/>
      <name val="Arial CE"/>
      <family val="0"/>
    </font>
    <font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6" fillId="20" borderId="1" applyNumberFormat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5" fillId="0" borderId="0" xfId="0" applyFont="1" applyAlignment="1">
      <alignment horizontal="right" vertical="top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28" fillId="0" borderId="10" xfId="0" applyNumberFormat="1" applyFont="1" applyBorder="1" applyAlignment="1">
      <alignment/>
    </xf>
    <xf numFmtId="4" fontId="25" fillId="0" borderId="10" xfId="0" applyNumberFormat="1" applyFont="1" applyBorder="1" applyAlignment="1">
      <alignment vertical="center"/>
    </xf>
    <xf numFmtId="4" fontId="25" fillId="0" borderId="13" xfId="0" applyNumberFormat="1" applyFont="1" applyBorder="1" applyAlignment="1">
      <alignment vertical="center"/>
    </xf>
    <xf numFmtId="4" fontId="25" fillId="0" borderId="10" xfId="0" applyNumberFormat="1" applyFont="1" applyBorder="1" applyAlignment="1">
      <alignment vertical="center"/>
    </xf>
    <xf numFmtId="4" fontId="25" fillId="0" borderId="12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0" fontId="3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6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3" fontId="35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36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 wrapText="1"/>
    </xf>
    <xf numFmtId="3" fontId="36" fillId="0" borderId="0" xfId="0" applyNumberFormat="1" applyFont="1" applyBorder="1" applyAlignment="1">
      <alignment vertical="center"/>
    </xf>
    <xf numFmtId="4" fontId="36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4" fontId="27" fillId="0" borderId="10" xfId="0" applyNumberFormat="1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3" fontId="27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4" fontId="26" fillId="0" borderId="10" xfId="0" applyNumberFormat="1" applyFont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3" fillId="0" borderId="0" xfId="0" applyNumberFormat="1" applyFont="1" applyFill="1" applyBorder="1" applyAlignment="1" applyProtection="1">
      <alignment horizontal="left"/>
      <protection locked="0"/>
    </xf>
    <xf numFmtId="0" fontId="33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40" fillId="0" borderId="0" xfId="0" applyNumberFormat="1" applyFont="1" applyFill="1" applyBorder="1" applyAlignment="1" applyProtection="1">
      <alignment horizontal="left"/>
      <protection locked="0"/>
    </xf>
    <xf numFmtId="49" fontId="40" fillId="0" borderId="10" xfId="0" applyFont="1" applyFill="1" applyBorder="1" applyAlignment="1">
      <alignment horizontal="center" vertical="center" wrapText="1"/>
    </xf>
    <xf numFmtId="49" fontId="40" fillId="0" borderId="10" xfId="0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 applyProtection="1">
      <alignment horizontal="center"/>
      <protection locked="0"/>
    </xf>
    <xf numFmtId="49" fontId="40" fillId="0" borderId="10" xfId="0" applyFont="1" applyFill="1" applyBorder="1" applyAlignment="1">
      <alignment horizontal="left" vertical="center" wrapText="1"/>
    </xf>
    <xf numFmtId="4" fontId="40" fillId="0" borderId="10" xfId="0" applyNumberFormat="1" applyFont="1" applyFill="1" applyBorder="1" applyAlignment="1">
      <alignment horizontal="right" vertical="center" wrapText="1"/>
    </xf>
    <xf numFmtId="4" fontId="40" fillId="0" borderId="10" xfId="0" applyNumberFormat="1" applyFont="1" applyFill="1" applyBorder="1" applyAlignment="1">
      <alignment vertical="center" wrapText="1"/>
    </xf>
    <xf numFmtId="49" fontId="40" fillId="0" borderId="10" xfId="0" applyFont="1" applyFill="1" applyBorder="1" applyAlignment="1">
      <alignment horizontal="left" vertical="center" wrapText="1"/>
    </xf>
    <xf numFmtId="4" fontId="38" fillId="0" borderId="10" xfId="0" applyNumberFormat="1" applyFont="1" applyFill="1" applyBorder="1" applyAlignment="1">
      <alignment horizontal="right" vertical="center" wrapText="1"/>
    </xf>
    <xf numFmtId="4" fontId="38" fillId="0" borderId="10" xfId="0" applyNumberFormat="1" applyFont="1" applyFill="1" applyBorder="1" applyAlignment="1">
      <alignment horizontal="right" vertical="center" wrapText="1"/>
    </xf>
    <xf numFmtId="0" fontId="38" fillId="0" borderId="0" xfId="0" applyNumberFormat="1" applyFont="1" applyFill="1" applyBorder="1" applyAlignment="1" applyProtection="1">
      <alignment horizontal="left"/>
      <protection locked="0"/>
    </xf>
    <xf numFmtId="49" fontId="38" fillId="0" borderId="10" xfId="0" applyFont="1" applyFill="1" applyBorder="1" applyAlignment="1">
      <alignment horizontal="left" vertical="center" wrapText="1"/>
    </xf>
    <xf numFmtId="0" fontId="37" fillId="0" borderId="0" xfId="0" applyNumberFormat="1" applyFont="1" applyFill="1" applyBorder="1" applyAlignment="1" applyProtection="1">
      <alignment horizontal="left"/>
      <protection locked="0"/>
    </xf>
    <xf numFmtId="4" fontId="38" fillId="0" borderId="0" xfId="0" applyNumberFormat="1" applyFont="1" applyFill="1" applyBorder="1" applyAlignment="1">
      <alignment horizontal="right" vertical="center" wrapText="1"/>
    </xf>
    <xf numFmtId="0" fontId="42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" fontId="27" fillId="0" borderId="10" xfId="0" applyNumberFormat="1" applyFont="1" applyBorder="1" applyAlignment="1">
      <alignment vertical="center" wrapText="1"/>
    </xf>
    <xf numFmtId="4" fontId="43" fillId="0" borderId="10" xfId="0" applyNumberFormat="1" applyFont="1" applyBorder="1" applyAlignment="1">
      <alignment vertical="center"/>
    </xf>
    <xf numFmtId="4" fontId="44" fillId="0" borderId="10" xfId="0" applyNumberFormat="1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33" fillId="0" borderId="0" xfId="0" applyNumberFormat="1" applyFont="1" applyFill="1" applyBorder="1" applyAlignment="1" applyProtection="1">
      <alignment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  <xf numFmtId="49" fontId="33" fillId="0" borderId="0" xfId="0" applyFont="1" applyFill="1" applyBorder="1" applyAlignment="1">
      <alignment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Fill="1" applyAlignment="1">
      <alignment/>
    </xf>
    <xf numFmtId="0" fontId="35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4" fontId="25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0" fontId="25" fillId="0" borderId="11" xfId="0" applyFont="1" applyBorder="1" applyAlignment="1">
      <alignment horizontal="center" vertical="center"/>
    </xf>
    <xf numFmtId="0" fontId="49" fillId="0" borderId="11" xfId="0" applyFont="1" applyFill="1" applyBorder="1" applyAlignment="1">
      <alignment vertical="top" wrapText="1"/>
    </xf>
    <xf numFmtId="4" fontId="25" fillId="0" borderId="11" xfId="0" applyNumberFormat="1" applyFont="1" applyBorder="1" applyAlignment="1">
      <alignment horizontal="right" vertical="center"/>
    </xf>
    <xf numFmtId="4" fontId="24" fillId="0" borderId="10" xfId="0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vertical="top" wrapText="1"/>
    </xf>
    <xf numFmtId="3" fontId="24" fillId="0" borderId="10" xfId="0" applyNumberFormat="1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vertical="top" wrapText="1"/>
    </xf>
    <xf numFmtId="3" fontId="25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0" fontId="49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49" fillId="0" borderId="19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5" fillId="0" borderId="10" xfId="0" applyFont="1" applyFill="1" applyBorder="1" applyAlignment="1">
      <alignment vertical="center" wrapText="1"/>
    </xf>
    <xf numFmtId="0" fontId="44" fillId="0" borderId="0" xfId="0" applyFont="1" applyAlignment="1">
      <alignment/>
    </xf>
    <xf numFmtId="0" fontId="37" fillId="0" borderId="10" xfId="0" applyFont="1" applyFill="1" applyBorder="1" applyAlignment="1">
      <alignment vertical="top" wrapText="1"/>
    </xf>
    <xf numFmtId="0" fontId="0" fillId="0" borderId="17" xfId="0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5" fillId="0" borderId="13" xfId="0" applyFont="1" applyFill="1" applyBorder="1" applyAlignment="1">
      <alignment vertical="top" wrapText="1"/>
    </xf>
    <xf numFmtId="3" fontId="25" fillId="0" borderId="13" xfId="0" applyNumberFormat="1" applyFont="1" applyBorder="1" applyAlignment="1">
      <alignment/>
    </xf>
    <xf numFmtId="0" fontId="42" fillId="0" borderId="0" xfId="0" applyFont="1" applyAlignment="1">
      <alignment horizontal="center"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4" fontId="26" fillId="0" borderId="10" xfId="0" applyNumberFormat="1" applyFont="1" applyBorder="1" applyAlignment="1">
      <alignment vertical="center"/>
    </xf>
    <xf numFmtId="4" fontId="27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vertical="top" wrapText="1"/>
    </xf>
    <xf numFmtId="4" fontId="0" fillId="0" borderId="21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27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4" fontId="26" fillId="0" borderId="21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4" fontId="26" fillId="0" borderId="22" xfId="0" applyNumberFormat="1" applyFont="1" applyBorder="1" applyAlignment="1">
      <alignment vertical="center"/>
    </xf>
    <xf numFmtId="0" fontId="27" fillId="0" borderId="10" xfId="0" applyFont="1" applyBorder="1" applyAlignment="1">
      <alignment horizontal="right" vertical="center"/>
    </xf>
    <xf numFmtId="0" fontId="52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4" fontId="25" fillId="0" borderId="11" xfId="0" applyNumberFormat="1" applyFont="1" applyBorder="1" applyAlignment="1">
      <alignment/>
    </xf>
    <xf numFmtId="4" fontId="26" fillId="0" borderId="11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4" fontId="0" fillId="0" borderId="11" xfId="0" applyNumberFormat="1" applyFont="1" applyBorder="1" applyAlignment="1">
      <alignment vertical="center"/>
    </xf>
    <xf numFmtId="4" fontId="0" fillId="0" borderId="22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49" fontId="40" fillId="0" borderId="22" xfId="0" applyFont="1" applyFill="1" applyBorder="1" applyAlignment="1">
      <alignment horizontal="center" vertical="center" wrapText="1"/>
    </xf>
    <xf numFmtId="49" fontId="40" fillId="0" borderId="23" xfId="0" applyFont="1" applyFill="1" applyBorder="1" applyAlignment="1">
      <alignment horizontal="center" vertical="center" wrapText="1"/>
    </xf>
    <xf numFmtId="49" fontId="40" fillId="0" borderId="24" xfId="0" applyFont="1" applyFill="1" applyBorder="1" applyAlignment="1">
      <alignment horizontal="center" vertical="center" wrapText="1"/>
    </xf>
    <xf numFmtId="49" fontId="40" fillId="0" borderId="20" xfId="0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right" vertical="center" wrapText="1"/>
    </xf>
    <xf numFmtId="49" fontId="40" fillId="0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15" xfId="0" applyFont="1" applyFill="1" applyBorder="1" applyAlignment="1">
      <alignment horizontal="center" vertical="center" wrapText="1"/>
    </xf>
    <xf numFmtId="49" fontId="38" fillId="0" borderId="10" xfId="0" applyFont="1" applyFill="1" applyBorder="1" applyAlignment="1">
      <alignment horizontal="center" vertical="center" wrapText="1"/>
    </xf>
    <xf numFmtId="0" fontId="0" fillId="0" borderId="0" xfId="52" applyFont="1" applyFill="1" applyAlignment="1">
      <alignment horizontal="center"/>
      <protection/>
    </xf>
    <xf numFmtId="0" fontId="37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1" fillId="0" borderId="16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49" fontId="40" fillId="0" borderId="25" xfId="0" applyFont="1" applyFill="1" applyBorder="1" applyAlignment="1">
      <alignment horizontal="center" vertical="center" wrapText="1"/>
    </xf>
    <xf numFmtId="49" fontId="40" fillId="0" borderId="11" xfId="0" applyFont="1" applyFill="1" applyBorder="1" applyAlignment="1">
      <alignment horizontal="center" vertical="center" wrapText="1"/>
    </xf>
    <xf numFmtId="49" fontId="40" fillId="0" borderId="12" xfId="0" applyFont="1" applyFill="1" applyBorder="1" applyAlignment="1">
      <alignment horizontal="center" vertical="center" wrapText="1"/>
    </xf>
    <xf numFmtId="49" fontId="40" fillId="0" borderId="13" xfId="0" applyFont="1" applyFill="1" applyBorder="1" applyAlignment="1">
      <alignment horizontal="center" vertical="center" wrapText="1"/>
    </xf>
    <xf numFmtId="49" fontId="40" fillId="0" borderId="10" xfId="0" applyFont="1" applyFill="1" applyBorder="1" applyAlignment="1">
      <alignment horizontal="left" vertical="center" wrapText="1"/>
    </xf>
    <xf numFmtId="4" fontId="40" fillId="0" borderId="10" xfId="0" applyNumberFormat="1" applyFont="1" applyFill="1" applyBorder="1" applyAlignment="1">
      <alignment horizontal="right" vertical="center" wrapText="1"/>
    </xf>
    <xf numFmtId="49" fontId="41" fillId="0" borderId="10" xfId="0" applyFont="1" applyFill="1" applyBorder="1" applyAlignment="1">
      <alignment horizontal="center" vertical="center" wrapText="1"/>
    </xf>
    <xf numFmtId="49" fontId="41" fillId="0" borderId="10" xfId="0" applyFont="1" applyFill="1" applyBorder="1" applyAlignment="1">
      <alignment horizontal="left" vertical="center" wrapText="1"/>
    </xf>
    <xf numFmtId="49" fontId="41" fillId="0" borderId="21" xfId="0" applyFont="1" applyFill="1" applyBorder="1" applyAlignment="1">
      <alignment horizontal="center" vertical="center" wrapText="1"/>
    </xf>
    <xf numFmtId="49" fontId="41" fillId="0" borderId="22" xfId="0" applyFont="1" applyFill="1" applyBorder="1" applyAlignment="1">
      <alignment horizontal="center" vertical="center" wrapText="1"/>
    </xf>
    <xf numFmtId="49" fontId="41" fillId="0" borderId="23" xfId="0" applyFont="1" applyFill="1" applyBorder="1" applyAlignment="1">
      <alignment horizontal="center" vertical="center" wrapText="1"/>
    </xf>
    <xf numFmtId="49" fontId="41" fillId="0" borderId="24" xfId="0" applyFont="1" applyFill="1" applyBorder="1" applyAlignment="1">
      <alignment horizontal="center" vertical="center" wrapText="1"/>
    </xf>
    <xf numFmtId="49" fontId="41" fillId="0" borderId="20" xfId="0" applyFont="1" applyFill="1" applyBorder="1" applyAlignment="1">
      <alignment horizontal="center" vertical="center" wrapText="1"/>
    </xf>
    <xf numFmtId="49" fontId="41" fillId="0" borderId="25" xfId="0" applyFont="1" applyFill="1" applyBorder="1" applyAlignment="1">
      <alignment horizontal="center" vertical="center" wrapText="1"/>
    </xf>
    <xf numFmtId="49" fontId="38" fillId="0" borderId="11" xfId="0" applyFont="1" applyFill="1" applyBorder="1" applyAlignment="1">
      <alignment horizontal="center" vertical="center" wrapText="1"/>
    </xf>
    <xf numFmtId="49" fontId="38" fillId="0" borderId="12" xfId="0" applyFont="1" applyFill="1" applyBorder="1" applyAlignment="1">
      <alignment horizontal="center" vertical="center" wrapText="1"/>
    </xf>
    <xf numFmtId="49" fontId="38" fillId="0" borderId="13" xfId="0" applyFont="1" applyFill="1" applyBorder="1" applyAlignment="1">
      <alignment horizontal="center" vertical="center" wrapText="1"/>
    </xf>
    <xf numFmtId="49" fontId="41" fillId="0" borderId="21" xfId="0" applyFont="1" applyFill="1" applyBorder="1" applyAlignment="1">
      <alignment horizontal="left" vertical="center" wrapText="1"/>
    </xf>
    <xf numFmtId="49" fontId="41" fillId="0" borderId="22" xfId="0" applyFont="1" applyFill="1" applyBorder="1" applyAlignment="1">
      <alignment horizontal="left" vertical="center" wrapText="1"/>
    </xf>
    <xf numFmtId="49" fontId="41" fillId="0" borderId="23" xfId="0" applyFont="1" applyFill="1" applyBorder="1" applyAlignment="1">
      <alignment horizontal="left" vertical="center" wrapText="1"/>
    </xf>
    <xf numFmtId="49" fontId="41" fillId="0" borderId="24" xfId="0" applyFont="1" applyFill="1" applyBorder="1" applyAlignment="1">
      <alignment horizontal="left" vertical="center" wrapText="1"/>
    </xf>
    <xf numFmtId="49" fontId="41" fillId="0" borderId="20" xfId="0" applyFont="1" applyFill="1" applyBorder="1" applyAlignment="1">
      <alignment horizontal="left" vertical="center" wrapText="1"/>
    </xf>
    <xf numFmtId="49" fontId="41" fillId="0" borderId="25" xfId="0" applyFont="1" applyFill="1" applyBorder="1" applyAlignment="1">
      <alignment horizontal="left" vertical="center" wrapText="1"/>
    </xf>
    <xf numFmtId="4" fontId="40" fillId="0" borderId="16" xfId="0" applyNumberFormat="1" applyFont="1" applyFill="1" applyBorder="1" applyAlignment="1">
      <alignment horizontal="right" vertical="center" wrapText="1"/>
    </xf>
    <xf numFmtId="4" fontId="40" fillId="0" borderId="17" xfId="0" applyNumberFormat="1" applyFont="1" applyFill="1" applyBorder="1" applyAlignment="1">
      <alignment horizontal="right" vertical="center" wrapText="1"/>
    </xf>
    <xf numFmtId="49" fontId="4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9" fontId="4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39" fillId="0" borderId="0" xfId="0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Font="1" applyFill="1" applyBorder="1" applyAlignment="1">
      <alignment horizontal="left" vertical="top" wrapText="1"/>
    </xf>
    <xf numFmtId="0" fontId="33" fillId="0" borderId="0" xfId="0" applyNumberFormat="1" applyFont="1" applyFill="1" applyBorder="1" applyAlignment="1" applyProtection="1">
      <alignment horizontal="right"/>
      <protection locked="0"/>
    </xf>
    <xf numFmtId="49" fontId="33" fillId="0" borderId="0" xfId="0" applyFont="1" applyFill="1" applyBorder="1" applyAlignment="1">
      <alignment horizontal="right" vertical="center" wrapText="1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49" fontId="36" fillId="0" borderId="0" xfId="0" applyFont="1" applyFill="1" applyBorder="1" applyAlignment="1">
      <alignment horizontal="left" vertical="center" wrapText="1"/>
    </xf>
    <xf numFmtId="49" fontId="36" fillId="0" borderId="0" xfId="0" applyFont="1" applyFill="1" applyBorder="1" applyAlignment="1">
      <alignment horizontal="left" vertical="center" wrapText="1"/>
    </xf>
    <xf numFmtId="49" fontId="36" fillId="0" borderId="0" xfId="0" applyFont="1" applyFill="1" applyBorder="1" applyAlignment="1">
      <alignment horizontal="left" vertical="center" wrapText="1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3" fillId="0" borderId="23" xfId="0" applyNumberFormat="1" applyFont="1" applyFill="1" applyBorder="1" applyAlignment="1" applyProtection="1">
      <alignment horizontal="center"/>
      <protection locked="0"/>
    </xf>
    <xf numFmtId="49" fontId="40" fillId="0" borderId="21" xfId="0" applyFont="1" applyFill="1" applyBorder="1" applyAlignment="1">
      <alignment horizontal="center" vertical="center" wrapText="1"/>
    </xf>
    <xf numFmtId="49" fontId="40" fillId="0" borderId="22" xfId="0" applyFont="1" applyFill="1" applyBorder="1" applyAlignment="1">
      <alignment horizontal="center" vertical="center" wrapText="1"/>
    </xf>
    <xf numFmtId="49" fontId="40" fillId="0" borderId="23" xfId="0" applyFont="1" applyFill="1" applyBorder="1" applyAlignment="1">
      <alignment horizontal="center" vertical="center" wrapText="1"/>
    </xf>
    <xf numFmtId="49" fontId="40" fillId="0" borderId="24" xfId="0" applyFont="1" applyFill="1" applyBorder="1" applyAlignment="1">
      <alignment horizontal="center" vertical="center" wrapText="1"/>
    </xf>
    <xf numFmtId="49" fontId="40" fillId="0" borderId="20" xfId="0" applyFont="1" applyFill="1" applyBorder="1" applyAlignment="1">
      <alignment horizontal="center" vertical="center" wrapText="1"/>
    </xf>
    <xf numFmtId="49" fontId="40" fillId="0" borderId="25" xfId="0" applyFont="1" applyFill="1" applyBorder="1" applyAlignment="1">
      <alignment horizontal="center" vertical="center" wrapText="1"/>
    </xf>
    <xf numFmtId="49" fontId="40" fillId="0" borderId="21" xfId="0" applyFont="1" applyFill="1" applyBorder="1" applyAlignment="1">
      <alignment horizontal="left" vertical="center" wrapText="1"/>
    </xf>
    <xf numFmtId="49" fontId="40" fillId="0" borderId="22" xfId="0" applyFont="1" applyFill="1" applyBorder="1" applyAlignment="1">
      <alignment horizontal="left" vertical="center" wrapText="1"/>
    </xf>
    <xf numFmtId="49" fontId="40" fillId="0" borderId="23" xfId="0" applyFont="1" applyFill="1" applyBorder="1" applyAlignment="1">
      <alignment horizontal="left" vertical="center" wrapText="1"/>
    </xf>
    <xf numFmtId="49" fontId="40" fillId="0" borderId="24" xfId="0" applyFont="1" applyFill="1" applyBorder="1" applyAlignment="1">
      <alignment horizontal="left" vertical="center" wrapText="1"/>
    </xf>
    <xf numFmtId="49" fontId="40" fillId="0" borderId="20" xfId="0" applyFont="1" applyFill="1" applyBorder="1" applyAlignment="1">
      <alignment horizontal="left" vertical="center" wrapText="1"/>
    </xf>
    <xf numFmtId="49" fontId="40" fillId="0" borderId="2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50" fillId="0" borderId="16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3" fillId="0" borderId="0" xfId="0" applyNumberFormat="1" applyFont="1" applyFill="1" applyBorder="1" applyAlignment="1" applyProtection="1">
      <alignment horizontal="center"/>
      <protection locked="0"/>
    </xf>
    <xf numFmtId="49" fontId="3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textRotation="90" wrapText="1"/>
    </xf>
    <xf numFmtId="0" fontId="32" fillId="0" borderId="12" xfId="0" applyFont="1" applyFill="1" applyBorder="1" applyAlignment="1">
      <alignment horizontal="center" vertical="center" textRotation="90" wrapText="1"/>
    </xf>
    <xf numFmtId="0" fontId="47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F1" sqref="F1:L1"/>
    </sheetView>
  </sheetViews>
  <sheetFormatPr defaultColWidth="9.140625" defaultRowHeight="12.75"/>
  <cols>
    <col min="1" max="1" width="5.421875" style="0" customWidth="1"/>
    <col min="2" max="2" width="30.28125" style="0" customWidth="1"/>
    <col min="3" max="3" width="13.140625" style="0" customWidth="1"/>
    <col min="4" max="4" width="11.421875" style="0" customWidth="1"/>
    <col min="5" max="5" width="11.00390625" style="0" customWidth="1"/>
    <col min="6" max="6" width="13.28125" style="0" customWidth="1"/>
    <col min="7" max="7" width="12.7109375" style="0" customWidth="1"/>
    <col min="8" max="8" width="12.00390625" style="0" customWidth="1"/>
    <col min="9" max="9" width="9.8515625" style="0" customWidth="1"/>
    <col min="10" max="10" width="12.00390625" style="0" customWidth="1"/>
    <col min="11" max="11" width="11.7109375" style="0" customWidth="1"/>
    <col min="12" max="12" width="12.140625" style="0" customWidth="1"/>
  </cols>
  <sheetData>
    <row r="1" spans="2:12" ht="16.5" customHeight="1">
      <c r="B1" s="150"/>
      <c r="C1" s="150"/>
      <c r="D1" s="150"/>
      <c r="E1" s="150"/>
      <c r="F1" s="202" t="s">
        <v>205</v>
      </c>
      <c r="G1" s="202"/>
      <c r="H1" s="202"/>
      <c r="I1" s="202"/>
      <c r="J1" s="202"/>
      <c r="K1" s="202"/>
      <c r="L1" s="202"/>
    </row>
    <row r="2" spans="2:12" ht="18" customHeight="1">
      <c r="B2" s="150"/>
      <c r="C2" s="150"/>
      <c r="D2" s="150"/>
      <c r="E2" s="150"/>
      <c r="F2" s="150"/>
      <c r="G2" s="202" t="s">
        <v>173</v>
      </c>
      <c r="H2" s="202"/>
      <c r="I2" s="202"/>
      <c r="J2" s="202"/>
      <c r="K2" s="202"/>
      <c r="L2" s="202"/>
    </row>
    <row r="3" spans="2:6" s="151" customFormat="1" ht="17.25" customHeight="1">
      <c r="B3" s="203" t="s">
        <v>146</v>
      </c>
      <c r="C3" s="203"/>
      <c r="D3" s="203"/>
      <c r="E3" s="152"/>
      <c r="F3" s="153"/>
    </row>
    <row r="4" spans="1:12" s="155" customFormat="1" ht="13.5" customHeight="1">
      <c r="A4" s="204" t="s">
        <v>3</v>
      </c>
      <c r="B4" s="204" t="s">
        <v>157</v>
      </c>
      <c r="C4" s="204" t="s">
        <v>4</v>
      </c>
      <c r="D4" s="204"/>
      <c r="E4" s="204"/>
      <c r="F4" s="204"/>
      <c r="G4" s="204" t="s">
        <v>158</v>
      </c>
      <c r="H4" s="204"/>
      <c r="I4" s="204"/>
      <c r="J4" s="204"/>
      <c r="K4" s="204"/>
      <c r="L4" s="204"/>
    </row>
    <row r="5" spans="1:12" s="155" customFormat="1" ht="13.5" customHeight="1">
      <c r="A5" s="204"/>
      <c r="B5" s="204"/>
      <c r="C5" s="204"/>
      <c r="D5" s="204"/>
      <c r="E5" s="204"/>
      <c r="F5" s="204"/>
      <c r="G5" s="204" t="s">
        <v>159</v>
      </c>
      <c r="H5" s="204" t="s">
        <v>54</v>
      </c>
      <c r="I5" s="204"/>
      <c r="J5" s="204" t="s">
        <v>160</v>
      </c>
      <c r="K5" s="204" t="s">
        <v>54</v>
      </c>
      <c r="L5" s="204"/>
    </row>
    <row r="6" spans="1:12" s="155" customFormat="1" ht="95.25" customHeight="1">
      <c r="A6" s="204"/>
      <c r="B6" s="204"/>
      <c r="C6" s="204"/>
      <c r="D6" s="204"/>
      <c r="E6" s="204"/>
      <c r="F6" s="204"/>
      <c r="G6" s="204"/>
      <c r="H6" s="154" t="s">
        <v>55</v>
      </c>
      <c r="I6" s="156" t="s">
        <v>161</v>
      </c>
      <c r="J6" s="204"/>
      <c r="K6" s="154" t="s">
        <v>55</v>
      </c>
      <c r="L6" s="156" t="s">
        <v>162</v>
      </c>
    </row>
    <row r="7" spans="1:12" s="155" customFormat="1" ht="18.75" customHeight="1">
      <c r="A7" s="154"/>
      <c r="B7" s="157"/>
      <c r="C7" s="158" t="s">
        <v>163</v>
      </c>
      <c r="D7" s="159" t="s">
        <v>164</v>
      </c>
      <c r="E7" s="159" t="s">
        <v>165</v>
      </c>
      <c r="F7" s="158" t="s">
        <v>166</v>
      </c>
      <c r="G7" s="160"/>
      <c r="H7" s="154"/>
      <c r="I7" s="156"/>
      <c r="J7" s="157"/>
      <c r="K7" s="161"/>
      <c r="L7" s="156"/>
    </row>
    <row r="8" spans="1:12" s="163" customFormat="1" ht="14.25" customHeight="1">
      <c r="A8" s="162">
        <v>1</v>
      </c>
      <c r="B8" s="162">
        <v>2</v>
      </c>
      <c r="C8" s="206">
        <v>3</v>
      </c>
      <c r="D8" s="207"/>
      <c r="E8" s="207"/>
      <c r="F8" s="208"/>
      <c r="G8" s="162">
        <v>4</v>
      </c>
      <c r="H8" s="162">
        <v>5</v>
      </c>
      <c r="I8" s="162">
        <v>6</v>
      </c>
      <c r="J8" s="162">
        <v>7</v>
      </c>
      <c r="K8" s="162">
        <v>8</v>
      </c>
      <c r="L8" s="162">
        <v>9</v>
      </c>
    </row>
    <row r="9" spans="1:12" ht="26.25" customHeight="1">
      <c r="A9" s="95">
        <v>801</v>
      </c>
      <c r="B9" s="171" t="s">
        <v>57</v>
      </c>
      <c r="C9" s="172">
        <v>4148940.25</v>
      </c>
      <c r="D9" s="172">
        <f>D12</f>
        <v>350000</v>
      </c>
      <c r="E9" s="172">
        <f>E10+E11+E12</f>
        <v>151900</v>
      </c>
      <c r="F9" s="164">
        <f aca="true" t="shared" si="0" ref="F9:F15">C9-D9+E9</f>
        <v>3950840.25</v>
      </c>
      <c r="G9" s="164">
        <v>451046.03</v>
      </c>
      <c r="H9" s="174">
        <v>0</v>
      </c>
      <c r="I9" s="174">
        <v>2029.89</v>
      </c>
      <c r="J9" s="179">
        <v>3499794.22</v>
      </c>
      <c r="K9" s="172">
        <v>0</v>
      </c>
      <c r="L9" s="179">
        <v>3499794.22</v>
      </c>
    </row>
    <row r="10" spans="1:12" s="181" customFormat="1" ht="64.5" customHeight="1">
      <c r="A10" s="170"/>
      <c r="B10" s="166" t="s">
        <v>196</v>
      </c>
      <c r="C10" s="167">
        <v>0</v>
      </c>
      <c r="D10" s="167">
        <v>0</v>
      </c>
      <c r="E10" s="167">
        <v>1900</v>
      </c>
      <c r="F10" s="182">
        <f>C10-D10+E10</f>
        <v>1900</v>
      </c>
      <c r="G10" s="182">
        <v>1900</v>
      </c>
      <c r="H10" s="183"/>
      <c r="I10" s="183"/>
      <c r="J10" s="182"/>
      <c r="K10" s="167"/>
      <c r="L10" s="182"/>
    </row>
    <row r="11" spans="1:12" ht="77.25" customHeight="1">
      <c r="A11" s="177"/>
      <c r="B11" s="166" t="s">
        <v>174</v>
      </c>
      <c r="C11" s="178">
        <v>3351824.11</v>
      </c>
      <c r="D11" s="178">
        <v>0</v>
      </c>
      <c r="E11" s="178">
        <v>150000</v>
      </c>
      <c r="F11" s="178">
        <f>C11-D11+E11</f>
        <v>3501824.11</v>
      </c>
      <c r="G11" s="178">
        <v>0</v>
      </c>
      <c r="H11" s="178">
        <v>0</v>
      </c>
      <c r="I11" s="178">
        <v>2029.89</v>
      </c>
      <c r="J11" s="180">
        <v>150000</v>
      </c>
      <c r="K11" s="124"/>
      <c r="L11" s="180">
        <v>150000</v>
      </c>
    </row>
    <row r="12" spans="1:12" ht="64.5" customHeight="1">
      <c r="A12" s="95"/>
      <c r="B12" s="166" t="s">
        <v>169</v>
      </c>
      <c r="C12" s="168">
        <v>350000</v>
      </c>
      <c r="D12" s="168">
        <v>350000</v>
      </c>
      <c r="E12" s="168">
        <v>0</v>
      </c>
      <c r="F12" s="168">
        <f t="shared" si="0"/>
        <v>0</v>
      </c>
      <c r="G12" s="168"/>
      <c r="H12" s="173"/>
      <c r="I12" s="173"/>
      <c r="J12" s="168">
        <v>-350000</v>
      </c>
      <c r="K12" s="168">
        <v>-350000</v>
      </c>
      <c r="L12" s="164"/>
    </row>
    <row r="13" spans="1:12" ht="22.5" customHeight="1">
      <c r="A13" s="95">
        <v>926</v>
      </c>
      <c r="B13" s="171" t="s">
        <v>170</v>
      </c>
      <c r="C13" s="164">
        <v>0</v>
      </c>
      <c r="D13" s="164">
        <v>0</v>
      </c>
      <c r="E13" s="164">
        <f>E14</f>
        <v>200000</v>
      </c>
      <c r="F13" s="164">
        <f t="shared" si="0"/>
        <v>200000</v>
      </c>
      <c r="G13" s="164">
        <v>0</v>
      </c>
      <c r="H13" s="173">
        <v>0</v>
      </c>
      <c r="I13" s="173"/>
      <c r="J13" s="164">
        <v>200000</v>
      </c>
      <c r="K13" s="164">
        <v>200000</v>
      </c>
      <c r="L13" s="164">
        <v>0</v>
      </c>
    </row>
    <row r="14" spans="1:12" ht="64.5" customHeight="1">
      <c r="A14" s="95"/>
      <c r="B14" s="166" t="s">
        <v>169</v>
      </c>
      <c r="C14" s="168">
        <v>0</v>
      </c>
      <c r="D14" s="168"/>
      <c r="E14" s="168">
        <v>200000</v>
      </c>
      <c r="F14" s="168">
        <f>C14-D14+E14</f>
        <v>200000</v>
      </c>
      <c r="G14" s="168"/>
      <c r="H14" s="173"/>
      <c r="I14" s="173"/>
      <c r="J14" s="168">
        <v>200000</v>
      </c>
      <c r="K14" s="168">
        <v>200000</v>
      </c>
      <c r="L14" s="164"/>
    </row>
    <row r="15" spans="1:12" s="176" customFormat="1" ht="25.5" customHeight="1">
      <c r="A15" s="175"/>
      <c r="B15" s="128" t="s">
        <v>171</v>
      </c>
      <c r="C15" s="169">
        <v>38914678.25</v>
      </c>
      <c r="D15" s="164">
        <f>D9+D13</f>
        <v>350000</v>
      </c>
      <c r="E15" s="164">
        <f>E9+E13</f>
        <v>351900</v>
      </c>
      <c r="F15" s="164">
        <f t="shared" si="0"/>
        <v>38916578.25</v>
      </c>
      <c r="G15" s="165">
        <f>F15-J15</f>
        <v>34416784.03</v>
      </c>
      <c r="H15" s="165">
        <v>3254015</v>
      </c>
      <c r="I15" s="165">
        <v>2029.89</v>
      </c>
      <c r="J15" s="164">
        <v>4499794.22</v>
      </c>
      <c r="K15" s="164">
        <v>200000</v>
      </c>
      <c r="L15" s="164">
        <v>3499794.22</v>
      </c>
    </row>
    <row r="16" spans="2:6" ht="14.25" customHeight="1">
      <c r="B16" s="1"/>
      <c r="C16" s="1"/>
      <c r="D16" s="1"/>
      <c r="E16" s="1"/>
      <c r="F16" s="1"/>
    </row>
    <row r="17" spans="2:6" ht="22.5" customHeight="1">
      <c r="B17" s="1" t="s">
        <v>172</v>
      </c>
      <c r="C17" s="1"/>
      <c r="D17" s="1"/>
      <c r="E17" s="1"/>
      <c r="F17" s="1"/>
    </row>
    <row r="18" spans="1:12" ht="108" customHeight="1">
      <c r="A18" s="198" t="s">
        <v>197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</row>
    <row r="19" spans="2:12" ht="19.5" customHeight="1">
      <c r="B19" s="1"/>
      <c r="C19" s="1"/>
      <c r="D19" s="1"/>
      <c r="E19" s="1"/>
      <c r="F19" s="1"/>
      <c r="I19" s="205" t="s">
        <v>101</v>
      </c>
      <c r="J19" s="205"/>
      <c r="K19" s="205"/>
      <c r="L19" s="205"/>
    </row>
    <row r="20" spans="2:6" ht="12.75">
      <c r="B20" s="1"/>
      <c r="C20" s="1"/>
      <c r="D20" s="1"/>
      <c r="E20" s="1"/>
      <c r="F20" s="1"/>
    </row>
    <row r="21" spans="2:12" ht="20.25" customHeight="1">
      <c r="B21" s="1"/>
      <c r="C21" s="1"/>
      <c r="D21" s="1"/>
      <c r="E21" s="1"/>
      <c r="F21" s="1"/>
      <c r="I21" s="205" t="s">
        <v>102</v>
      </c>
      <c r="J21" s="205"/>
      <c r="K21" s="205"/>
      <c r="L21" s="205"/>
    </row>
    <row r="22" spans="2:6" ht="12.75">
      <c r="B22" s="1"/>
      <c r="C22" s="1"/>
      <c r="D22" s="1"/>
      <c r="E22" s="1"/>
      <c r="F22" s="1"/>
    </row>
    <row r="23" spans="2:6" ht="12.75">
      <c r="B23" s="1"/>
      <c r="C23" s="1"/>
      <c r="D23" s="1"/>
      <c r="E23" s="1"/>
      <c r="F23" s="1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7" spans="2:6" ht="12.75">
      <c r="B37" s="1"/>
      <c r="C37" s="1"/>
      <c r="D37" s="1"/>
      <c r="E37" s="1"/>
      <c r="F37" s="1"/>
    </row>
    <row r="38" spans="2:6" ht="12.75">
      <c r="B38" s="1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  <row r="44" spans="2:6" ht="12.75">
      <c r="B44" s="1"/>
      <c r="C44" s="1"/>
      <c r="D44" s="1"/>
      <c r="E44" s="1"/>
      <c r="F44" s="1"/>
    </row>
    <row r="45" spans="2:6" ht="12.75">
      <c r="B45" s="1"/>
      <c r="C45" s="1"/>
      <c r="D45" s="1"/>
      <c r="E45" s="1"/>
      <c r="F45" s="1"/>
    </row>
  </sheetData>
  <mergeCells count="15">
    <mergeCell ref="I21:L21"/>
    <mergeCell ref="K5:L5"/>
    <mergeCell ref="C8:F8"/>
    <mergeCell ref="A18:L18"/>
    <mergeCell ref="I19:L19"/>
    <mergeCell ref="F1:L1"/>
    <mergeCell ref="G2:L2"/>
    <mergeCell ref="B3:D3"/>
    <mergeCell ref="A4:A6"/>
    <mergeCell ref="B4:B6"/>
    <mergeCell ref="C4:F6"/>
    <mergeCell ref="G4:L4"/>
    <mergeCell ref="G5:G6"/>
    <mergeCell ref="H5:I5"/>
    <mergeCell ref="J5:J6"/>
  </mergeCells>
  <printOptions/>
  <pageMargins left="0.49" right="0.17" top="0.74" bottom="0.62" header="0.5" footer="0.37"/>
  <pageSetup horizontalDpi="600" verticalDpi="600" orientation="landscape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00"/>
  <sheetViews>
    <sheetView workbookViewId="0" topLeftCell="B1">
      <selection activeCell="A1" sqref="A1:W1"/>
    </sheetView>
  </sheetViews>
  <sheetFormatPr defaultColWidth="9.140625" defaultRowHeight="12.75"/>
  <cols>
    <col min="1" max="1" width="0.13671875" style="71" hidden="1" customWidth="1"/>
    <col min="2" max="2" width="2.140625" style="71" customWidth="1"/>
    <col min="3" max="3" width="1.421875" style="71" customWidth="1"/>
    <col min="4" max="4" width="4.28125" style="71" customWidth="1"/>
    <col min="5" max="5" width="5.28125" style="71" customWidth="1"/>
    <col min="6" max="6" width="3.7109375" style="71" customWidth="1"/>
    <col min="7" max="7" width="8.00390625" style="71" customWidth="1"/>
    <col min="8" max="8" width="7.140625" style="71" customWidth="1"/>
    <col min="9" max="9" width="2.421875" style="71" customWidth="1"/>
    <col min="10" max="10" width="9.57421875" style="71" customWidth="1"/>
    <col min="11" max="11" width="9.7109375" style="71" customWidth="1"/>
    <col min="12" max="12" width="9.421875" style="71" bestFit="1" customWidth="1"/>
    <col min="13" max="13" width="9.57421875" style="71" customWidth="1"/>
    <col min="14" max="14" width="8.57421875" style="71" customWidth="1"/>
    <col min="15" max="15" width="8.8515625" style="71" customWidth="1"/>
    <col min="16" max="16" width="6.00390625" style="71" customWidth="1"/>
    <col min="17" max="17" width="4.421875" style="71" customWidth="1"/>
    <col min="18" max="18" width="8.57421875" style="71" customWidth="1"/>
    <col min="19" max="19" width="9.140625" style="71" customWidth="1"/>
    <col min="20" max="20" width="9.57421875" style="71" customWidth="1"/>
    <col min="21" max="21" width="8.7109375" style="71" customWidth="1"/>
    <col min="22" max="22" width="7.8515625" style="71" customWidth="1"/>
    <col min="23" max="23" width="8.7109375" style="71" customWidth="1"/>
    <col min="24" max="16384" width="9.140625" style="71" customWidth="1"/>
  </cols>
  <sheetData>
    <row r="1" spans="1:23" s="69" customFormat="1" ht="14.25" customHeight="1">
      <c r="A1" s="242" t="s">
        <v>206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</row>
    <row r="2" spans="2:23" s="70" customFormat="1" ht="21.75" customHeight="1">
      <c r="B2" s="243" t="s">
        <v>156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</row>
    <row r="3" spans="1:23" ht="13.5" customHeight="1">
      <c r="A3" s="244"/>
      <c r="B3" s="245"/>
      <c r="C3" s="246"/>
      <c r="D3" s="247"/>
      <c r="E3" s="248"/>
      <c r="F3" s="246"/>
      <c r="G3" s="247"/>
      <c r="H3" s="248"/>
      <c r="I3" s="249" t="s">
        <v>10</v>
      </c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</row>
    <row r="4" spans="1:23" ht="8.25" customHeight="1">
      <c r="A4" s="72"/>
      <c r="B4" s="234" t="s">
        <v>3</v>
      </c>
      <c r="C4" s="234"/>
      <c r="D4" s="237" t="s">
        <v>5</v>
      </c>
      <c r="E4" s="237"/>
      <c r="F4" s="237"/>
      <c r="G4" s="237"/>
      <c r="H4" s="234" t="s">
        <v>58</v>
      </c>
      <c r="I4" s="238"/>
      <c r="J4" s="237" t="s">
        <v>59</v>
      </c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</row>
    <row r="5" spans="1:23" ht="8.25" customHeight="1">
      <c r="A5" s="72"/>
      <c r="B5" s="234"/>
      <c r="C5" s="234"/>
      <c r="D5" s="237"/>
      <c r="E5" s="237"/>
      <c r="F5" s="237"/>
      <c r="G5" s="237"/>
      <c r="H5" s="238"/>
      <c r="I5" s="238"/>
      <c r="J5" s="234" t="s">
        <v>60</v>
      </c>
      <c r="K5" s="234" t="s">
        <v>61</v>
      </c>
      <c r="L5" s="234"/>
      <c r="M5" s="234"/>
      <c r="N5" s="234"/>
      <c r="O5" s="234"/>
      <c r="P5" s="234"/>
      <c r="Q5" s="234"/>
      <c r="R5" s="234"/>
      <c r="S5" s="234" t="s">
        <v>62</v>
      </c>
      <c r="T5" s="237" t="s">
        <v>61</v>
      </c>
      <c r="U5" s="237"/>
      <c r="V5" s="237"/>
      <c r="W5" s="237"/>
    </row>
    <row r="6" spans="1:23" ht="3" customHeight="1">
      <c r="A6" s="72"/>
      <c r="B6" s="234"/>
      <c r="C6" s="234"/>
      <c r="D6" s="237"/>
      <c r="E6" s="237"/>
      <c r="F6" s="237"/>
      <c r="G6" s="237"/>
      <c r="H6" s="238"/>
      <c r="I6" s="238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 t="s">
        <v>63</v>
      </c>
      <c r="U6" s="234" t="s">
        <v>54</v>
      </c>
      <c r="V6" s="234" t="s">
        <v>64</v>
      </c>
      <c r="W6" s="237" t="s">
        <v>55</v>
      </c>
    </row>
    <row r="7" spans="1:23" ht="5.25" customHeight="1">
      <c r="A7" s="72"/>
      <c r="B7" s="234"/>
      <c r="C7" s="234"/>
      <c r="D7" s="237"/>
      <c r="E7" s="237"/>
      <c r="F7" s="237"/>
      <c r="G7" s="237"/>
      <c r="H7" s="238"/>
      <c r="I7" s="238"/>
      <c r="J7" s="234"/>
      <c r="K7" s="234" t="s">
        <v>65</v>
      </c>
      <c r="L7" s="234" t="s">
        <v>61</v>
      </c>
      <c r="M7" s="234"/>
      <c r="N7" s="234" t="s">
        <v>66</v>
      </c>
      <c r="O7" s="234" t="s">
        <v>67</v>
      </c>
      <c r="P7" s="234" t="s">
        <v>68</v>
      </c>
      <c r="Q7" s="234" t="s">
        <v>69</v>
      </c>
      <c r="R7" s="234" t="s">
        <v>70</v>
      </c>
      <c r="S7" s="234"/>
      <c r="T7" s="234"/>
      <c r="U7" s="234"/>
      <c r="V7" s="234"/>
      <c r="W7" s="237"/>
    </row>
    <row r="8" spans="1:23" ht="11.25" customHeight="1">
      <c r="A8" s="72"/>
      <c r="B8" s="234"/>
      <c r="C8" s="234"/>
      <c r="D8" s="237"/>
      <c r="E8" s="237"/>
      <c r="F8" s="237"/>
      <c r="G8" s="237"/>
      <c r="H8" s="238"/>
      <c r="I8" s="238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 t="s">
        <v>71</v>
      </c>
      <c r="V8" s="234"/>
      <c r="W8" s="237"/>
    </row>
    <row r="9" spans="1:23" ht="117" customHeight="1">
      <c r="A9" s="72"/>
      <c r="B9" s="234"/>
      <c r="C9" s="234"/>
      <c r="D9" s="237"/>
      <c r="E9" s="237"/>
      <c r="F9" s="237"/>
      <c r="G9" s="237"/>
      <c r="H9" s="238"/>
      <c r="I9" s="238"/>
      <c r="J9" s="234"/>
      <c r="K9" s="234"/>
      <c r="L9" s="73" t="s">
        <v>72</v>
      </c>
      <c r="M9" s="73" t="s">
        <v>73</v>
      </c>
      <c r="N9" s="234"/>
      <c r="O9" s="234"/>
      <c r="P9" s="234"/>
      <c r="Q9" s="234"/>
      <c r="R9" s="234"/>
      <c r="S9" s="234"/>
      <c r="T9" s="234"/>
      <c r="U9" s="234"/>
      <c r="V9" s="234"/>
      <c r="W9" s="237"/>
    </row>
    <row r="10" spans="1:23" ht="12.75" customHeight="1">
      <c r="A10" s="72"/>
      <c r="B10" s="234" t="s">
        <v>74</v>
      </c>
      <c r="C10" s="234"/>
      <c r="D10" s="74" t="s">
        <v>75</v>
      </c>
      <c r="E10" s="237" t="s">
        <v>76</v>
      </c>
      <c r="F10" s="237"/>
      <c r="G10" s="237"/>
      <c r="H10" s="234" t="s">
        <v>77</v>
      </c>
      <c r="I10" s="238"/>
      <c r="J10" s="73" t="s">
        <v>78</v>
      </c>
      <c r="K10" s="73" t="s">
        <v>79</v>
      </c>
      <c r="L10" s="73" t="s">
        <v>80</v>
      </c>
      <c r="M10" s="73" t="s">
        <v>81</v>
      </c>
      <c r="N10" s="73" t="s">
        <v>82</v>
      </c>
      <c r="O10" s="73" t="s">
        <v>83</v>
      </c>
      <c r="P10" s="73" t="s">
        <v>84</v>
      </c>
      <c r="Q10" s="73" t="s">
        <v>85</v>
      </c>
      <c r="R10" s="73" t="s">
        <v>86</v>
      </c>
      <c r="S10" s="73" t="s">
        <v>87</v>
      </c>
      <c r="T10" s="73" t="s">
        <v>88</v>
      </c>
      <c r="U10" s="73" t="s">
        <v>89</v>
      </c>
      <c r="V10" s="73" t="s">
        <v>90</v>
      </c>
      <c r="W10" s="75">
        <v>19</v>
      </c>
    </row>
    <row r="11" spans="1:24" ht="20.25" customHeight="1">
      <c r="A11" s="72"/>
      <c r="B11" s="215" t="s">
        <v>175</v>
      </c>
      <c r="C11" s="215"/>
      <c r="D11" s="201"/>
      <c r="E11" s="216" t="s">
        <v>176</v>
      </c>
      <c r="F11" s="216"/>
      <c r="G11" s="76" t="s">
        <v>105</v>
      </c>
      <c r="H11" s="214">
        <f>J11+S11</f>
        <v>454500</v>
      </c>
      <c r="I11" s="235"/>
      <c r="J11" s="77">
        <f>K11+N11+O11+P11+Q11+R11</f>
        <v>454500</v>
      </c>
      <c r="K11" s="77">
        <f>L11+M11</f>
        <v>454500</v>
      </c>
      <c r="L11" s="77">
        <v>4000</v>
      </c>
      <c r="M11" s="77">
        <v>450500</v>
      </c>
      <c r="N11" s="77" t="s">
        <v>91</v>
      </c>
      <c r="O11" s="77" t="s">
        <v>91</v>
      </c>
      <c r="P11" s="77" t="s">
        <v>91</v>
      </c>
      <c r="Q11" s="77" t="s">
        <v>91</v>
      </c>
      <c r="R11" s="77" t="s">
        <v>91</v>
      </c>
      <c r="S11" s="77">
        <f>T11+W11</f>
        <v>0</v>
      </c>
      <c r="T11" s="77">
        <v>0</v>
      </c>
      <c r="U11" s="77">
        <v>0</v>
      </c>
      <c r="V11" s="77" t="s">
        <v>91</v>
      </c>
      <c r="W11" s="77">
        <v>0</v>
      </c>
      <c r="X11" s="236"/>
    </row>
    <row r="12" spans="1:24" ht="17.25" customHeight="1">
      <c r="A12" s="72"/>
      <c r="B12" s="215"/>
      <c r="C12" s="215"/>
      <c r="D12" s="201"/>
      <c r="E12" s="216"/>
      <c r="F12" s="216"/>
      <c r="G12" s="76" t="s">
        <v>106</v>
      </c>
      <c r="H12" s="214">
        <f>J12+S12</f>
        <v>0</v>
      </c>
      <c r="I12" s="235"/>
      <c r="J12" s="77">
        <f>K12+N12+O12+P12+Q12+R12</f>
        <v>0</v>
      </c>
      <c r="K12" s="77">
        <f>L12+M12</f>
        <v>0</v>
      </c>
      <c r="L12" s="77">
        <v>0</v>
      </c>
      <c r="M12" s="77" t="s">
        <v>91</v>
      </c>
      <c r="N12" s="77" t="s">
        <v>91</v>
      </c>
      <c r="O12" s="77" t="s">
        <v>91</v>
      </c>
      <c r="P12" s="77" t="s">
        <v>91</v>
      </c>
      <c r="Q12" s="77" t="s">
        <v>91</v>
      </c>
      <c r="R12" s="77" t="s">
        <v>91</v>
      </c>
      <c r="S12" s="77">
        <f>T12+V12+W12</f>
        <v>0</v>
      </c>
      <c r="T12" s="77">
        <v>0</v>
      </c>
      <c r="U12" s="77">
        <f>U16</f>
        <v>0</v>
      </c>
      <c r="V12" s="77" t="s">
        <v>91</v>
      </c>
      <c r="W12" s="77">
        <f>W16</f>
        <v>0</v>
      </c>
      <c r="X12" s="236"/>
    </row>
    <row r="13" spans="1:24" ht="15.75" customHeight="1">
      <c r="A13" s="72"/>
      <c r="B13" s="215"/>
      <c r="C13" s="215"/>
      <c r="D13" s="201"/>
      <c r="E13" s="216"/>
      <c r="F13" s="216"/>
      <c r="G13" s="76" t="s">
        <v>107</v>
      </c>
      <c r="H13" s="214">
        <f>J13+S13</f>
        <v>43800</v>
      </c>
      <c r="I13" s="235"/>
      <c r="J13" s="77">
        <f>K13+N13+O13+P13+Q13+R13</f>
        <v>43800</v>
      </c>
      <c r="K13" s="77">
        <f>L13+M13</f>
        <v>43800</v>
      </c>
      <c r="L13" s="77" t="s">
        <v>91</v>
      </c>
      <c r="M13" s="77">
        <f>M17</f>
        <v>43800</v>
      </c>
      <c r="N13" s="77" t="s">
        <v>91</v>
      </c>
      <c r="O13" s="77" t="s">
        <v>91</v>
      </c>
      <c r="P13" s="77" t="s">
        <v>91</v>
      </c>
      <c r="Q13" s="77" t="s">
        <v>91</v>
      </c>
      <c r="R13" s="77" t="s">
        <v>91</v>
      </c>
      <c r="S13" s="77">
        <f>T13+V13+W13</f>
        <v>0</v>
      </c>
      <c r="T13" s="77">
        <v>0</v>
      </c>
      <c r="U13" s="77">
        <f>U17</f>
        <v>0</v>
      </c>
      <c r="V13" s="77" t="s">
        <v>91</v>
      </c>
      <c r="W13" s="77">
        <v>0</v>
      </c>
      <c r="X13" s="236"/>
    </row>
    <row r="14" spans="1:23" ht="33.75" customHeight="1">
      <c r="A14" s="72"/>
      <c r="B14" s="215"/>
      <c r="C14" s="215"/>
      <c r="D14" s="201"/>
      <c r="E14" s="216"/>
      <c r="F14" s="216"/>
      <c r="G14" s="76" t="s">
        <v>108</v>
      </c>
      <c r="H14" s="214">
        <f>H11-H12+H13</f>
        <v>498300</v>
      </c>
      <c r="I14" s="235"/>
      <c r="J14" s="78">
        <f aca="true" t="shared" si="0" ref="J14:W14">J11-J12+J13</f>
        <v>498300</v>
      </c>
      <c r="K14" s="78">
        <f t="shared" si="0"/>
        <v>498300</v>
      </c>
      <c r="L14" s="77">
        <f t="shared" si="0"/>
        <v>4000</v>
      </c>
      <c r="M14" s="77">
        <f t="shared" si="0"/>
        <v>494300</v>
      </c>
      <c r="N14" s="77">
        <f t="shared" si="0"/>
        <v>0</v>
      </c>
      <c r="O14" s="77">
        <f t="shared" si="0"/>
        <v>0</v>
      </c>
      <c r="P14" s="77">
        <f t="shared" si="0"/>
        <v>0</v>
      </c>
      <c r="Q14" s="77">
        <f t="shared" si="0"/>
        <v>0</v>
      </c>
      <c r="R14" s="77">
        <f t="shared" si="0"/>
        <v>0</v>
      </c>
      <c r="S14" s="78">
        <f t="shared" si="0"/>
        <v>0</v>
      </c>
      <c r="T14" s="77">
        <f t="shared" si="0"/>
        <v>0</v>
      </c>
      <c r="U14" s="77">
        <f t="shared" si="0"/>
        <v>0</v>
      </c>
      <c r="V14" s="77">
        <f t="shared" si="0"/>
        <v>0</v>
      </c>
      <c r="W14" s="77">
        <f t="shared" si="0"/>
        <v>0</v>
      </c>
    </row>
    <row r="15" spans="1:23" ht="19.5">
      <c r="A15" s="72"/>
      <c r="B15" s="234"/>
      <c r="C15" s="234"/>
      <c r="D15" s="210" t="s">
        <v>177</v>
      </c>
      <c r="E15" s="213" t="s">
        <v>178</v>
      </c>
      <c r="F15" s="213"/>
      <c r="G15" s="76" t="s">
        <v>105</v>
      </c>
      <c r="H15" s="214">
        <f>J15+S15</f>
        <v>454500</v>
      </c>
      <c r="I15" s="235"/>
      <c r="J15" s="77">
        <f>K15+N15+O15+P15+Q15+R15</f>
        <v>454500</v>
      </c>
      <c r="K15" s="77">
        <f>L15+M15</f>
        <v>454500</v>
      </c>
      <c r="L15" s="77">
        <v>4000</v>
      </c>
      <c r="M15" s="77">
        <v>450500</v>
      </c>
      <c r="N15" s="77" t="s">
        <v>91</v>
      </c>
      <c r="O15" s="77" t="s">
        <v>91</v>
      </c>
      <c r="P15" s="77" t="s">
        <v>91</v>
      </c>
      <c r="Q15" s="77" t="s">
        <v>91</v>
      </c>
      <c r="R15" s="77" t="s">
        <v>91</v>
      </c>
      <c r="S15" s="77">
        <f>T15+V15+W15</f>
        <v>0</v>
      </c>
      <c r="T15" s="77">
        <v>0</v>
      </c>
      <c r="U15" s="77">
        <v>0</v>
      </c>
      <c r="V15" s="77" t="s">
        <v>91</v>
      </c>
      <c r="W15" s="77">
        <v>0</v>
      </c>
    </row>
    <row r="16" spans="1:23" ht="19.5" customHeight="1">
      <c r="A16" s="72"/>
      <c r="B16" s="234"/>
      <c r="C16" s="234"/>
      <c r="D16" s="211"/>
      <c r="E16" s="213"/>
      <c r="F16" s="213"/>
      <c r="G16" s="76" t="s">
        <v>106</v>
      </c>
      <c r="H16" s="214">
        <f>J16+S16</f>
        <v>0</v>
      </c>
      <c r="I16" s="235"/>
      <c r="J16" s="77">
        <f>K16+N16+O16+P16+Q16+R16</f>
        <v>0</v>
      </c>
      <c r="K16" s="77">
        <f>L16+M16</f>
        <v>0</v>
      </c>
      <c r="L16" s="77" t="s">
        <v>91</v>
      </c>
      <c r="M16" s="77" t="s">
        <v>91</v>
      </c>
      <c r="N16" s="77" t="s">
        <v>91</v>
      </c>
      <c r="O16" s="77" t="s">
        <v>91</v>
      </c>
      <c r="P16" s="77" t="s">
        <v>91</v>
      </c>
      <c r="Q16" s="77" t="s">
        <v>91</v>
      </c>
      <c r="R16" s="77" t="s">
        <v>91</v>
      </c>
      <c r="S16" s="77">
        <f>T16+V16+W16</f>
        <v>0</v>
      </c>
      <c r="T16" s="77">
        <f>U16</f>
        <v>0</v>
      </c>
      <c r="U16" s="77">
        <v>0</v>
      </c>
      <c r="V16" s="77" t="s">
        <v>91</v>
      </c>
      <c r="W16" s="77">
        <v>0</v>
      </c>
    </row>
    <row r="17" spans="1:23" ht="17.25" customHeight="1">
      <c r="A17" s="72"/>
      <c r="B17" s="234"/>
      <c r="C17" s="234"/>
      <c r="D17" s="211"/>
      <c r="E17" s="213"/>
      <c r="F17" s="213"/>
      <c r="G17" s="76" t="s">
        <v>107</v>
      </c>
      <c r="H17" s="214">
        <f>J17+S17</f>
        <v>43800</v>
      </c>
      <c r="I17" s="235"/>
      <c r="J17" s="77">
        <f>K17+N17+O17+P17+Q17+R17</f>
        <v>43800</v>
      </c>
      <c r="K17" s="77">
        <f>L17+M17</f>
        <v>43800</v>
      </c>
      <c r="L17" s="77" t="s">
        <v>91</v>
      </c>
      <c r="M17" s="77">
        <v>43800</v>
      </c>
      <c r="N17" s="77">
        <v>0</v>
      </c>
      <c r="O17" s="77" t="s">
        <v>91</v>
      </c>
      <c r="P17" s="77" t="s">
        <v>91</v>
      </c>
      <c r="Q17" s="77" t="s">
        <v>91</v>
      </c>
      <c r="R17" s="77" t="s">
        <v>91</v>
      </c>
      <c r="S17" s="77">
        <f>T17+V17+W17</f>
        <v>0</v>
      </c>
      <c r="T17" s="77">
        <v>0</v>
      </c>
      <c r="U17" s="77">
        <v>0</v>
      </c>
      <c r="V17" s="77" t="s">
        <v>91</v>
      </c>
      <c r="W17" s="77">
        <v>0</v>
      </c>
    </row>
    <row r="18" spans="1:23" ht="18" customHeight="1">
      <c r="A18" s="72"/>
      <c r="B18" s="234"/>
      <c r="C18" s="234"/>
      <c r="D18" s="212"/>
      <c r="E18" s="213"/>
      <c r="F18" s="213"/>
      <c r="G18" s="76" t="s">
        <v>108</v>
      </c>
      <c r="H18" s="214">
        <f>H15-H16+H17</f>
        <v>498300</v>
      </c>
      <c r="I18" s="235"/>
      <c r="J18" s="78">
        <f>J15-J16+J17</f>
        <v>498300</v>
      </c>
      <c r="K18" s="78">
        <f>K15-K16+K17</f>
        <v>498300</v>
      </c>
      <c r="L18" s="77">
        <f aca="true" t="shared" si="1" ref="L18:W18">L15-L16+L17</f>
        <v>4000</v>
      </c>
      <c r="M18" s="77">
        <f t="shared" si="1"/>
        <v>494300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8">
        <f>S15-S16+S17</f>
        <v>0</v>
      </c>
      <c r="T18" s="77">
        <f t="shared" si="1"/>
        <v>0</v>
      </c>
      <c r="U18" s="77">
        <f t="shared" si="1"/>
        <v>0</v>
      </c>
      <c r="V18" s="77">
        <f t="shared" si="1"/>
        <v>0</v>
      </c>
      <c r="W18" s="77">
        <f t="shared" si="1"/>
        <v>0</v>
      </c>
    </row>
    <row r="19" spans="1:24" ht="18" customHeight="1">
      <c r="A19" s="72"/>
      <c r="B19" s="215" t="s">
        <v>92</v>
      </c>
      <c r="C19" s="215"/>
      <c r="D19" s="201"/>
      <c r="E19" s="216" t="s">
        <v>93</v>
      </c>
      <c r="F19" s="216"/>
      <c r="G19" s="76" t="s">
        <v>105</v>
      </c>
      <c r="H19" s="214">
        <f>J19+S19</f>
        <v>5789910</v>
      </c>
      <c r="I19" s="235"/>
      <c r="J19" s="77">
        <f>K19+N19+O19+P19+Q19+R19</f>
        <v>3473000</v>
      </c>
      <c r="K19" s="77">
        <f>L19+M19</f>
        <v>3473000</v>
      </c>
      <c r="L19" s="77">
        <v>0</v>
      </c>
      <c r="M19" s="77">
        <v>3473000</v>
      </c>
      <c r="N19" s="77" t="s">
        <v>91</v>
      </c>
      <c r="O19" s="77" t="s">
        <v>91</v>
      </c>
      <c r="P19" s="77" t="s">
        <v>91</v>
      </c>
      <c r="Q19" s="77" t="s">
        <v>91</v>
      </c>
      <c r="R19" s="77" t="s">
        <v>91</v>
      </c>
      <c r="S19" s="77">
        <f>T19+V19+W19</f>
        <v>2316910</v>
      </c>
      <c r="T19" s="77">
        <v>1216910</v>
      </c>
      <c r="U19" s="77">
        <v>0</v>
      </c>
      <c r="V19" s="77" t="s">
        <v>91</v>
      </c>
      <c r="W19" s="77">
        <v>1100000</v>
      </c>
      <c r="X19" s="236"/>
    </row>
    <row r="20" spans="1:24" ht="17.25" customHeight="1">
      <c r="A20" s="72"/>
      <c r="B20" s="215"/>
      <c r="C20" s="215"/>
      <c r="D20" s="201"/>
      <c r="E20" s="216"/>
      <c r="F20" s="216"/>
      <c r="G20" s="76" t="s">
        <v>106</v>
      </c>
      <c r="H20" s="214">
        <f>J20+S20</f>
        <v>0</v>
      </c>
      <c r="I20" s="235"/>
      <c r="J20" s="77">
        <f>K20+N20+O20+P20+Q20+R20</f>
        <v>0</v>
      </c>
      <c r="K20" s="77">
        <f>L20+M20</f>
        <v>0</v>
      </c>
      <c r="L20" s="77">
        <v>0</v>
      </c>
      <c r="M20" s="77" t="s">
        <v>91</v>
      </c>
      <c r="N20" s="77" t="s">
        <v>91</v>
      </c>
      <c r="O20" s="77" t="s">
        <v>91</v>
      </c>
      <c r="P20" s="77" t="s">
        <v>91</v>
      </c>
      <c r="Q20" s="77" t="s">
        <v>91</v>
      </c>
      <c r="R20" s="77" t="s">
        <v>91</v>
      </c>
      <c r="S20" s="77">
        <f>T20+V20+W20</f>
        <v>0</v>
      </c>
      <c r="T20" s="77">
        <f>T24</f>
        <v>0</v>
      </c>
      <c r="U20" s="77">
        <v>0</v>
      </c>
      <c r="V20" s="77" t="s">
        <v>91</v>
      </c>
      <c r="W20" s="77">
        <v>0</v>
      </c>
      <c r="X20" s="236"/>
    </row>
    <row r="21" spans="1:24" ht="15.75" customHeight="1">
      <c r="A21" s="72"/>
      <c r="B21" s="215"/>
      <c r="C21" s="215"/>
      <c r="D21" s="201"/>
      <c r="E21" s="216"/>
      <c r="F21" s="216"/>
      <c r="G21" s="76" t="s">
        <v>107</v>
      </c>
      <c r="H21" s="214">
        <f>J21+S21</f>
        <v>335000</v>
      </c>
      <c r="I21" s="235"/>
      <c r="J21" s="77">
        <f>K21+N21+O21+P21+Q21+R21</f>
        <v>35000</v>
      </c>
      <c r="K21" s="77">
        <f>L21+M21</f>
        <v>35000</v>
      </c>
      <c r="L21" s="77" t="s">
        <v>91</v>
      </c>
      <c r="M21" s="77">
        <f>M25</f>
        <v>35000</v>
      </c>
      <c r="N21" s="77" t="s">
        <v>91</v>
      </c>
      <c r="O21" s="77" t="s">
        <v>91</v>
      </c>
      <c r="P21" s="77" t="s">
        <v>91</v>
      </c>
      <c r="Q21" s="77" t="s">
        <v>91</v>
      </c>
      <c r="R21" s="77" t="s">
        <v>91</v>
      </c>
      <c r="S21" s="77">
        <f>T21+V21+W21</f>
        <v>300000</v>
      </c>
      <c r="T21" s="77">
        <f>T25</f>
        <v>300000</v>
      </c>
      <c r="U21" s="77">
        <v>0</v>
      </c>
      <c r="V21" s="77" t="s">
        <v>91</v>
      </c>
      <c r="W21" s="77">
        <v>0</v>
      </c>
      <c r="X21" s="236"/>
    </row>
    <row r="22" spans="1:23" ht="18" customHeight="1">
      <c r="A22" s="72"/>
      <c r="B22" s="215"/>
      <c r="C22" s="215"/>
      <c r="D22" s="201"/>
      <c r="E22" s="216"/>
      <c r="F22" s="216"/>
      <c r="G22" s="76" t="s">
        <v>108</v>
      </c>
      <c r="H22" s="214">
        <f>H19-H20+H21</f>
        <v>6124910</v>
      </c>
      <c r="I22" s="235"/>
      <c r="J22" s="78">
        <f aca="true" t="shared" si="2" ref="J22:W22">J19-J20+J21</f>
        <v>3508000</v>
      </c>
      <c r="K22" s="78">
        <f t="shared" si="2"/>
        <v>3508000</v>
      </c>
      <c r="L22" s="77">
        <f t="shared" si="2"/>
        <v>0</v>
      </c>
      <c r="M22" s="77">
        <f t="shared" si="2"/>
        <v>3508000</v>
      </c>
      <c r="N22" s="77">
        <f t="shared" si="2"/>
        <v>0</v>
      </c>
      <c r="O22" s="77">
        <f t="shared" si="2"/>
        <v>0</v>
      </c>
      <c r="P22" s="77">
        <f t="shared" si="2"/>
        <v>0</v>
      </c>
      <c r="Q22" s="77">
        <f t="shared" si="2"/>
        <v>0</v>
      </c>
      <c r="R22" s="77">
        <f t="shared" si="2"/>
        <v>0</v>
      </c>
      <c r="S22" s="78">
        <f t="shared" si="2"/>
        <v>2616910</v>
      </c>
      <c r="T22" s="77">
        <f t="shared" si="2"/>
        <v>1516910</v>
      </c>
      <c r="U22" s="77">
        <f t="shared" si="2"/>
        <v>0</v>
      </c>
      <c r="V22" s="77">
        <f t="shared" si="2"/>
        <v>0</v>
      </c>
      <c r="W22" s="77">
        <f t="shared" si="2"/>
        <v>1100000</v>
      </c>
    </row>
    <row r="23" spans="1:23" ht="19.5">
      <c r="A23" s="72"/>
      <c r="B23" s="234"/>
      <c r="C23" s="234"/>
      <c r="D23" s="210" t="s">
        <v>95</v>
      </c>
      <c r="E23" s="213" t="s">
        <v>96</v>
      </c>
      <c r="F23" s="213"/>
      <c r="G23" s="76" t="s">
        <v>105</v>
      </c>
      <c r="H23" s="214">
        <f>J23+S23</f>
        <v>4678910</v>
      </c>
      <c r="I23" s="235"/>
      <c r="J23" s="77">
        <f>K23+N23+O23+P23+Q23+R23</f>
        <v>3462000</v>
      </c>
      <c r="K23" s="77">
        <f>L23+M23</f>
        <v>3462000</v>
      </c>
      <c r="L23" s="77">
        <v>0</v>
      </c>
      <c r="M23" s="77">
        <v>3462000</v>
      </c>
      <c r="N23" s="77" t="s">
        <v>91</v>
      </c>
      <c r="O23" s="77" t="s">
        <v>91</v>
      </c>
      <c r="P23" s="77" t="s">
        <v>91</v>
      </c>
      <c r="Q23" s="77" t="s">
        <v>91</v>
      </c>
      <c r="R23" s="77" t="s">
        <v>91</v>
      </c>
      <c r="S23" s="77">
        <f>T23+V23+W23</f>
        <v>1216910</v>
      </c>
      <c r="T23" s="77">
        <v>1216910</v>
      </c>
      <c r="U23" s="77">
        <v>0</v>
      </c>
      <c r="V23" s="77" t="s">
        <v>91</v>
      </c>
      <c r="W23" s="77">
        <v>0</v>
      </c>
    </row>
    <row r="24" spans="1:23" ht="19.5" customHeight="1">
      <c r="A24" s="72"/>
      <c r="B24" s="234"/>
      <c r="C24" s="234"/>
      <c r="D24" s="211"/>
      <c r="E24" s="213"/>
      <c r="F24" s="213"/>
      <c r="G24" s="76" t="s">
        <v>106</v>
      </c>
      <c r="H24" s="214">
        <f>J24+S24</f>
        <v>0</v>
      </c>
      <c r="I24" s="235"/>
      <c r="J24" s="77">
        <f>K24+N24+O24+P24+Q24+R24</f>
        <v>0</v>
      </c>
      <c r="K24" s="77">
        <f>L24+M24</f>
        <v>0</v>
      </c>
      <c r="L24" s="77" t="s">
        <v>91</v>
      </c>
      <c r="M24" s="77" t="s">
        <v>91</v>
      </c>
      <c r="N24" s="77" t="s">
        <v>91</v>
      </c>
      <c r="O24" s="77" t="s">
        <v>91</v>
      </c>
      <c r="P24" s="77" t="s">
        <v>91</v>
      </c>
      <c r="Q24" s="77" t="s">
        <v>91</v>
      </c>
      <c r="R24" s="77" t="s">
        <v>91</v>
      </c>
      <c r="S24" s="77">
        <f>T24+V24+W24</f>
        <v>0</v>
      </c>
      <c r="T24" s="77">
        <v>0</v>
      </c>
      <c r="U24" s="77">
        <v>0</v>
      </c>
      <c r="V24" s="77" t="s">
        <v>91</v>
      </c>
      <c r="W24" s="77">
        <v>0</v>
      </c>
    </row>
    <row r="25" spans="1:23" ht="13.5" customHeight="1">
      <c r="A25" s="72"/>
      <c r="B25" s="234"/>
      <c r="C25" s="234"/>
      <c r="D25" s="211"/>
      <c r="E25" s="213"/>
      <c r="F25" s="213"/>
      <c r="G25" s="76" t="s">
        <v>107</v>
      </c>
      <c r="H25" s="214">
        <f>J25+S25</f>
        <v>335000</v>
      </c>
      <c r="I25" s="235"/>
      <c r="J25" s="77">
        <f>K25+N25+O25+P25+Q25+R25</f>
        <v>35000</v>
      </c>
      <c r="K25" s="77">
        <f>L25+M25</f>
        <v>35000</v>
      </c>
      <c r="L25" s="77" t="s">
        <v>91</v>
      </c>
      <c r="M25" s="77">
        <v>35000</v>
      </c>
      <c r="N25" s="77" t="s">
        <v>91</v>
      </c>
      <c r="O25" s="77" t="s">
        <v>91</v>
      </c>
      <c r="P25" s="77" t="s">
        <v>91</v>
      </c>
      <c r="Q25" s="77" t="s">
        <v>91</v>
      </c>
      <c r="R25" s="77" t="s">
        <v>91</v>
      </c>
      <c r="S25" s="77">
        <f>T25+V25+W25</f>
        <v>300000</v>
      </c>
      <c r="T25" s="77">
        <v>300000</v>
      </c>
      <c r="U25" s="77">
        <v>0</v>
      </c>
      <c r="V25" s="77" t="s">
        <v>91</v>
      </c>
      <c r="W25" s="77">
        <v>0</v>
      </c>
    </row>
    <row r="26" spans="1:23" ht="18.75" customHeight="1">
      <c r="A26" s="72"/>
      <c r="B26" s="234"/>
      <c r="C26" s="234"/>
      <c r="D26" s="212"/>
      <c r="E26" s="213"/>
      <c r="F26" s="213"/>
      <c r="G26" s="76" t="s">
        <v>108</v>
      </c>
      <c r="H26" s="214">
        <f>H23-H24+H25</f>
        <v>5013910</v>
      </c>
      <c r="I26" s="235"/>
      <c r="J26" s="78">
        <f>J23-J24+J25</f>
        <v>3497000</v>
      </c>
      <c r="K26" s="78">
        <f>K23-K24+K25</f>
        <v>3497000</v>
      </c>
      <c r="L26" s="77">
        <f aca="true" t="shared" si="3" ref="L26:W26">L23-L24+L25</f>
        <v>0</v>
      </c>
      <c r="M26" s="77">
        <f t="shared" si="3"/>
        <v>3497000</v>
      </c>
      <c r="N26" s="77">
        <f t="shared" si="3"/>
        <v>0</v>
      </c>
      <c r="O26" s="77">
        <f t="shared" si="3"/>
        <v>0</v>
      </c>
      <c r="P26" s="77">
        <f t="shared" si="3"/>
        <v>0</v>
      </c>
      <c r="Q26" s="77">
        <f t="shared" si="3"/>
        <v>0</v>
      </c>
      <c r="R26" s="77">
        <f t="shared" si="3"/>
        <v>0</v>
      </c>
      <c r="S26" s="78">
        <f>S23-S24+S25</f>
        <v>1516910</v>
      </c>
      <c r="T26" s="77">
        <f t="shared" si="3"/>
        <v>1516910</v>
      </c>
      <c r="U26" s="77">
        <f t="shared" si="3"/>
        <v>0</v>
      </c>
      <c r="V26" s="77">
        <f t="shared" si="3"/>
        <v>0</v>
      </c>
      <c r="W26" s="77">
        <f t="shared" si="3"/>
        <v>0</v>
      </c>
    </row>
    <row r="27" spans="1:23" ht="16.5" customHeight="1">
      <c r="A27" s="72"/>
      <c r="B27" s="215" t="s">
        <v>97</v>
      </c>
      <c r="C27" s="215"/>
      <c r="D27" s="201"/>
      <c r="E27" s="216" t="s">
        <v>56</v>
      </c>
      <c r="F27" s="216"/>
      <c r="G27" s="76" t="s">
        <v>105</v>
      </c>
      <c r="H27" s="214">
        <f>J27+S27</f>
        <v>632898</v>
      </c>
      <c r="I27" s="214"/>
      <c r="J27" s="77">
        <f>K27+N27+O27+P27+Q27+R27</f>
        <v>632898</v>
      </c>
      <c r="K27" s="77">
        <f>L27+M27</f>
        <v>632898</v>
      </c>
      <c r="L27" s="77" t="s">
        <v>94</v>
      </c>
      <c r="M27" s="77">
        <v>627898</v>
      </c>
      <c r="N27" s="77" t="s">
        <v>91</v>
      </c>
      <c r="O27" s="77" t="s">
        <v>91</v>
      </c>
      <c r="P27" s="77" t="s">
        <v>91</v>
      </c>
      <c r="Q27" s="77" t="s">
        <v>91</v>
      </c>
      <c r="R27" s="77" t="s">
        <v>91</v>
      </c>
      <c r="S27" s="77">
        <f>T27+V27+W27</f>
        <v>0</v>
      </c>
      <c r="T27" s="77" t="s">
        <v>91</v>
      </c>
      <c r="U27" s="77">
        <v>0</v>
      </c>
      <c r="V27" s="77" t="s">
        <v>91</v>
      </c>
      <c r="W27" s="77">
        <v>0</v>
      </c>
    </row>
    <row r="28" spans="1:23" ht="14.25" customHeight="1">
      <c r="A28" s="72"/>
      <c r="B28" s="215"/>
      <c r="C28" s="215"/>
      <c r="D28" s="201"/>
      <c r="E28" s="216"/>
      <c r="F28" s="216"/>
      <c r="G28" s="76" t="s">
        <v>106</v>
      </c>
      <c r="H28" s="214">
        <f>J28+S28</f>
        <v>0</v>
      </c>
      <c r="I28" s="214"/>
      <c r="J28" s="77">
        <f>K28+N28+O28+P28+Q28+R28</f>
        <v>0</v>
      </c>
      <c r="K28" s="77">
        <f>L28+M28</f>
        <v>0</v>
      </c>
      <c r="L28" s="77" t="s">
        <v>91</v>
      </c>
      <c r="M28" s="77">
        <v>0</v>
      </c>
      <c r="N28" s="77" t="s">
        <v>91</v>
      </c>
      <c r="O28" s="77" t="s">
        <v>91</v>
      </c>
      <c r="P28" s="77" t="s">
        <v>91</v>
      </c>
      <c r="Q28" s="77" t="s">
        <v>91</v>
      </c>
      <c r="R28" s="77" t="s">
        <v>91</v>
      </c>
      <c r="S28" s="77">
        <f>T28+V28+W28</f>
        <v>0</v>
      </c>
      <c r="T28" s="77" t="s">
        <v>91</v>
      </c>
      <c r="U28" s="77">
        <v>0</v>
      </c>
      <c r="V28" s="77" t="s">
        <v>91</v>
      </c>
      <c r="W28" s="77">
        <v>0</v>
      </c>
    </row>
    <row r="29" spans="1:23" ht="15" customHeight="1">
      <c r="A29" s="72"/>
      <c r="B29" s="215"/>
      <c r="C29" s="215"/>
      <c r="D29" s="201"/>
      <c r="E29" s="216"/>
      <c r="F29" s="216"/>
      <c r="G29" s="76" t="s">
        <v>107</v>
      </c>
      <c r="H29" s="214">
        <f>J29+S29</f>
        <v>217802</v>
      </c>
      <c r="I29" s="214"/>
      <c r="J29" s="77">
        <f>K29+N29+O29+P29+Q29+R29</f>
        <v>187802</v>
      </c>
      <c r="K29" s="77">
        <f>L29+M29</f>
        <v>187802</v>
      </c>
      <c r="L29" s="77" t="s">
        <v>91</v>
      </c>
      <c r="M29" s="77">
        <f>M33</f>
        <v>187802</v>
      </c>
      <c r="N29" s="77" t="s">
        <v>91</v>
      </c>
      <c r="O29" s="77" t="s">
        <v>91</v>
      </c>
      <c r="P29" s="77" t="s">
        <v>91</v>
      </c>
      <c r="Q29" s="77" t="s">
        <v>91</v>
      </c>
      <c r="R29" s="77" t="s">
        <v>91</v>
      </c>
      <c r="S29" s="77">
        <f>T29+V29+W29</f>
        <v>30000</v>
      </c>
      <c r="T29" s="77">
        <f>T33</f>
        <v>30000</v>
      </c>
      <c r="U29" s="77">
        <f>U33</f>
        <v>0</v>
      </c>
      <c r="V29" s="77" t="s">
        <v>91</v>
      </c>
      <c r="W29" s="77">
        <v>0</v>
      </c>
    </row>
    <row r="30" spans="1:23" ht="19.5" customHeight="1">
      <c r="A30" s="72"/>
      <c r="B30" s="215"/>
      <c r="C30" s="215"/>
      <c r="D30" s="201"/>
      <c r="E30" s="216"/>
      <c r="F30" s="216"/>
      <c r="G30" s="76" t="s">
        <v>108</v>
      </c>
      <c r="H30" s="214">
        <f>H27-H28+H29</f>
        <v>850700</v>
      </c>
      <c r="I30" s="214"/>
      <c r="J30" s="77">
        <f>J27-J28+J29</f>
        <v>820700</v>
      </c>
      <c r="K30" s="77">
        <f>K27-K28+K29</f>
        <v>820700</v>
      </c>
      <c r="L30" s="77">
        <f aca="true" t="shared" si="4" ref="L30:W30">L27-L28+L29</f>
        <v>5000</v>
      </c>
      <c r="M30" s="77">
        <f t="shared" si="4"/>
        <v>815700</v>
      </c>
      <c r="N30" s="77">
        <f t="shared" si="4"/>
        <v>0</v>
      </c>
      <c r="O30" s="77">
        <f t="shared" si="4"/>
        <v>0</v>
      </c>
      <c r="P30" s="77">
        <f t="shared" si="4"/>
        <v>0</v>
      </c>
      <c r="Q30" s="77">
        <f t="shared" si="4"/>
        <v>0</v>
      </c>
      <c r="R30" s="77">
        <f t="shared" si="4"/>
        <v>0</v>
      </c>
      <c r="S30" s="77">
        <f>S27-S28+S29</f>
        <v>30000</v>
      </c>
      <c r="T30" s="77">
        <f t="shared" si="4"/>
        <v>30000</v>
      </c>
      <c r="U30" s="77">
        <f t="shared" si="4"/>
        <v>0</v>
      </c>
      <c r="V30" s="77">
        <f t="shared" si="4"/>
        <v>0</v>
      </c>
      <c r="W30" s="77">
        <f t="shared" si="4"/>
        <v>0</v>
      </c>
    </row>
    <row r="31" spans="1:23" ht="19.5">
      <c r="A31" s="72"/>
      <c r="B31" s="234"/>
      <c r="C31" s="234"/>
      <c r="D31" s="210" t="s">
        <v>98</v>
      </c>
      <c r="E31" s="213" t="s">
        <v>109</v>
      </c>
      <c r="F31" s="213"/>
      <c r="G31" s="76" t="s">
        <v>105</v>
      </c>
      <c r="H31" s="214">
        <f>J31+S31</f>
        <v>632898</v>
      </c>
      <c r="I31" s="214"/>
      <c r="J31" s="77">
        <f>K31+N31+O31+P31+Q31+R31</f>
        <v>632898</v>
      </c>
      <c r="K31" s="77">
        <f>L31+M31</f>
        <v>632898</v>
      </c>
      <c r="L31" s="77" t="s">
        <v>94</v>
      </c>
      <c r="M31" s="77">
        <v>627898</v>
      </c>
      <c r="N31" s="77" t="s">
        <v>91</v>
      </c>
      <c r="O31" s="77" t="s">
        <v>91</v>
      </c>
      <c r="P31" s="77" t="s">
        <v>91</v>
      </c>
      <c r="Q31" s="77" t="s">
        <v>91</v>
      </c>
      <c r="R31" s="77" t="s">
        <v>91</v>
      </c>
      <c r="S31" s="77">
        <f>T31+V31+W31</f>
        <v>0</v>
      </c>
      <c r="T31" s="77" t="s">
        <v>91</v>
      </c>
      <c r="U31" s="77">
        <v>0</v>
      </c>
      <c r="V31" s="77" t="s">
        <v>91</v>
      </c>
      <c r="W31" s="77">
        <v>0</v>
      </c>
    </row>
    <row r="32" spans="1:23" ht="15" customHeight="1">
      <c r="A32" s="72"/>
      <c r="B32" s="234"/>
      <c r="C32" s="234"/>
      <c r="D32" s="211"/>
      <c r="E32" s="213"/>
      <c r="F32" s="213"/>
      <c r="G32" s="76" t="s">
        <v>106</v>
      </c>
      <c r="H32" s="214">
        <f>J32+S32</f>
        <v>0</v>
      </c>
      <c r="I32" s="214"/>
      <c r="J32" s="77">
        <f>K32+N32+O32+P32+Q32+R32</f>
        <v>0</v>
      </c>
      <c r="K32" s="77">
        <f>L32+M32</f>
        <v>0</v>
      </c>
      <c r="L32" s="77" t="s">
        <v>91</v>
      </c>
      <c r="M32" s="77">
        <v>0</v>
      </c>
      <c r="N32" s="77" t="s">
        <v>91</v>
      </c>
      <c r="O32" s="77" t="s">
        <v>91</v>
      </c>
      <c r="P32" s="77" t="s">
        <v>91</v>
      </c>
      <c r="Q32" s="77" t="s">
        <v>91</v>
      </c>
      <c r="R32" s="77" t="s">
        <v>91</v>
      </c>
      <c r="S32" s="77">
        <f>T32+V32+W32</f>
        <v>0</v>
      </c>
      <c r="T32" s="77" t="s">
        <v>91</v>
      </c>
      <c r="U32" s="77">
        <v>0</v>
      </c>
      <c r="V32" s="77" t="s">
        <v>91</v>
      </c>
      <c r="W32" s="77">
        <v>0</v>
      </c>
    </row>
    <row r="33" spans="1:23" ht="15.75" customHeight="1">
      <c r="A33" s="72"/>
      <c r="B33" s="234"/>
      <c r="C33" s="234"/>
      <c r="D33" s="211"/>
      <c r="E33" s="213"/>
      <c r="F33" s="213"/>
      <c r="G33" s="76" t="s">
        <v>107</v>
      </c>
      <c r="H33" s="214">
        <f>J33+S33</f>
        <v>217802</v>
      </c>
      <c r="I33" s="214"/>
      <c r="J33" s="77">
        <f>K33+N33+O33+P33+Q33+R33</f>
        <v>187802</v>
      </c>
      <c r="K33" s="77">
        <f>L33+M33</f>
        <v>187802</v>
      </c>
      <c r="L33" s="77" t="s">
        <v>91</v>
      </c>
      <c r="M33" s="77">
        <v>187802</v>
      </c>
      <c r="N33" s="77" t="s">
        <v>91</v>
      </c>
      <c r="O33" s="77" t="s">
        <v>91</v>
      </c>
      <c r="P33" s="77" t="s">
        <v>91</v>
      </c>
      <c r="Q33" s="77" t="s">
        <v>91</v>
      </c>
      <c r="R33" s="77" t="s">
        <v>91</v>
      </c>
      <c r="S33" s="77">
        <f>T33+V33+W33</f>
        <v>30000</v>
      </c>
      <c r="T33" s="77">
        <v>30000</v>
      </c>
      <c r="U33" s="77">
        <v>0</v>
      </c>
      <c r="V33" s="77" t="s">
        <v>91</v>
      </c>
      <c r="W33" s="77">
        <v>0</v>
      </c>
    </row>
    <row r="34" spans="1:23" ht="18.75" customHeight="1">
      <c r="A34" s="72"/>
      <c r="B34" s="234"/>
      <c r="C34" s="234"/>
      <c r="D34" s="212"/>
      <c r="E34" s="213"/>
      <c r="F34" s="213"/>
      <c r="G34" s="76" t="s">
        <v>108</v>
      </c>
      <c r="H34" s="214">
        <f>H31-H32+H33</f>
        <v>850700</v>
      </c>
      <c r="I34" s="214"/>
      <c r="J34" s="78">
        <f aca="true" t="shared" si="5" ref="J34:W34">J31-J32+J33</f>
        <v>820700</v>
      </c>
      <c r="K34" s="78">
        <f t="shared" si="5"/>
        <v>820700</v>
      </c>
      <c r="L34" s="77">
        <f t="shared" si="5"/>
        <v>5000</v>
      </c>
      <c r="M34" s="77">
        <f t="shared" si="5"/>
        <v>815700</v>
      </c>
      <c r="N34" s="77">
        <f t="shared" si="5"/>
        <v>0</v>
      </c>
      <c r="O34" s="77">
        <f t="shared" si="5"/>
        <v>0</v>
      </c>
      <c r="P34" s="77">
        <f t="shared" si="5"/>
        <v>0</v>
      </c>
      <c r="Q34" s="77">
        <f t="shared" si="5"/>
        <v>0</v>
      </c>
      <c r="R34" s="77">
        <f t="shared" si="5"/>
        <v>0</v>
      </c>
      <c r="S34" s="78">
        <f t="shared" si="5"/>
        <v>30000</v>
      </c>
      <c r="T34" s="77">
        <f>T31-T32+T33</f>
        <v>30000</v>
      </c>
      <c r="U34" s="77">
        <f t="shared" si="5"/>
        <v>0</v>
      </c>
      <c r="V34" s="77">
        <f t="shared" si="5"/>
        <v>0</v>
      </c>
      <c r="W34" s="77">
        <f t="shared" si="5"/>
        <v>0</v>
      </c>
    </row>
    <row r="35" spans="1:24" ht="18" customHeight="1">
      <c r="A35" s="72"/>
      <c r="B35" s="217" t="s">
        <v>179</v>
      </c>
      <c r="C35" s="218"/>
      <c r="D35" s="223"/>
      <c r="E35" s="226" t="s">
        <v>180</v>
      </c>
      <c r="F35" s="227"/>
      <c r="G35" s="76" t="s">
        <v>105</v>
      </c>
      <c r="H35" s="232">
        <f>J35+S35</f>
        <v>5435006.85</v>
      </c>
      <c r="I35" s="233"/>
      <c r="J35" s="78">
        <f>K35+O35</f>
        <v>5342236.85</v>
      </c>
      <c r="K35" s="77">
        <f>L35+M35</f>
        <v>5212236.85</v>
      </c>
      <c r="L35" s="77">
        <v>4305795</v>
      </c>
      <c r="M35" s="77">
        <v>906441.85</v>
      </c>
      <c r="N35" s="77" t="s">
        <v>91</v>
      </c>
      <c r="O35" s="77">
        <v>130000</v>
      </c>
      <c r="P35" s="77" t="s">
        <v>91</v>
      </c>
      <c r="Q35" s="77" t="s">
        <v>91</v>
      </c>
      <c r="R35" s="77" t="s">
        <v>91</v>
      </c>
      <c r="S35" s="77">
        <f>T35+V35+W35</f>
        <v>92770</v>
      </c>
      <c r="T35" s="77">
        <v>79000</v>
      </c>
      <c r="U35" s="77">
        <v>0</v>
      </c>
      <c r="V35" s="77">
        <v>0</v>
      </c>
      <c r="W35" s="77">
        <v>13770</v>
      </c>
      <c r="X35" s="250"/>
    </row>
    <row r="36" spans="1:24" ht="17.25" customHeight="1">
      <c r="A36" s="72"/>
      <c r="B36" s="219"/>
      <c r="C36" s="220"/>
      <c r="D36" s="224"/>
      <c r="E36" s="228"/>
      <c r="F36" s="229"/>
      <c r="G36" s="76" t="s">
        <v>106</v>
      </c>
      <c r="H36" s="232">
        <f>J36+S36</f>
        <v>0</v>
      </c>
      <c r="I36" s="233"/>
      <c r="J36" s="77">
        <f>K36+N36+O36+P36+Q36+R36</f>
        <v>0</v>
      </c>
      <c r="K36" s="77">
        <f>L36+M36</f>
        <v>0</v>
      </c>
      <c r="L36" s="77">
        <v>0</v>
      </c>
      <c r="M36" s="77" t="s">
        <v>91</v>
      </c>
      <c r="N36" s="77" t="s">
        <v>91</v>
      </c>
      <c r="O36" s="77" t="s">
        <v>91</v>
      </c>
      <c r="P36" s="77" t="s">
        <v>91</v>
      </c>
      <c r="Q36" s="77" t="s">
        <v>91</v>
      </c>
      <c r="R36" s="77" t="s">
        <v>91</v>
      </c>
      <c r="S36" s="77">
        <f>T36+V36+W36</f>
        <v>0</v>
      </c>
      <c r="T36" s="77">
        <v>0</v>
      </c>
      <c r="U36" s="77">
        <v>0</v>
      </c>
      <c r="V36" s="77" t="s">
        <v>91</v>
      </c>
      <c r="W36" s="77">
        <v>0</v>
      </c>
      <c r="X36" s="250"/>
    </row>
    <row r="37" spans="1:24" ht="15.75" customHeight="1">
      <c r="A37" s="72"/>
      <c r="B37" s="219"/>
      <c r="C37" s="220"/>
      <c r="D37" s="224"/>
      <c r="E37" s="228"/>
      <c r="F37" s="229"/>
      <c r="G37" s="76" t="s">
        <v>107</v>
      </c>
      <c r="H37" s="232">
        <f>J37+S37</f>
        <v>43600</v>
      </c>
      <c r="I37" s="233"/>
      <c r="J37" s="77">
        <f>K37+N37+O37+P37+Q37+R37</f>
        <v>43600</v>
      </c>
      <c r="K37" s="77">
        <f>L37+M37</f>
        <v>43600</v>
      </c>
      <c r="L37" s="77">
        <f>L41</f>
        <v>6500</v>
      </c>
      <c r="M37" s="77">
        <v>37100</v>
      </c>
      <c r="N37" s="77" t="s">
        <v>91</v>
      </c>
      <c r="O37" s="77">
        <f>O41</f>
        <v>0</v>
      </c>
      <c r="P37" s="77" t="s">
        <v>91</v>
      </c>
      <c r="Q37" s="77" t="s">
        <v>91</v>
      </c>
      <c r="R37" s="77" t="s">
        <v>91</v>
      </c>
      <c r="S37" s="77">
        <f>T37+V37+W37</f>
        <v>0</v>
      </c>
      <c r="T37" s="77">
        <f>T41</f>
        <v>0</v>
      </c>
      <c r="U37" s="77">
        <v>0</v>
      </c>
      <c r="V37" s="77" t="s">
        <v>91</v>
      </c>
      <c r="W37" s="77">
        <v>0</v>
      </c>
      <c r="X37" s="250"/>
    </row>
    <row r="38" spans="1:23" ht="21" customHeight="1">
      <c r="A38" s="72"/>
      <c r="B38" s="221"/>
      <c r="C38" s="222"/>
      <c r="D38" s="225"/>
      <c r="E38" s="230"/>
      <c r="F38" s="231"/>
      <c r="G38" s="76" t="s">
        <v>108</v>
      </c>
      <c r="H38" s="232">
        <f>H35-H36+H37</f>
        <v>5478606.85</v>
      </c>
      <c r="I38" s="233"/>
      <c r="J38" s="78">
        <f aca="true" t="shared" si="6" ref="J38:S38">J35-J36+J37</f>
        <v>5385836.85</v>
      </c>
      <c r="K38" s="78">
        <f t="shared" si="6"/>
        <v>5255836.85</v>
      </c>
      <c r="L38" s="77">
        <f t="shared" si="6"/>
        <v>4312295</v>
      </c>
      <c r="M38" s="77">
        <f t="shared" si="6"/>
        <v>943541.85</v>
      </c>
      <c r="N38" s="77">
        <f t="shared" si="6"/>
        <v>0</v>
      </c>
      <c r="O38" s="77">
        <f t="shared" si="6"/>
        <v>130000</v>
      </c>
      <c r="P38" s="77">
        <f t="shared" si="6"/>
        <v>0</v>
      </c>
      <c r="Q38" s="77">
        <f t="shared" si="6"/>
        <v>0</v>
      </c>
      <c r="R38" s="77">
        <f t="shared" si="6"/>
        <v>0</v>
      </c>
      <c r="S38" s="78">
        <f t="shared" si="6"/>
        <v>92770</v>
      </c>
      <c r="T38" s="77">
        <f>T35-T36+T37</f>
        <v>79000</v>
      </c>
      <c r="U38" s="77">
        <f>U35-U36+U37</f>
        <v>0</v>
      </c>
      <c r="V38" s="77">
        <f>V35-V36+V37</f>
        <v>0</v>
      </c>
      <c r="W38" s="77">
        <f>W35-W36+W37</f>
        <v>13770</v>
      </c>
    </row>
    <row r="39" spans="1:23" ht="19.5" customHeight="1">
      <c r="A39" s="72"/>
      <c r="B39" s="251"/>
      <c r="C39" s="252"/>
      <c r="D39" s="210" t="s">
        <v>181</v>
      </c>
      <c r="E39" s="257" t="s">
        <v>182</v>
      </c>
      <c r="F39" s="258"/>
      <c r="G39" s="76" t="s">
        <v>105</v>
      </c>
      <c r="H39" s="232">
        <f>J39+S39</f>
        <v>5098197</v>
      </c>
      <c r="I39" s="233"/>
      <c r="J39" s="77">
        <f>K39+N39+O39+P39+Q39+R39</f>
        <v>5019197</v>
      </c>
      <c r="K39" s="77">
        <f>L39+M39</f>
        <v>5019197</v>
      </c>
      <c r="L39" s="77">
        <v>4205245</v>
      </c>
      <c r="M39" s="77">
        <v>813952</v>
      </c>
      <c r="N39" s="77" t="s">
        <v>91</v>
      </c>
      <c r="O39" s="77">
        <v>0</v>
      </c>
      <c r="P39" s="77" t="s">
        <v>91</v>
      </c>
      <c r="Q39" s="77" t="s">
        <v>91</v>
      </c>
      <c r="R39" s="77" t="s">
        <v>91</v>
      </c>
      <c r="S39" s="77">
        <f>T39+V39+W39</f>
        <v>79000</v>
      </c>
      <c r="T39" s="77">
        <v>79000</v>
      </c>
      <c r="U39" s="77">
        <v>0</v>
      </c>
      <c r="V39" s="77" t="s">
        <v>91</v>
      </c>
      <c r="W39" s="77">
        <v>0</v>
      </c>
    </row>
    <row r="40" spans="1:23" ht="19.5" customHeight="1">
      <c r="A40" s="72"/>
      <c r="B40" s="253"/>
      <c r="C40" s="254"/>
      <c r="D40" s="211"/>
      <c r="E40" s="259"/>
      <c r="F40" s="260"/>
      <c r="G40" s="76" t="s">
        <v>106</v>
      </c>
      <c r="H40" s="232">
        <f>J40+S40</f>
        <v>0</v>
      </c>
      <c r="I40" s="233"/>
      <c r="J40" s="77">
        <f>K40+N40+O40+P40+Q40+R40</f>
        <v>0</v>
      </c>
      <c r="K40" s="77">
        <f>L40+M40</f>
        <v>0</v>
      </c>
      <c r="L40" s="77" t="s">
        <v>91</v>
      </c>
      <c r="M40" s="77" t="s">
        <v>91</v>
      </c>
      <c r="N40" s="77" t="s">
        <v>91</v>
      </c>
      <c r="O40" s="77" t="s">
        <v>91</v>
      </c>
      <c r="P40" s="77" t="s">
        <v>91</v>
      </c>
      <c r="Q40" s="77" t="s">
        <v>91</v>
      </c>
      <c r="R40" s="77" t="s">
        <v>91</v>
      </c>
      <c r="S40" s="77">
        <f>T40+V40+W40</f>
        <v>0</v>
      </c>
      <c r="T40" s="77">
        <v>0</v>
      </c>
      <c r="U40" s="77">
        <v>0</v>
      </c>
      <c r="V40" s="77" t="s">
        <v>91</v>
      </c>
      <c r="W40" s="77">
        <v>0</v>
      </c>
    </row>
    <row r="41" spans="1:23" ht="17.25" customHeight="1">
      <c r="A41" s="72"/>
      <c r="B41" s="253"/>
      <c r="C41" s="254"/>
      <c r="D41" s="211"/>
      <c r="E41" s="259"/>
      <c r="F41" s="260"/>
      <c r="G41" s="76" t="s">
        <v>107</v>
      </c>
      <c r="H41" s="232">
        <f>J41+S41</f>
        <v>43600</v>
      </c>
      <c r="I41" s="233"/>
      <c r="J41" s="77">
        <f>K41+N41+O41+P41+Q41+R41</f>
        <v>43600</v>
      </c>
      <c r="K41" s="77">
        <f>L41+M41</f>
        <v>43600</v>
      </c>
      <c r="L41" s="77">
        <v>6500</v>
      </c>
      <c r="M41" s="77">
        <v>37100</v>
      </c>
      <c r="N41" s="77" t="s">
        <v>91</v>
      </c>
      <c r="O41" s="77">
        <v>0</v>
      </c>
      <c r="P41" s="77" t="s">
        <v>91</v>
      </c>
      <c r="Q41" s="77" t="s">
        <v>91</v>
      </c>
      <c r="R41" s="77" t="s">
        <v>91</v>
      </c>
      <c r="S41" s="77">
        <f>T41+V41+W41</f>
        <v>0</v>
      </c>
      <c r="T41" s="77">
        <v>0</v>
      </c>
      <c r="U41" s="77">
        <v>0</v>
      </c>
      <c r="V41" s="77" t="s">
        <v>91</v>
      </c>
      <c r="W41" s="77">
        <v>0</v>
      </c>
    </row>
    <row r="42" spans="1:23" ht="22.5" customHeight="1">
      <c r="A42" s="72"/>
      <c r="B42" s="255"/>
      <c r="C42" s="256"/>
      <c r="D42" s="212"/>
      <c r="E42" s="261"/>
      <c r="F42" s="262"/>
      <c r="G42" s="76" t="s">
        <v>108</v>
      </c>
      <c r="H42" s="232">
        <f>H39-H40+H41</f>
        <v>5141797</v>
      </c>
      <c r="I42" s="233"/>
      <c r="J42" s="78">
        <f aca="true" t="shared" si="7" ref="J42:W42">J39-J40+J41</f>
        <v>5062797</v>
      </c>
      <c r="K42" s="78">
        <f t="shared" si="7"/>
        <v>5062797</v>
      </c>
      <c r="L42" s="77">
        <f t="shared" si="7"/>
        <v>4211745</v>
      </c>
      <c r="M42" s="77">
        <f t="shared" si="7"/>
        <v>851052</v>
      </c>
      <c r="N42" s="77">
        <f t="shared" si="7"/>
        <v>0</v>
      </c>
      <c r="O42" s="77">
        <f t="shared" si="7"/>
        <v>0</v>
      </c>
      <c r="P42" s="77">
        <f t="shared" si="7"/>
        <v>0</v>
      </c>
      <c r="Q42" s="77">
        <f t="shared" si="7"/>
        <v>0</v>
      </c>
      <c r="R42" s="77">
        <f t="shared" si="7"/>
        <v>0</v>
      </c>
      <c r="S42" s="78">
        <f t="shared" si="7"/>
        <v>79000</v>
      </c>
      <c r="T42" s="77">
        <f t="shared" si="7"/>
        <v>79000</v>
      </c>
      <c r="U42" s="77">
        <f t="shared" si="7"/>
        <v>0</v>
      </c>
      <c r="V42" s="77">
        <f t="shared" si="7"/>
        <v>0</v>
      </c>
      <c r="W42" s="77">
        <f t="shared" si="7"/>
        <v>0</v>
      </c>
    </row>
    <row r="43" spans="1:23" ht="18.75" customHeight="1">
      <c r="A43" s="72"/>
      <c r="B43" s="215" t="s">
        <v>167</v>
      </c>
      <c r="C43" s="215"/>
      <c r="D43" s="201"/>
      <c r="E43" s="216" t="s">
        <v>168</v>
      </c>
      <c r="F43" s="216"/>
      <c r="G43" s="76" t="s">
        <v>105</v>
      </c>
      <c r="H43" s="214">
        <f>J43+S43</f>
        <v>169300</v>
      </c>
      <c r="I43" s="214"/>
      <c r="J43" s="77">
        <f>K43+N43+O43+P43+Q43+R43</f>
        <v>169300</v>
      </c>
      <c r="K43" s="77">
        <f>L43+M43</f>
        <v>112800</v>
      </c>
      <c r="L43" s="77">
        <v>9450</v>
      </c>
      <c r="M43" s="77">
        <v>103350</v>
      </c>
      <c r="N43" s="77">
        <v>50000</v>
      </c>
      <c r="O43" s="77">
        <v>6500</v>
      </c>
      <c r="P43" s="77">
        <v>0</v>
      </c>
      <c r="Q43" s="77">
        <v>0</v>
      </c>
      <c r="R43" s="77">
        <v>0</v>
      </c>
      <c r="S43" s="77">
        <f>T43+W43</f>
        <v>0</v>
      </c>
      <c r="T43" s="77">
        <v>0</v>
      </c>
      <c r="U43" s="77">
        <v>0</v>
      </c>
      <c r="V43" s="77">
        <v>0</v>
      </c>
      <c r="W43" s="77">
        <v>0</v>
      </c>
    </row>
    <row r="44" spans="1:23" ht="17.25" customHeight="1">
      <c r="A44" s="72"/>
      <c r="B44" s="215"/>
      <c r="C44" s="215"/>
      <c r="D44" s="201"/>
      <c r="E44" s="216"/>
      <c r="F44" s="216"/>
      <c r="G44" s="76" t="s">
        <v>106</v>
      </c>
      <c r="H44" s="214">
        <f>J44+S44</f>
        <v>0</v>
      </c>
      <c r="I44" s="214"/>
      <c r="J44" s="77">
        <f>K44+N44+O44</f>
        <v>0</v>
      </c>
      <c r="K44" s="77">
        <f>L44+M44</f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77">
        <v>0</v>
      </c>
      <c r="V44" s="77">
        <v>0</v>
      </c>
      <c r="W44" s="77">
        <v>0</v>
      </c>
    </row>
    <row r="45" spans="1:23" ht="16.5" customHeight="1">
      <c r="A45" s="72"/>
      <c r="B45" s="215"/>
      <c r="C45" s="215"/>
      <c r="D45" s="201"/>
      <c r="E45" s="216"/>
      <c r="F45" s="216"/>
      <c r="G45" s="76" t="s">
        <v>107</v>
      </c>
      <c r="H45" s="214">
        <f>J45+S45</f>
        <v>4000</v>
      </c>
      <c r="I45" s="214"/>
      <c r="J45" s="77">
        <f>K45</f>
        <v>4000</v>
      </c>
      <c r="K45" s="77">
        <f>L45+M45</f>
        <v>4000</v>
      </c>
      <c r="L45" s="77">
        <v>0</v>
      </c>
      <c r="M45" s="77">
        <f>M49</f>
        <v>4000</v>
      </c>
      <c r="N45" s="77" t="str">
        <f>N49</f>
        <v>0,00</v>
      </c>
      <c r="O45" s="77">
        <v>0</v>
      </c>
      <c r="P45" s="77">
        <v>0</v>
      </c>
      <c r="Q45" s="77">
        <v>0</v>
      </c>
      <c r="R45" s="77">
        <v>0</v>
      </c>
      <c r="S45" s="77">
        <f>T45</f>
        <v>0</v>
      </c>
      <c r="T45" s="77">
        <v>0</v>
      </c>
      <c r="U45" s="77">
        <v>0</v>
      </c>
      <c r="V45" s="77">
        <v>0</v>
      </c>
      <c r="W45" s="77">
        <v>0</v>
      </c>
    </row>
    <row r="46" spans="1:23" ht="20.25" customHeight="1">
      <c r="A46" s="72"/>
      <c r="B46" s="215"/>
      <c r="C46" s="215"/>
      <c r="D46" s="201"/>
      <c r="E46" s="216"/>
      <c r="F46" s="216"/>
      <c r="G46" s="76" t="s">
        <v>108</v>
      </c>
      <c r="H46" s="214">
        <f>H43-H44+H45</f>
        <v>173300</v>
      </c>
      <c r="I46" s="214"/>
      <c r="J46" s="77">
        <f aca="true" t="shared" si="8" ref="J46:O46">J43-J44+J45</f>
        <v>173300</v>
      </c>
      <c r="K46" s="77">
        <f t="shared" si="8"/>
        <v>116800</v>
      </c>
      <c r="L46" s="77">
        <f t="shared" si="8"/>
        <v>9450</v>
      </c>
      <c r="M46" s="77">
        <f t="shared" si="8"/>
        <v>107350</v>
      </c>
      <c r="N46" s="77">
        <f t="shared" si="8"/>
        <v>50000</v>
      </c>
      <c r="O46" s="77">
        <f t="shared" si="8"/>
        <v>6500</v>
      </c>
      <c r="P46" s="77">
        <v>0</v>
      </c>
      <c r="Q46" s="77">
        <v>0</v>
      </c>
      <c r="R46" s="77">
        <v>0</v>
      </c>
      <c r="S46" s="77">
        <f>S43-S44+S45</f>
        <v>0</v>
      </c>
      <c r="T46" s="77">
        <f>T43-T44+T45</f>
        <v>0</v>
      </c>
      <c r="U46" s="77">
        <f>U43-U44+U45</f>
        <v>0</v>
      </c>
      <c r="V46" s="77">
        <v>0</v>
      </c>
      <c r="W46" s="77">
        <v>0</v>
      </c>
    </row>
    <row r="47" spans="1:23" ht="19.5">
      <c r="A47" s="72"/>
      <c r="B47" s="234"/>
      <c r="C47" s="234"/>
      <c r="D47" s="210" t="s">
        <v>183</v>
      </c>
      <c r="E47" s="213" t="s">
        <v>184</v>
      </c>
      <c r="F47" s="213"/>
      <c r="G47" s="76" t="s">
        <v>105</v>
      </c>
      <c r="H47" s="214">
        <f>J47+S47</f>
        <v>110000</v>
      </c>
      <c r="I47" s="214"/>
      <c r="J47" s="77">
        <f>K47+N47+O47+P47+Q47+R47</f>
        <v>110000</v>
      </c>
      <c r="K47" s="77">
        <f>L47+M47</f>
        <v>103500</v>
      </c>
      <c r="L47" s="77">
        <v>9450</v>
      </c>
      <c r="M47" s="77">
        <v>94050</v>
      </c>
      <c r="N47" s="77" t="s">
        <v>91</v>
      </c>
      <c r="O47" s="77">
        <v>6500</v>
      </c>
      <c r="P47" s="77" t="s">
        <v>91</v>
      </c>
      <c r="Q47" s="77" t="s">
        <v>91</v>
      </c>
      <c r="R47" s="77" t="s">
        <v>91</v>
      </c>
      <c r="S47" s="77">
        <f>T47+V47+W47</f>
        <v>0</v>
      </c>
      <c r="T47" s="77">
        <v>0</v>
      </c>
      <c r="U47" s="77">
        <v>0</v>
      </c>
      <c r="V47" s="77" t="s">
        <v>91</v>
      </c>
      <c r="W47" s="77">
        <v>0</v>
      </c>
    </row>
    <row r="48" spans="1:23" ht="15" customHeight="1">
      <c r="A48" s="72"/>
      <c r="B48" s="234"/>
      <c r="C48" s="234"/>
      <c r="D48" s="211"/>
      <c r="E48" s="213"/>
      <c r="F48" s="213"/>
      <c r="G48" s="76" t="s">
        <v>106</v>
      </c>
      <c r="H48" s="214">
        <f>J48+S48</f>
        <v>0</v>
      </c>
      <c r="I48" s="214"/>
      <c r="J48" s="77">
        <f>K48+N48+O48+P48+Q48+R48</f>
        <v>0</v>
      </c>
      <c r="K48" s="77">
        <f>L48+M48</f>
        <v>0</v>
      </c>
      <c r="L48" s="77" t="s">
        <v>91</v>
      </c>
      <c r="M48" s="77" t="s">
        <v>91</v>
      </c>
      <c r="N48" s="77" t="s">
        <v>91</v>
      </c>
      <c r="O48" s="77" t="s">
        <v>91</v>
      </c>
      <c r="P48" s="77" t="s">
        <v>91</v>
      </c>
      <c r="Q48" s="77" t="s">
        <v>91</v>
      </c>
      <c r="R48" s="77" t="s">
        <v>91</v>
      </c>
      <c r="S48" s="77">
        <f>T48+V48+W48</f>
        <v>0</v>
      </c>
      <c r="T48" s="77" t="s">
        <v>91</v>
      </c>
      <c r="U48" s="77">
        <v>0</v>
      </c>
      <c r="V48" s="77" t="s">
        <v>91</v>
      </c>
      <c r="W48" s="77">
        <v>0</v>
      </c>
    </row>
    <row r="49" spans="1:23" ht="15.75" customHeight="1">
      <c r="A49" s="72"/>
      <c r="B49" s="234"/>
      <c r="C49" s="234"/>
      <c r="D49" s="211"/>
      <c r="E49" s="213"/>
      <c r="F49" s="213"/>
      <c r="G49" s="76" t="s">
        <v>107</v>
      </c>
      <c r="H49" s="214">
        <f>J49+S49</f>
        <v>4000</v>
      </c>
      <c r="I49" s="214"/>
      <c r="J49" s="77">
        <f>K49+N49+O49+P49+Q49+R49</f>
        <v>4000</v>
      </c>
      <c r="K49" s="77">
        <f>L49+M49</f>
        <v>4000</v>
      </c>
      <c r="L49" s="77" t="s">
        <v>91</v>
      </c>
      <c r="M49" s="77">
        <v>4000</v>
      </c>
      <c r="N49" s="77" t="s">
        <v>91</v>
      </c>
      <c r="O49" s="77" t="s">
        <v>91</v>
      </c>
      <c r="P49" s="77" t="s">
        <v>91</v>
      </c>
      <c r="Q49" s="77" t="s">
        <v>91</v>
      </c>
      <c r="R49" s="77" t="s">
        <v>91</v>
      </c>
      <c r="S49" s="77">
        <f>T49+V49+W49</f>
        <v>0</v>
      </c>
      <c r="T49" s="77">
        <v>0</v>
      </c>
      <c r="U49" s="77">
        <v>0</v>
      </c>
      <c r="V49" s="77" t="s">
        <v>91</v>
      </c>
      <c r="W49" s="77">
        <v>0</v>
      </c>
    </row>
    <row r="50" spans="1:23" ht="24" customHeight="1">
      <c r="A50" s="72"/>
      <c r="B50" s="234"/>
      <c r="C50" s="234"/>
      <c r="D50" s="212"/>
      <c r="E50" s="213"/>
      <c r="F50" s="213"/>
      <c r="G50" s="76" t="s">
        <v>108</v>
      </c>
      <c r="H50" s="214">
        <f>H47-H48+H49</f>
        <v>114000</v>
      </c>
      <c r="I50" s="214"/>
      <c r="J50" s="78">
        <f aca="true" t="shared" si="9" ref="J50:W50">J47-J48+J49</f>
        <v>114000</v>
      </c>
      <c r="K50" s="78">
        <f t="shared" si="9"/>
        <v>107500</v>
      </c>
      <c r="L50" s="77">
        <f t="shared" si="9"/>
        <v>9450</v>
      </c>
      <c r="M50" s="77">
        <f t="shared" si="9"/>
        <v>98050</v>
      </c>
      <c r="N50" s="77">
        <f t="shared" si="9"/>
        <v>0</v>
      </c>
      <c r="O50" s="77">
        <f t="shared" si="9"/>
        <v>6500</v>
      </c>
      <c r="P50" s="77">
        <f t="shared" si="9"/>
        <v>0</v>
      </c>
      <c r="Q50" s="77">
        <f t="shared" si="9"/>
        <v>0</v>
      </c>
      <c r="R50" s="77">
        <f t="shared" si="9"/>
        <v>0</v>
      </c>
      <c r="S50" s="78">
        <f t="shared" si="9"/>
        <v>0</v>
      </c>
      <c r="T50" s="77">
        <f t="shared" si="9"/>
        <v>0</v>
      </c>
      <c r="U50" s="77">
        <f t="shared" si="9"/>
        <v>0</v>
      </c>
      <c r="V50" s="77">
        <f t="shared" si="9"/>
        <v>0</v>
      </c>
      <c r="W50" s="77">
        <f t="shared" si="9"/>
        <v>0</v>
      </c>
    </row>
    <row r="51" spans="1:23" ht="16.5" customHeight="1">
      <c r="A51" s="72"/>
      <c r="B51" s="215" t="s">
        <v>99</v>
      </c>
      <c r="C51" s="215"/>
      <c r="D51" s="201"/>
      <c r="E51" s="216" t="s">
        <v>57</v>
      </c>
      <c r="F51" s="216"/>
      <c r="G51" s="76" t="s">
        <v>105</v>
      </c>
      <c r="H51" s="214">
        <f>J51+S51</f>
        <v>20012612.97</v>
      </c>
      <c r="I51" s="214"/>
      <c r="J51" s="77">
        <f>K51+N51+O51+P51+Q51+R51</f>
        <v>13875317</v>
      </c>
      <c r="K51" s="77">
        <f>L51+M51</f>
        <v>12908764</v>
      </c>
      <c r="L51" s="77">
        <v>10754589</v>
      </c>
      <c r="M51" s="77">
        <v>2154175</v>
      </c>
      <c r="N51" s="77">
        <v>328022</v>
      </c>
      <c r="O51" s="77">
        <v>638531</v>
      </c>
      <c r="P51" s="77">
        <v>0</v>
      </c>
      <c r="Q51" s="77">
        <v>0</v>
      </c>
      <c r="R51" s="77">
        <v>0</v>
      </c>
      <c r="S51" s="77">
        <f>T51+W51</f>
        <v>6137295.97</v>
      </c>
      <c r="T51" s="77">
        <v>6137295.97</v>
      </c>
      <c r="U51" s="77">
        <v>5006745.97</v>
      </c>
      <c r="V51" s="77">
        <v>0</v>
      </c>
      <c r="W51" s="77">
        <v>0</v>
      </c>
    </row>
    <row r="52" spans="1:23" ht="18.75" customHeight="1">
      <c r="A52" s="72"/>
      <c r="B52" s="215"/>
      <c r="C52" s="215"/>
      <c r="D52" s="201"/>
      <c r="E52" s="216"/>
      <c r="F52" s="216"/>
      <c r="G52" s="76" t="s">
        <v>106</v>
      </c>
      <c r="H52" s="214">
        <f>J52+S52</f>
        <v>149706.86</v>
      </c>
      <c r="I52" s="214"/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77">
        <v>0</v>
      </c>
      <c r="S52" s="77">
        <f>T52</f>
        <v>149706.86</v>
      </c>
      <c r="T52" s="77">
        <f>U52</f>
        <v>149706.86</v>
      </c>
      <c r="U52" s="77">
        <f>U60</f>
        <v>149706.86</v>
      </c>
      <c r="V52" s="77">
        <v>0</v>
      </c>
      <c r="W52" s="77">
        <v>0</v>
      </c>
    </row>
    <row r="53" spans="1:23" ht="16.5" customHeight="1">
      <c r="A53" s="72"/>
      <c r="B53" s="215"/>
      <c r="C53" s="215"/>
      <c r="D53" s="201"/>
      <c r="E53" s="216"/>
      <c r="F53" s="216"/>
      <c r="G53" s="76" t="s">
        <v>107</v>
      </c>
      <c r="H53" s="214">
        <f>J53+S53</f>
        <v>153606.86</v>
      </c>
      <c r="I53" s="214"/>
      <c r="J53" s="77">
        <f>K53+N53+O53+P53+Q53+R53</f>
        <v>3900</v>
      </c>
      <c r="K53" s="77">
        <f>L53+M53</f>
        <v>3900</v>
      </c>
      <c r="L53" s="77">
        <v>0</v>
      </c>
      <c r="M53" s="77">
        <f>M57+M61</f>
        <v>3900</v>
      </c>
      <c r="N53" s="77">
        <v>0</v>
      </c>
      <c r="O53" s="77">
        <v>0</v>
      </c>
      <c r="P53" s="77">
        <v>0</v>
      </c>
      <c r="Q53" s="77">
        <v>0</v>
      </c>
      <c r="R53" s="77">
        <v>0</v>
      </c>
      <c r="S53" s="77">
        <f>T53</f>
        <v>149706.86</v>
      </c>
      <c r="T53" s="77">
        <f>U53</f>
        <v>149706.86</v>
      </c>
      <c r="U53" s="77">
        <f>U61</f>
        <v>149706.86</v>
      </c>
      <c r="V53" s="77">
        <v>0</v>
      </c>
      <c r="W53" s="77">
        <v>0</v>
      </c>
    </row>
    <row r="54" spans="1:23" ht="18.75" customHeight="1">
      <c r="A54" s="72"/>
      <c r="B54" s="215"/>
      <c r="C54" s="215"/>
      <c r="D54" s="201"/>
      <c r="E54" s="216"/>
      <c r="F54" s="216"/>
      <c r="G54" s="76" t="s">
        <v>108</v>
      </c>
      <c r="H54" s="214">
        <f>H51-H52+H53</f>
        <v>20016512.97</v>
      </c>
      <c r="I54" s="214"/>
      <c r="J54" s="77">
        <f aca="true" t="shared" si="10" ref="J54:O54">J51-J52+J53</f>
        <v>13879217</v>
      </c>
      <c r="K54" s="77">
        <f t="shared" si="10"/>
        <v>12912664</v>
      </c>
      <c r="L54" s="77">
        <f t="shared" si="10"/>
        <v>10754589</v>
      </c>
      <c r="M54" s="77">
        <f t="shared" si="10"/>
        <v>2158075</v>
      </c>
      <c r="N54" s="77">
        <f t="shared" si="10"/>
        <v>328022</v>
      </c>
      <c r="O54" s="77">
        <f t="shared" si="10"/>
        <v>638531</v>
      </c>
      <c r="P54" s="77">
        <v>0</v>
      </c>
      <c r="Q54" s="77">
        <v>0</v>
      </c>
      <c r="R54" s="77">
        <v>0</v>
      </c>
      <c r="S54" s="77">
        <f>S51-S52+S53</f>
        <v>6137295.97</v>
      </c>
      <c r="T54" s="77">
        <f>T51-T52+T53</f>
        <v>6137295.97</v>
      </c>
      <c r="U54" s="77">
        <f>U51-U52+U53</f>
        <v>5006745.97</v>
      </c>
      <c r="V54" s="77">
        <v>0</v>
      </c>
      <c r="W54" s="77">
        <v>0</v>
      </c>
    </row>
    <row r="55" spans="1:23" ht="16.5" customHeight="1">
      <c r="A55" s="72"/>
      <c r="B55" s="197"/>
      <c r="C55" s="192"/>
      <c r="D55" s="210" t="s">
        <v>185</v>
      </c>
      <c r="E55" s="213" t="s">
        <v>186</v>
      </c>
      <c r="F55" s="213"/>
      <c r="G55" s="76" t="s">
        <v>105</v>
      </c>
      <c r="H55" s="214">
        <f>J55+S55</f>
        <v>6627852</v>
      </c>
      <c r="I55" s="214"/>
      <c r="J55" s="77">
        <f>K55+N55+O55+P55+Q55+R55</f>
        <v>6627852</v>
      </c>
      <c r="K55" s="77">
        <f>L55+M55</f>
        <v>6306211</v>
      </c>
      <c r="L55" s="77">
        <v>5474652</v>
      </c>
      <c r="M55" s="77">
        <v>831559</v>
      </c>
      <c r="N55" s="77">
        <v>0</v>
      </c>
      <c r="O55" s="77">
        <v>321641</v>
      </c>
      <c r="P55" s="77">
        <v>0</v>
      </c>
      <c r="Q55" s="77">
        <v>0</v>
      </c>
      <c r="R55" s="77">
        <v>0</v>
      </c>
      <c r="S55" s="77">
        <v>0</v>
      </c>
      <c r="T55" s="77">
        <v>0</v>
      </c>
      <c r="U55" s="77">
        <v>0</v>
      </c>
      <c r="V55" s="77">
        <v>0</v>
      </c>
      <c r="W55" s="77">
        <v>0</v>
      </c>
    </row>
    <row r="56" spans="1:23" ht="16.5" customHeight="1">
      <c r="A56" s="72"/>
      <c r="B56" s="193"/>
      <c r="C56" s="194"/>
      <c r="D56" s="211"/>
      <c r="E56" s="213"/>
      <c r="F56" s="213"/>
      <c r="G56" s="76" t="s">
        <v>106</v>
      </c>
      <c r="H56" s="214">
        <f>J56+S56</f>
        <v>0</v>
      </c>
      <c r="I56" s="214"/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7">
        <v>0</v>
      </c>
      <c r="S56" s="77">
        <f>T56</f>
        <v>0</v>
      </c>
      <c r="T56" s="77">
        <v>0</v>
      </c>
      <c r="U56" s="77">
        <v>0</v>
      </c>
      <c r="V56" s="77">
        <v>0</v>
      </c>
      <c r="W56" s="77">
        <v>0</v>
      </c>
    </row>
    <row r="57" spans="1:23" ht="16.5" customHeight="1">
      <c r="A57" s="72"/>
      <c r="B57" s="193"/>
      <c r="C57" s="194"/>
      <c r="D57" s="211"/>
      <c r="E57" s="213"/>
      <c r="F57" s="213"/>
      <c r="G57" s="76" t="s">
        <v>107</v>
      </c>
      <c r="H57" s="214">
        <f>J57+S57</f>
        <v>1900</v>
      </c>
      <c r="I57" s="214"/>
      <c r="J57" s="77">
        <f>K57+N57+O57+P57+Q57+R57</f>
        <v>1900</v>
      </c>
      <c r="K57" s="77">
        <f>L57+M57</f>
        <v>1900</v>
      </c>
      <c r="L57" s="77">
        <v>0</v>
      </c>
      <c r="M57" s="77">
        <v>1900</v>
      </c>
      <c r="N57" s="77">
        <v>0</v>
      </c>
      <c r="O57" s="77">
        <v>0</v>
      </c>
      <c r="P57" s="77">
        <v>0</v>
      </c>
      <c r="Q57" s="77">
        <v>0</v>
      </c>
      <c r="R57" s="77">
        <v>0</v>
      </c>
      <c r="S57" s="77">
        <f>T57</f>
        <v>0</v>
      </c>
      <c r="T57" s="77">
        <v>0</v>
      </c>
      <c r="U57" s="77">
        <v>0</v>
      </c>
      <c r="V57" s="77">
        <v>0</v>
      </c>
      <c r="W57" s="77">
        <v>0</v>
      </c>
    </row>
    <row r="58" spans="1:23" ht="15" customHeight="1">
      <c r="A58" s="72"/>
      <c r="B58" s="195"/>
      <c r="C58" s="209"/>
      <c r="D58" s="212"/>
      <c r="E58" s="213"/>
      <c r="F58" s="213"/>
      <c r="G58" s="76" t="s">
        <v>108</v>
      </c>
      <c r="H58" s="214">
        <f>H55-H56+H57</f>
        <v>6629752</v>
      </c>
      <c r="I58" s="214"/>
      <c r="J58" s="77">
        <f aca="true" t="shared" si="11" ref="J58:O58">J55-J56+J57</f>
        <v>6629752</v>
      </c>
      <c r="K58" s="77">
        <f t="shared" si="11"/>
        <v>6308111</v>
      </c>
      <c r="L58" s="77">
        <f t="shared" si="11"/>
        <v>5474652</v>
      </c>
      <c r="M58" s="77">
        <f t="shared" si="11"/>
        <v>833459</v>
      </c>
      <c r="N58" s="77">
        <f t="shared" si="11"/>
        <v>0</v>
      </c>
      <c r="O58" s="77">
        <f t="shared" si="11"/>
        <v>321641</v>
      </c>
      <c r="P58" s="77">
        <v>0</v>
      </c>
      <c r="Q58" s="77">
        <v>0</v>
      </c>
      <c r="R58" s="77">
        <v>0</v>
      </c>
      <c r="S58" s="77">
        <f>S55-S56+S57</f>
        <v>0</v>
      </c>
      <c r="T58" s="77">
        <f>T55-T56+T57</f>
        <v>0</v>
      </c>
      <c r="U58" s="77">
        <f>U55-U56+U57</f>
        <v>0</v>
      </c>
      <c r="V58" s="77">
        <v>0</v>
      </c>
      <c r="W58" s="77">
        <v>0</v>
      </c>
    </row>
    <row r="59" spans="1:23" ht="16.5" customHeight="1">
      <c r="A59" s="72"/>
      <c r="B59" s="197"/>
      <c r="C59" s="192"/>
      <c r="D59" s="210" t="s">
        <v>114</v>
      </c>
      <c r="E59" s="213" t="s">
        <v>1</v>
      </c>
      <c r="F59" s="213"/>
      <c r="G59" s="76" t="s">
        <v>105</v>
      </c>
      <c r="H59" s="214">
        <f>J59+S59</f>
        <v>6200952.97</v>
      </c>
      <c r="I59" s="214"/>
      <c r="J59" s="77">
        <f>K59+N59+O59+P59+Q59+R59</f>
        <v>63657</v>
      </c>
      <c r="K59" s="77">
        <f>L59+M59</f>
        <v>63657</v>
      </c>
      <c r="L59" s="77">
        <v>0</v>
      </c>
      <c r="M59" s="77">
        <v>63657</v>
      </c>
      <c r="N59" s="77">
        <v>0</v>
      </c>
      <c r="O59" s="77">
        <v>0</v>
      </c>
      <c r="P59" s="77">
        <v>0</v>
      </c>
      <c r="Q59" s="77">
        <v>0</v>
      </c>
      <c r="R59" s="77">
        <v>0</v>
      </c>
      <c r="S59" s="77">
        <v>6137295.97</v>
      </c>
      <c r="T59" s="77">
        <v>6137295.97</v>
      </c>
      <c r="U59" s="77">
        <v>5006745.97</v>
      </c>
      <c r="V59" s="77">
        <v>0</v>
      </c>
      <c r="W59" s="77">
        <v>0</v>
      </c>
    </row>
    <row r="60" spans="1:23" ht="16.5" customHeight="1">
      <c r="A60" s="72"/>
      <c r="B60" s="193"/>
      <c r="C60" s="194"/>
      <c r="D60" s="211"/>
      <c r="E60" s="213"/>
      <c r="F60" s="213"/>
      <c r="G60" s="76" t="s">
        <v>106</v>
      </c>
      <c r="H60" s="214">
        <f>J60+S60</f>
        <v>149706.86</v>
      </c>
      <c r="I60" s="214"/>
      <c r="J60" s="77">
        <v>0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77">
        <v>0</v>
      </c>
      <c r="Q60" s="77">
        <v>0</v>
      </c>
      <c r="R60" s="77">
        <v>0</v>
      </c>
      <c r="S60" s="77">
        <f>T60</f>
        <v>149706.86</v>
      </c>
      <c r="T60" s="77">
        <f>U60</f>
        <v>149706.86</v>
      </c>
      <c r="U60" s="77">
        <v>149706.86</v>
      </c>
      <c r="V60" s="77">
        <v>0</v>
      </c>
      <c r="W60" s="77">
        <v>0</v>
      </c>
    </row>
    <row r="61" spans="1:23" ht="16.5" customHeight="1">
      <c r="A61" s="72"/>
      <c r="B61" s="193"/>
      <c r="C61" s="194"/>
      <c r="D61" s="211"/>
      <c r="E61" s="213"/>
      <c r="F61" s="213"/>
      <c r="G61" s="76" t="s">
        <v>107</v>
      </c>
      <c r="H61" s="214">
        <f>J61+S61</f>
        <v>151706.86</v>
      </c>
      <c r="I61" s="214"/>
      <c r="J61" s="77">
        <f>K61+N61+O61+P61+Q61+R61</f>
        <v>2000</v>
      </c>
      <c r="K61" s="77">
        <f>L61+M61</f>
        <v>2000</v>
      </c>
      <c r="L61" s="77">
        <v>0</v>
      </c>
      <c r="M61" s="77">
        <v>2000</v>
      </c>
      <c r="N61" s="77">
        <v>0</v>
      </c>
      <c r="O61" s="77">
        <v>0</v>
      </c>
      <c r="P61" s="77">
        <v>0</v>
      </c>
      <c r="Q61" s="77">
        <v>0</v>
      </c>
      <c r="R61" s="77">
        <v>0</v>
      </c>
      <c r="S61" s="77">
        <f>T61</f>
        <v>149706.86</v>
      </c>
      <c r="T61" s="77">
        <f>U61</f>
        <v>149706.86</v>
      </c>
      <c r="U61" s="77">
        <v>149706.86</v>
      </c>
      <c r="V61" s="77">
        <v>0</v>
      </c>
      <c r="W61" s="77">
        <v>0</v>
      </c>
    </row>
    <row r="62" spans="1:23" ht="15" customHeight="1">
      <c r="A62" s="72"/>
      <c r="B62" s="195"/>
      <c r="C62" s="209"/>
      <c r="D62" s="212"/>
      <c r="E62" s="213"/>
      <c r="F62" s="213"/>
      <c r="G62" s="76" t="s">
        <v>108</v>
      </c>
      <c r="H62" s="214">
        <f>H59-H60+H61</f>
        <v>6202952.97</v>
      </c>
      <c r="I62" s="214"/>
      <c r="J62" s="77">
        <f aca="true" t="shared" si="12" ref="J62:O62">J59-J60+J61</f>
        <v>65657</v>
      </c>
      <c r="K62" s="77">
        <f t="shared" si="12"/>
        <v>65657</v>
      </c>
      <c r="L62" s="77">
        <f t="shared" si="12"/>
        <v>0</v>
      </c>
      <c r="M62" s="77">
        <f t="shared" si="12"/>
        <v>65657</v>
      </c>
      <c r="N62" s="77">
        <f t="shared" si="12"/>
        <v>0</v>
      </c>
      <c r="O62" s="77">
        <f t="shared" si="12"/>
        <v>0</v>
      </c>
      <c r="P62" s="77">
        <v>0</v>
      </c>
      <c r="Q62" s="77">
        <v>0</v>
      </c>
      <c r="R62" s="77">
        <v>0</v>
      </c>
      <c r="S62" s="77">
        <f>S59-S60+S61</f>
        <v>6137295.97</v>
      </c>
      <c r="T62" s="77">
        <f>T59-T60+T61</f>
        <v>6137295.97</v>
      </c>
      <c r="U62" s="77">
        <f>U59-U60+U61</f>
        <v>5006745.97</v>
      </c>
      <c r="V62" s="77">
        <v>0</v>
      </c>
      <c r="W62" s="77">
        <v>0</v>
      </c>
    </row>
    <row r="63" spans="1:24" ht="18" customHeight="1">
      <c r="A63" s="72"/>
      <c r="B63" s="217" t="s">
        <v>187</v>
      </c>
      <c r="C63" s="218"/>
      <c r="D63" s="223"/>
      <c r="E63" s="226" t="s">
        <v>151</v>
      </c>
      <c r="F63" s="227"/>
      <c r="G63" s="76" t="s">
        <v>105</v>
      </c>
      <c r="H63" s="232">
        <f>J63+S63</f>
        <v>55000</v>
      </c>
      <c r="I63" s="233"/>
      <c r="J63" s="78">
        <f>K63+O63</f>
        <v>55000</v>
      </c>
      <c r="K63" s="77">
        <f>L63+M63</f>
        <v>35000</v>
      </c>
      <c r="L63" s="77">
        <v>22500</v>
      </c>
      <c r="M63" s="77">
        <v>12500</v>
      </c>
      <c r="N63" s="77" t="s">
        <v>91</v>
      </c>
      <c r="O63" s="77">
        <v>20000</v>
      </c>
      <c r="P63" s="77" t="s">
        <v>91</v>
      </c>
      <c r="Q63" s="77" t="s">
        <v>91</v>
      </c>
      <c r="R63" s="77" t="s">
        <v>91</v>
      </c>
      <c r="S63" s="77">
        <f>T63+V63+W63</f>
        <v>0</v>
      </c>
      <c r="T63" s="77">
        <v>0</v>
      </c>
      <c r="U63" s="77">
        <v>0</v>
      </c>
      <c r="V63" s="77">
        <v>0</v>
      </c>
      <c r="W63" s="77">
        <v>0</v>
      </c>
      <c r="X63" s="250"/>
    </row>
    <row r="64" spans="1:24" ht="17.25" customHeight="1">
      <c r="A64" s="72"/>
      <c r="B64" s="219"/>
      <c r="C64" s="220"/>
      <c r="D64" s="224"/>
      <c r="E64" s="228"/>
      <c r="F64" s="229"/>
      <c r="G64" s="76" t="s">
        <v>106</v>
      </c>
      <c r="H64" s="232">
        <f>J64+S64</f>
        <v>0</v>
      </c>
      <c r="I64" s="233"/>
      <c r="J64" s="77">
        <f>K64+N64+O64+P64+Q64+R64</f>
        <v>0</v>
      </c>
      <c r="K64" s="77">
        <f>L64+M64</f>
        <v>0</v>
      </c>
      <c r="L64" s="77">
        <v>0</v>
      </c>
      <c r="M64" s="77" t="s">
        <v>91</v>
      </c>
      <c r="N64" s="77" t="s">
        <v>91</v>
      </c>
      <c r="O64" s="77" t="s">
        <v>91</v>
      </c>
      <c r="P64" s="77" t="s">
        <v>91</v>
      </c>
      <c r="Q64" s="77" t="s">
        <v>91</v>
      </c>
      <c r="R64" s="77" t="s">
        <v>91</v>
      </c>
      <c r="S64" s="77">
        <f>T64+V64+W64</f>
        <v>0</v>
      </c>
      <c r="T64" s="77">
        <v>0</v>
      </c>
      <c r="U64" s="77">
        <v>0</v>
      </c>
      <c r="V64" s="77" t="s">
        <v>91</v>
      </c>
      <c r="W64" s="77">
        <v>0</v>
      </c>
      <c r="X64" s="250"/>
    </row>
    <row r="65" spans="1:24" ht="15.75" customHeight="1">
      <c r="A65" s="72"/>
      <c r="B65" s="219"/>
      <c r="C65" s="220"/>
      <c r="D65" s="224"/>
      <c r="E65" s="228"/>
      <c r="F65" s="229"/>
      <c r="G65" s="76" t="s">
        <v>107</v>
      </c>
      <c r="H65" s="232">
        <f>J65+S65</f>
        <v>23435</v>
      </c>
      <c r="I65" s="233"/>
      <c r="J65" s="77">
        <f>K65+N65+O65+P65+Q65+R65</f>
        <v>23435</v>
      </c>
      <c r="K65" s="77">
        <f>L65+M65</f>
        <v>18435</v>
      </c>
      <c r="L65" s="77">
        <f>L69</f>
        <v>5000</v>
      </c>
      <c r="M65" s="77">
        <f>M69</f>
        <v>13435</v>
      </c>
      <c r="N65" s="77" t="s">
        <v>91</v>
      </c>
      <c r="O65" s="77">
        <f>O69</f>
        <v>5000</v>
      </c>
      <c r="P65" s="77" t="s">
        <v>91</v>
      </c>
      <c r="Q65" s="77" t="s">
        <v>91</v>
      </c>
      <c r="R65" s="77" t="s">
        <v>91</v>
      </c>
      <c r="S65" s="77">
        <f>T65+V65+W65</f>
        <v>0</v>
      </c>
      <c r="T65" s="77">
        <v>0</v>
      </c>
      <c r="U65" s="77">
        <v>0</v>
      </c>
      <c r="V65" s="77" t="s">
        <v>91</v>
      </c>
      <c r="W65" s="77">
        <v>0</v>
      </c>
      <c r="X65" s="250"/>
    </row>
    <row r="66" spans="1:23" ht="21" customHeight="1">
      <c r="A66" s="72"/>
      <c r="B66" s="221"/>
      <c r="C66" s="222"/>
      <c r="D66" s="225"/>
      <c r="E66" s="230"/>
      <c r="F66" s="231"/>
      <c r="G66" s="76" t="s">
        <v>108</v>
      </c>
      <c r="H66" s="232">
        <f>H63-H64+H65</f>
        <v>78435</v>
      </c>
      <c r="I66" s="233"/>
      <c r="J66" s="78">
        <f aca="true" t="shared" si="13" ref="J66:S66">J63-J64+J65</f>
        <v>78435</v>
      </c>
      <c r="K66" s="78">
        <f t="shared" si="13"/>
        <v>53435</v>
      </c>
      <c r="L66" s="77">
        <f t="shared" si="13"/>
        <v>27500</v>
      </c>
      <c r="M66" s="77">
        <f t="shared" si="13"/>
        <v>25935</v>
      </c>
      <c r="N66" s="77">
        <f t="shared" si="13"/>
        <v>0</v>
      </c>
      <c r="O66" s="77">
        <f t="shared" si="13"/>
        <v>25000</v>
      </c>
      <c r="P66" s="77">
        <f t="shared" si="13"/>
        <v>0</v>
      </c>
      <c r="Q66" s="77">
        <f t="shared" si="13"/>
        <v>0</v>
      </c>
      <c r="R66" s="77">
        <f t="shared" si="13"/>
        <v>0</v>
      </c>
      <c r="S66" s="78">
        <f t="shared" si="13"/>
        <v>0</v>
      </c>
      <c r="T66" s="77">
        <v>0</v>
      </c>
      <c r="U66" s="77">
        <f>U63-U64+U65</f>
        <v>0</v>
      </c>
      <c r="V66" s="77">
        <f>V63-V64+V65</f>
        <v>0</v>
      </c>
      <c r="W66" s="77">
        <v>0</v>
      </c>
    </row>
    <row r="67" spans="1:23" ht="19.5" customHeight="1">
      <c r="A67" s="72"/>
      <c r="B67" s="251"/>
      <c r="C67" s="252"/>
      <c r="D67" s="210" t="s">
        <v>188</v>
      </c>
      <c r="E67" s="257" t="s">
        <v>152</v>
      </c>
      <c r="F67" s="258"/>
      <c r="G67" s="76" t="s">
        <v>105</v>
      </c>
      <c r="H67" s="232">
        <f>J67+S67</f>
        <v>40000</v>
      </c>
      <c r="I67" s="233"/>
      <c r="J67" s="77">
        <f>K67+N67+O67+P67+Q67+R67</f>
        <v>40000</v>
      </c>
      <c r="K67" s="77">
        <f>L67+M67</f>
        <v>20000</v>
      </c>
      <c r="L67" s="77">
        <v>10000</v>
      </c>
      <c r="M67" s="77">
        <v>10000</v>
      </c>
      <c r="N67" s="77" t="s">
        <v>91</v>
      </c>
      <c r="O67" s="77">
        <v>20000</v>
      </c>
      <c r="P67" s="77" t="s">
        <v>91</v>
      </c>
      <c r="Q67" s="77" t="s">
        <v>91</v>
      </c>
      <c r="R67" s="77" t="s">
        <v>91</v>
      </c>
      <c r="S67" s="77">
        <f>T67+V67+W67</f>
        <v>0</v>
      </c>
      <c r="T67" s="77">
        <v>0</v>
      </c>
      <c r="U67" s="77">
        <v>0</v>
      </c>
      <c r="V67" s="77" t="s">
        <v>91</v>
      </c>
      <c r="W67" s="77">
        <v>0</v>
      </c>
    </row>
    <row r="68" spans="1:23" ht="19.5" customHeight="1">
      <c r="A68" s="72"/>
      <c r="B68" s="253"/>
      <c r="C68" s="254"/>
      <c r="D68" s="211"/>
      <c r="E68" s="259"/>
      <c r="F68" s="260"/>
      <c r="G68" s="76" t="s">
        <v>106</v>
      </c>
      <c r="H68" s="232">
        <f>J68+S68</f>
        <v>0</v>
      </c>
      <c r="I68" s="233"/>
      <c r="J68" s="77">
        <f>K68+N68+O68+P68+Q68+R68</f>
        <v>0</v>
      </c>
      <c r="K68" s="77">
        <f>L68+M68</f>
        <v>0</v>
      </c>
      <c r="L68" s="77" t="s">
        <v>91</v>
      </c>
      <c r="M68" s="77" t="s">
        <v>91</v>
      </c>
      <c r="N68" s="77" t="s">
        <v>91</v>
      </c>
      <c r="O68" s="77" t="s">
        <v>91</v>
      </c>
      <c r="P68" s="77" t="s">
        <v>91</v>
      </c>
      <c r="Q68" s="77" t="s">
        <v>91</v>
      </c>
      <c r="R68" s="77" t="s">
        <v>91</v>
      </c>
      <c r="S68" s="77">
        <f>T68+V68+W68</f>
        <v>0</v>
      </c>
      <c r="T68" s="77">
        <v>0</v>
      </c>
      <c r="U68" s="77">
        <v>0</v>
      </c>
      <c r="V68" s="77" t="s">
        <v>91</v>
      </c>
      <c r="W68" s="77">
        <v>0</v>
      </c>
    </row>
    <row r="69" spans="1:23" ht="17.25" customHeight="1">
      <c r="A69" s="72"/>
      <c r="B69" s="253"/>
      <c r="C69" s="254"/>
      <c r="D69" s="211"/>
      <c r="E69" s="259"/>
      <c r="F69" s="260"/>
      <c r="G69" s="76" t="s">
        <v>107</v>
      </c>
      <c r="H69" s="232">
        <f>J69+S69</f>
        <v>23435</v>
      </c>
      <c r="I69" s="233"/>
      <c r="J69" s="77">
        <f>K69+N69+O69+P69+Q69+R69</f>
        <v>23435</v>
      </c>
      <c r="K69" s="77">
        <f>L69+M69</f>
        <v>18435</v>
      </c>
      <c r="L69" s="77">
        <v>5000</v>
      </c>
      <c r="M69" s="77">
        <v>13435</v>
      </c>
      <c r="N69" s="77" t="s">
        <v>91</v>
      </c>
      <c r="O69" s="77">
        <v>5000</v>
      </c>
      <c r="P69" s="77" t="s">
        <v>91</v>
      </c>
      <c r="Q69" s="77" t="s">
        <v>91</v>
      </c>
      <c r="R69" s="77" t="s">
        <v>91</v>
      </c>
      <c r="S69" s="77">
        <f>T69+V69+W69</f>
        <v>0</v>
      </c>
      <c r="T69" s="77">
        <v>0</v>
      </c>
      <c r="U69" s="77">
        <v>0</v>
      </c>
      <c r="V69" s="77" t="s">
        <v>91</v>
      </c>
      <c r="W69" s="77">
        <v>0</v>
      </c>
    </row>
    <row r="70" spans="1:23" ht="22.5" customHeight="1">
      <c r="A70" s="72"/>
      <c r="B70" s="255"/>
      <c r="C70" s="256"/>
      <c r="D70" s="212"/>
      <c r="E70" s="261"/>
      <c r="F70" s="262"/>
      <c r="G70" s="76" t="s">
        <v>108</v>
      </c>
      <c r="H70" s="232">
        <f>H67-H68+H69</f>
        <v>63435</v>
      </c>
      <c r="I70" s="233"/>
      <c r="J70" s="78">
        <f aca="true" t="shared" si="14" ref="J70:W70">J67-J68+J69</f>
        <v>63435</v>
      </c>
      <c r="K70" s="78">
        <f t="shared" si="14"/>
        <v>38435</v>
      </c>
      <c r="L70" s="77">
        <f t="shared" si="14"/>
        <v>15000</v>
      </c>
      <c r="M70" s="77">
        <f t="shared" si="14"/>
        <v>23435</v>
      </c>
      <c r="N70" s="77">
        <f t="shared" si="14"/>
        <v>0</v>
      </c>
      <c r="O70" s="77">
        <f t="shared" si="14"/>
        <v>25000</v>
      </c>
      <c r="P70" s="77">
        <f t="shared" si="14"/>
        <v>0</v>
      </c>
      <c r="Q70" s="77">
        <f t="shared" si="14"/>
        <v>0</v>
      </c>
      <c r="R70" s="77">
        <f t="shared" si="14"/>
        <v>0</v>
      </c>
      <c r="S70" s="78">
        <f t="shared" si="14"/>
        <v>0</v>
      </c>
      <c r="T70" s="77">
        <f t="shared" si="14"/>
        <v>0</v>
      </c>
      <c r="U70" s="77">
        <f t="shared" si="14"/>
        <v>0</v>
      </c>
      <c r="V70" s="77">
        <f t="shared" si="14"/>
        <v>0</v>
      </c>
      <c r="W70" s="77">
        <f t="shared" si="14"/>
        <v>0</v>
      </c>
    </row>
    <row r="71" spans="1:24" ht="21" customHeight="1">
      <c r="A71" s="72"/>
      <c r="B71" s="215" t="s">
        <v>189</v>
      </c>
      <c r="C71" s="215"/>
      <c r="D71" s="201"/>
      <c r="E71" s="216" t="s">
        <v>190</v>
      </c>
      <c r="F71" s="216"/>
      <c r="G71" s="76" t="s">
        <v>105</v>
      </c>
      <c r="H71" s="214">
        <f>J71+S71</f>
        <v>1418132</v>
      </c>
      <c r="I71" s="235"/>
      <c r="J71" s="77">
        <f>K71+N71+O71+P71+Q71+R71</f>
        <v>1418132</v>
      </c>
      <c r="K71" s="77">
        <f>L71+M71</f>
        <v>1418132</v>
      </c>
      <c r="L71" s="77">
        <v>5500</v>
      </c>
      <c r="M71" s="77">
        <v>1412632</v>
      </c>
      <c r="N71" s="77">
        <v>0</v>
      </c>
      <c r="O71" s="77">
        <v>0</v>
      </c>
      <c r="P71" s="77" t="s">
        <v>91</v>
      </c>
      <c r="Q71" s="77" t="s">
        <v>91</v>
      </c>
      <c r="R71" s="77" t="s">
        <v>91</v>
      </c>
      <c r="S71" s="77">
        <v>0</v>
      </c>
      <c r="T71" s="77">
        <v>0</v>
      </c>
      <c r="U71" s="77">
        <v>0</v>
      </c>
      <c r="V71" s="77">
        <v>0</v>
      </c>
      <c r="W71" s="77">
        <v>0</v>
      </c>
      <c r="X71" s="236"/>
    </row>
    <row r="72" spans="1:24" ht="21.75" customHeight="1">
      <c r="A72" s="72"/>
      <c r="B72" s="215"/>
      <c r="C72" s="215"/>
      <c r="D72" s="201"/>
      <c r="E72" s="216"/>
      <c r="F72" s="216"/>
      <c r="G72" s="76" t="s">
        <v>106</v>
      </c>
      <c r="H72" s="214">
        <f>J72+S72</f>
        <v>0</v>
      </c>
      <c r="I72" s="235"/>
      <c r="J72" s="77">
        <f>K72+N72+O72+P72+Q72+R72</f>
        <v>0</v>
      </c>
      <c r="K72" s="77">
        <f>L72+M72</f>
        <v>0</v>
      </c>
      <c r="L72" s="77">
        <v>0</v>
      </c>
      <c r="M72" s="77">
        <f>M99</f>
        <v>0</v>
      </c>
      <c r="N72" s="77" t="s">
        <v>91</v>
      </c>
      <c r="O72" s="77">
        <f>O91</f>
        <v>0</v>
      </c>
      <c r="P72" s="77" t="s">
        <v>91</v>
      </c>
      <c r="Q72" s="77" t="s">
        <v>91</v>
      </c>
      <c r="R72" s="77" t="s">
        <v>91</v>
      </c>
      <c r="S72" s="77">
        <f>T72+V72+W72</f>
        <v>0</v>
      </c>
      <c r="T72" s="77">
        <v>0</v>
      </c>
      <c r="U72" s="77">
        <v>0</v>
      </c>
      <c r="V72" s="77" t="s">
        <v>91</v>
      </c>
      <c r="W72" s="77">
        <v>0</v>
      </c>
      <c r="X72" s="236"/>
    </row>
    <row r="73" spans="1:24" ht="15.75" customHeight="1">
      <c r="A73" s="72"/>
      <c r="B73" s="215"/>
      <c r="C73" s="215"/>
      <c r="D73" s="201"/>
      <c r="E73" s="216"/>
      <c r="F73" s="216"/>
      <c r="G73" s="76" t="s">
        <v>107</v>
      </c>
      <c r="H73" s="214">
        <f>J73+S73</f>
        <v>165000</v>
      </c>
      <c r="I73" s="235"/>
      <c r="J73" s="77">
        <f>K73+N73+O73+P73+Q73+R73</f>
        <v>165000</v>
      </c>
      <c r="K73" s="77">
        <f>L73+M73</f>
        <v>165000</v>
      </c>
      <c r="L73" s="77">
        <f>L85</f>
        <v>10000</v>
      </c>
      <c r="M73" s="77">
        <f>M77+M81+M85</f>
        <v>155000</v>
      </c>
      <c r="N73" s="77" t="s">
        <v>91</v>
      </c>
      <c r="O73" s="77" t="s">
        <v>91</v>
      </c>
      <c r="P73" s="77" t="s">
        <v>91</v>
      </c>
      <c r="Q73" s="77" t="s">
        <v>91</v>
      </c>
      <c r="R73" s="77" t="s">
        <v>91</v>
      </c>
      <c r="S73" s="77">
        <f>T73+V73+W73</f>
        <v>0</v>
      </c>
      <c r="T73" s="77">
        <f>T85</f>
        <v>0</v>
      </c>
      <c r="U73" s="77">
        <v>0</v>
      </c>
      <c r="V73" s="77" t="s">
        <v>91</v>
      </c>
      <c r="W73" s="77">
        <v>0</v>
      </c>
      <c r="X73" s="236"/>
    </row>
    <row r="74" spans="1:23" ht="18.75" customHeight="1">
      <c r="A74" s="72"/>
      <c r="B74" s="215"/>
      <c r="C74" s="215"/>
      <c r="D74" s="201"/>
      <c r="E74" s="216"/>
      <c r="F74" s="216"/>
      <c r="G74" s="76" t="s">
        <v>108</v>
      </c>
      <c r="H74" s="214">
        <f>H71-H72+H73</f>
        <v>1583132</v>
      </c>
      <c r="I74" s="235"/>
      <c r="J74" s="78">
        <f aca="true" t="shared" si="15" ref="J74:T74">J71-J72+J73</f>
        <v>1583132</v>
      </c>
      <c r="K74" s="78">
        <f t="shared" si="15"/>
        <v>1583132</v>
      </c>
      <c r="L74" s="77">
        <f t="shared" si="15"/>
        <v>15500</v>
      </c>
      <c r="M74" s="77">
        <f t="shared" si="15"/>
        <v>1567632</v>
      </c>
      <c r="N74" s="77">
        <f t="shared" si="15"/>
        <v>0</v>
      </c>
      <c r="O74" s="77">
        <f t="shared" si="15"/>
        <v>0</v>
      </c>
      <c r="P74" s="77">
        <f t="shared" si="15"/>
        <v>0</v>
      </c>
      <c r="Q74" s="77">
        <f t="shared" si="15"/>
        <v>0</v>
      </c>
      <c r="R74" s="77">
        <f t="shared" si="15"/>
        <v>0</v>
      </c>
      <c r="S74" s="78">
        <f t="shared" si="15"/>
        <v>0</v>
      </c>
      <c r="T74" s="77">
        <f t="shared" si="15"/>
        <v>0</v>
      </c>
      <c r="U74" s="77">
        <v>0</v>
      </c>
      <c r="V74" s="77">
        <v>0</v>
      </c>
      <c r="W74" s="77">
        <v>0</v>
      </c>
    </row>
    <row r="75" spans="1:23" ht="15.75" customHeight="1">
      <c r="A75" s="72"/>
      <c r="B75" s="234"/>
      <c r="C75" s="234"/>
      <c r="D75" s="210" t="s">
        <v>192</v>
      </c>
      <c r="E75" s="213" t="s">
        <v>193</v>
      </c>
      <c r="F75" s="213"/>
      <c r="G75" s="76" t="s">
        <v>105</v>
      </c>
      <c r="H75" s="214">
        <f>J75+S75</f>
        <v>500000</v>
      </c>
      <c r="I75" s="235"/>
      <c r="J75" s="77">
        <f>K75+N75+O75+P75+Q75+R75</f>
        <v>500000</v>
      </c>
      <c r="K75" s="77">
        <f>L75+M75</f>
        <v>500000</v>
      </c>
      <c r="L75" s="77">
        <v>0</v>
      </c>
      <c r="M75" s="77">
        <v>500000</v>
      </c>
      <c r="N75" s="77" t="s">
        <v>91</v>
      </c>
      <c r="O75" s="77">
        <v>0</v>
      </c>
      <c r="P75" s="77" t="s">
        <v>91</v>
      </c>
      <c r="Q75" s="77" t="s">
        <v>91</v>
      </c>
      <c r="R75" s="77" t="s">
        <v>91</v>
      </c>
      <c r="S75" s="77">
        <f>T75+V75+W75</f>
        <v>0</v>
      </c>
      <c r="T75" s="77">
        <v>0</v>
      </c>
      <c r="U75" s="77">
        <v>0</v>
      </c>
      <c r="V75" s="77" t="s">
        <v>91</v>
      </c>
      <c r="W75" s="77">
        <v>0</v>
      </c>
    </row>
    <row r="76" spans="1:23" ht="15" customHeight="1">
      <c r="A76" s="72"/>
      <c r="B76" s="234"/>
      <c r="C76" s="234"/>
      <c r="D76" s="211"/>
      <c r="E76" s="213"/>
      <c r="F76" s="213"/>
      <c r="G76" s="76" t="s">
        <v>106</v>
      </c>
      <c r="H76" s="214">
        <f>J76+S76</f>
        <v>0</v>
      </c>
      <c r="I76" s="235"/>
      <c r="J76" s="77">
        <f>K76+N76+O76+P76+Q76+R76</f>
        <v>0</v>
      </c>
      <c r="K76" s="77">
        <f>L76+M76</f>
        <v>0</v>
      </c>
      <c r="L76" s="77">
        <v>0</v>
      </c>
      <c r="M76" s="77">
        <v>0</v>
      </c>
      <c r="N76" s="77" t="s">
        <v>91</v>
      </c>
      <c r="O76" s="77" t="s">
        <v>91</v>
      </c>
      <c r="P76" s="77" t="s">
        <v>91</v>
      </c>
      <c r="Q76" s="77" t="s">
        <v>91</v>
      </c>
      <c r="R76" s="77" t="s">
        <v>91</v>
      </c>
      <c r="S76" s="77">
        <f>T76+V76+W76</f>
        <v>0</v>
      </c>
      <c r="T76" s="77">
        <v>0</v>
      </c>
      <c r="U76" s="77">
        <v>0</v>
      </c>
      <c r="V76" s="77" t="s">
        <v>91</v>
      </c>
      <c r="W76" s="77">
        <v>0</v>
      </c>
    </row>
    <row r="77" spans="1:23" ht="17.25" customHeight="1">
      <c r="A77" s="72"/>
      <c r="B77" s="234"/>
      <c r="C77" s="234"/>
      <c r="D77" s="211"/>
      <c r="E77" s="213"/>
      <c r="F77" s="213"/>
      <c r="G77" s="76" t="s">
        <v>107</v>
      </c>
      <c r="H77" s="214">
        <f>J77+S77</f>
        <v>79000</v>
      </c>
      <c r="I77" s="235"/>
      <c r="J77" s="77">
        <f>K77+N77+O77+P77+Q77+R77</f>
        <v>79000</v>
      </c>
      <c r="K77" s="77">
        <f>L77+M77</f>
        <v>79000</v>
      </c>
      <c r="L77" s="77">
        <v>0</v>
      </c>
      <c r="M77" s="77">
        <v>79000</v>
      </c>
      <c r="N77" s="77" t="s">
        <v>91</v>
      </c>
      <c r="O77" s="77">
        <v>0</v>
      </c>
      <c r="P77" s="77" t="s">
        <v>91</v>
      </c>
      <c r="Q77" s="77" t="s">
        <v>91</v>
      </c>
      <c r="R77" s="77" t="s">
        <v>91</v>
      </c>
      <c r="S77" s="77">
        <f>T77</f>
        <v>0</v>
      </c>
      <c r="T77" s="77">
        <v>0</v>
      </c>
      <c r="U77" s="77">
        <v>0</v>
      </c>
      <c r="V77" s="77" t="s">
        <v>91</v>
      </c>
      <c r="W77" s="77">
        <v>0</v>
      </c>
    </row>
    <row r="78" spans="1:23" ht="16.5" customHeight="1">
      <c r="A78" s="72"/>
      <c r="B78" s="234"/>
      <c r="C78" s="234"/>
      <c r="D78" s="212"/>
      <c r="E78" s="213"/>
      <c r="F78" s="213"/>
      <c r="G78" s="76" t="s">
        <v>108</v>
      </c>
      <c r="H78" s="214">
        <f>H75-H76+H77</f>
        <v>579000</v>
      </c>
      <c r="I78" s="235"/>
      <c r="J78" s="78">
        <f aca="true" t="shared" si="16" ref="J78:W78">J75-J76+J77</f>
        <v>579000</v>
      </c>
      <c r="K78" s="78">
        <f t="shared" si="16"/>
        <v>579000</v>
      </c>
      <c r="L78" s="77">
        <f t="shared" si="16"/>
        <v>0</v>
      </c>
      <c r="M78" s="77">
        <f t="shared" si="16"/>
        <v>579000</v>
      </c>
      <c r="N78" s="77">
        <f t="shared" si="16"/>
        <v>0</v>
      </c>
      <c r="O78" s="77">
        <f t="shared" si="16"/>
        <v>0</v>
      </c>
      <c r="P78" s="77">
        <f t="shared" si="16"/>
        <v>0</v>
      </c>
      <c r="Q78" s="77">
        <f t="shared" si="16"/>
        <v>0</v>
      </c>
      <c r="R78" s="77">
        <f t="shared" si="16"/>
        <v>0</v>
      </c>
      <c r="S78" s="78">
        <f t="shared" si="16"/>
        <v>0</v>
      </c>
      <c r="T78" s="77">
        <f t="shared" si="16"/>
        <v>0</v>
      </c>
      <c r="U78" s="77">
        <f t="shared" si="16"/>
        <v>0</v>
      </c>
      <c r="V78" s="77">
        <f t="shared" si="16"/>
        <v>0</v>
      </c>
      <c r="W78" s="77">
        <f t="shared" si="16"/>
        <v>0</v>
      </c>
    </row>
    <row r="79" spans="1:23" ht="15.75" customHeight="1">
      <c r="A79" s="72"/>
      <c r="B79" s="234"/>
      <c r="C79" s="234"/>
      <c r="D79" s="210" t="s">
        <v>194</v>
      </c>
      <c r="E79" s="213" t="s">
        <v>195</v>
      </c>
      <c r="F79" s="213"/>
      <c r="G79" s="76" t="s">
        <v>105</v>
      </c>
      <c r="H79" s="214">
        <f>J79+S79</f>
        <v>709632</v>
      </c>
      <c r="I79" s="235"/>
      <c r="J79" s="77">
        <f>K79+N79+O79+P79+Q79+R79</f>
        <v>709632</v>
      </c>
      <c r="K79" s="77">
        <f>L79+M79</f>
        <v>709632</v>
      </c>
      <c r="L79" s="77">
        <v>0</v>
      </c>
      <c r="M79" s="77">
        <v>709632</v>
      </c>
      <c r="N79" s="77" t="s">
        <v>91</v>
      </c>
      <c r="O79" s="77">
        <v>0</v>
      </c>
      <c r="P79" s="77" t="s">
        <v>91</v>
      </c>
      <c r="Q79" s="77" t="s">
        <v>91</v>
      </c>
      <c r="R79" s="77" t="s">
        <v>91</v>
      </c>
      <c r="S79" s="77">
        <f>T79+V79+W79</f>
        <v>0</v>
      </c>
      <c r="T79" s="77">
        <v>0</v>
      </c>
      <c r="U79" s="77">
        <v>0</v>
      </c>
      <c r="V79" s="77" t="s">
        <v>91</v>
      </c>
      <c r="W79" s="77">
        <v>0</v>
      </c>
    </row>
    <row r="80" spans="1:23" ht="15" customHeight="1">
      <c r="A80" s="72"/>
      <c r="B80" s="234"/>
      <c r="C80" s="234"/>
      <c r="D80" s="211"/>
      <c r="E80" s="213"/>
      <c r="F80" s="213"/>
      <c r="G80" s="76" t="s">
        <v>106</v>
      </c>
      <c r="H80" s="214">
        <f>J80+S80</f>
        <v>0</v>
      </c>
      <c r="I80" s="235"/>
      <c r="J80" s="77">
        <f>K80+N80+O80+P80+Q80+R80</f>
        <v>0</v>
      </c>
      <c r="K80" s="77">
        <f>L80+M80</f>
        <v>0</v>
      </c>
      <c r="L80" s="77">
        <v>0</v>
      </c>
      <c r="M80" s="77">
        <v>0</v>
      </c>
      <c r="N80" s="77" t="s">
        <v>91</v>
      </c>
      <c r="O80" s="77" t="s">
        <v>91</v>
      </c>
      <c r="P80" s="77" t="s">
        <v>91</v>
      </c>
      <c r="Q80" s="77" t="s">
        <v>91</v>
      </c>
      <c r="R80" s="77" t="s">
        <v>91</v>
      </c>
      <c r="S80" s="77">
        <f>T80+V80+W80</f>
        <v>0</v>
      </c>
      <c r="T80" s="77">
        <v>0</v>
      </c>
      <c r="U80" s="77">
        <v>0</v>
      </c>
      <c r="V80" s="77" t="s">
        <v>91</v>
      </c>
      <c r="W80" s="77">
        <v>0</v>
      </c>
    </row>
    <row r="81" spans="1:23" ht="17.25" customHeight="1">
      <c r="A81" s="72"/>
      <c r="B81" s="234"/>
      <c r="C81" s="234"/>
      <c r="D81" s="211"/>
      <c r="E81" s="213"/>
      <c r="F81" s="213"/>
      <c r="G81" s="76" t="s">
        <v>107</v>
      </c>
      <c r="H81" s="214">
        <f>J81+S81</f>
        <v>60000</v>
      </c>
      <c r="I81" s="235"/>
      <c r="J81" s="77">
        <f>K81+N81+O81+P81+Q81+R81</f>
        <v>60000</v>
      </c>
      <c r="K81" s="77">
        <f>L81+M81</f>
        <v>60000</v>
      </c>
      <c r="L81" s="77">
        <v>0</v>
      </c>
      <c r="M81" s="77">
        <v>60000</v>
      </c>
      <c r="N81" s="77" t="s">
        <v>91</v>
      </c>
      <c r="O81" s="77">
        <v>0</v>
      </c>
      <c r="P81" s="77" t="s">
        <v>91</v>
      </c>
      <c r="Q81" s="77" t="s">
        <v>91</v>
      </c>
      <c r="R81" s="77" t="s">
        <v>91</v>
      </c>
      <c r="S81" s="77">
        <f>T81</f>
        <v>0</v>
      </c>
      <c r="T81" s="77">
        <v>0</v>
      </c>
      <c r="U81" s="77">
        <v>0</v>
      </c>
      <c r="V81" s="77" t="s">
        <v>91</v>
      </c>
      <c r="W81" s="77">
        <v>0</v>
      </c>
    </row>
    <row r="82" spans="1:23" ht="16.5" customHeight="1">
      <c r="A82" s="72"/>
      <c r="B82" s="234"/>
      <c r="C82" s="234"/>
      <c r="D82" s="212"/>
      <c r="E82" s="213"/>
      <c r="F82" s="213"/>
      <c r="G82" s="76" t="s">
        <v>108</v>
      </c>
      <c r="H82" s="214">
        <f>H79-H80+H81</f>
        <v>769632</v>
      </c>
      <c r="I82" s="235"/>
      <c r="J82" s="78">
        <f aca="true" t="shared" si="17" ref="J82:W82">J79-J80+J81</f>
        <v>769632</v>
      </c>
      <c r="K82" s="78">
        <f t="shared" si="17"/>
        <v>769632</v>
      </c>
      <c r="L82" s="77">
        <f t="shared" si="17"/>
        <v>0</v>
      </c>
      <c r="M82" s="77">
        <f t="shared" si="17"/>
        <v>769632</v>
      </c>
      <c r="N82" s="77">
        <f t="shared" si="17"/>
        <v>0</v>
      </c>
      <c r="O82" s="77">
        <f t="shared" si="17"/>
        <v>0</v>
      </c>
      <c r="P82" s="77">
        <f t="shared" si="17"/>
        <v>0</v>
      </c>
      <c r="Q82" s="77">
        <f t="shared" si="17"/>
        <v>0</v>
      </c>
      <c r="R82" s="77">
        <f t="shared" si="17"/>
        <v>0</v>
      </c>
      <c r="S82" s="78">
        <f t="shared" si="17"/>
        <v>0</v>
      </c>
      <c r="T82" s="77">
        <f t="shared" si="17"/>
        <v>0</v>
      </c>
      <c r="U82" s="77">
        <f t="shared" si="17"/>
        <v>0</v>
      </c>
      <c r="V82" s="77">
        <f t="shared" si="17"/>
        <v>0</v>
      </c>
      <c r="W82" s="77">
        <f t="shared" si="17"/>
        <v>0</v>
      </c>
    </row>
    <row r="83" spans="1:23" ht="15.75" customHeight="1">
      <c r="A83" s="72"/>
      <c r="B83" s="234"/>
      <c r="C83" s="234"/>
      <c r="D83" s="210" t="s">
        <v>191</v>
      </c>
      <c r="E83" s="213" t="s">
        <v>1</v>
      </c>
      <c r="F83" s="213"/>
      <c r="G83" s="76" t="s">
        <v>105</v>
      </c>
      <c r="H83" s="214">
        <f>J83+S83</f>
        <v>113000</v>
      </c>
      <c r="I83" s="235"/>
      <c r="J83" s="77">
        <f>K83+N83+O83+P83+Q83+R83</f>
        <v>113000</v>
      </c>
      <c r="K83" s="77">
        <f>L83+M83</f>
        <v>113000</v>
      </c>
      <c r="L83" s="77">
        <v>3000</v>
      </c>
      <c r="M83" s="77">
        <v>110000</v>
      </c>
      <c r="N83" s="77" t="s">
        <v>91</v>
      </c>
      <c r="O83" s="77">
        <v>0</v>
      </c>
      <c r="P83" s="77" t="s">
        <v>91</v>
      </c>
      <c r="Q83" s="77" t="s">
        <v>91</v>
      </c>
      <c r="R83" s="77" t="s">
        <v>91</v>
      </c>
      <c r="S83" s="77">
        <f>T83+V83+W83</f>
        <v>0</v>
      </c>
      <c r="T83" s="77">
        <v>0</v>
      </c>
      <c r="U83" s="77">
        <v>0</v>
      </c>
      <c r="V83" s="77" t="s">
        <v>91</v>
      </c>
      <c r="W83" s="77">
        <v>0</v>
      </c>
    </row>
    <row r="84" spans="1:23" ht="15" customHeight="1">
      <c r="A84" s="72"/>
      <c r="B84" s="234"/>
      <c r="C84" s="234"/>
      <c r="D84" s="211"/>
      <c r="E84" s="213"/>
      <c r="F84" s="213"/>
      <c r="G84" s="76" t="s">
        <v>106</v>
      </c>
      <c r="H84" s="214">
        <f>J84+S84</f>
        <v>0</v>
      </c>
      <c r="I84" s="235"/>
      <c r="J84" s="77">
        <f>K84+N84+O84+P84+Q84+R84</f>
        <v>0</v>
      </c>
      <c r="K84" s="77">
        <f>L84+M84</f>
        <v>0</v>
      </c>
      <c r="L84" s="77">
        <v>0</v>
      </c>
      <c r="M84" s="77">
        <v>0</v>
      </c>
      <c r="N84" s="77" t="s">
        <v>91</v>
      </c>
      <c r="O84" s="77" t="s">
        <v>91</v>
      </c>
      <c r="P84" s="77" t="s">
        <v>91</v>
      </c>
      <c r="Q84" s="77" t="s">
        <v>91</v>
      </c>
      <c r="R84" s="77" t="s">
        <v>91</v>
      </c>
      <c r="S84" s="77">
        <f>T84+V84+W84</f>
        <v>0</v>
      </c>
      <c r="T84" s="77">
        <v>0</v>
      </c>
      <c r="U84" s="77">
        <v>0</v>
      </c>
      <c r="V84" s="77" t="s">
        <v>91</v>
      </c>
      <c r="W84" s="77">
        <v>0</v>
      </c>
    </row>
    <row r="85" spans="1:23" ht="17.25" customHeight="1">
      <c r="A85" s="72"/>
      <c r="B85" s="234"/>
      <c r="C85" s="234"/>
      <c r="D85" s="211"/>
      <c r="E85" s="213"/>
      <c r="F85" s="213"/>
      <c r="G85" s="76" t="s">
        <v>107</v>
      </c>
      <c r="H85" s="214">
        <f>J85+S85</f>
        <v>26000</v>
      </c>
      <c r="I85" s="235"/>
      <c r="J85" s="77">
        <f>K85+N85+O85+P85+Q85+R85</f>
        <v>26000</v>
      </c>
      <c r="K85" s="77">
        <f>L85+M85</f>
        <v>26000</v>
      </c>
      <c r="L85" s="77">
        <v>10000</v>
      </c>
      <c r="M85" s="77">
        <v>16000</v>
      </c>
      <c r="N85" s="77" t="s">
        <v>91</v>
      </c>
      <c r="O85" s="77">
        <v>0</v>
      </c>
      <c r="P85" s="77" t="s">
        <v>91</v>
      </c>
      <c r="Q85" s="77" t="s">
        <v>91</v>
      </c>
      <c r="R85" s="77" t="s">
        <v>91</v>
      </c>
      <c r="S85" s="77">
        <f>T85</f>
        <v>0</v>
      </c>
      <c r="T85" s="77">
        <v>0</v>
      </c>
      <c r="U85" s="77">
        <v>0</v>
      </c>
      <c r="V85" s="77" t="s">
        <v>91</v>
      </c>
      <c r="W85" s="77">
        <v>0</v>
      </c>
    </row>
    <row r="86" spans="1:23" ht="16.5" customHeight="1">
      <c r="A86" s="72"/>
      <c r="B86" s="234"/>
      <c r="C86" s="234"/>
      <c r="D86" s="212"/>
      <c r="E86" s="213"/>
      <c r="F86" s="213"/>
      <c r="G86" s="76" t="s">
        <v>108</v>
      </c>
      <c r="H86" s="214">
        <f>H83-H84+H85</f>
        <v>139000</v>
      </c>
      <c r="I86" s="235"/>
      <c r="J86" s="78">
        <f aca="true" t="shared" si="18" ref="J86:W86">J83-J84+J85</f>
        <v>139000</v>
      </c>
      <c r="K86" s="78">
        <f t="shared" si="18"/>
        <v>139000</v>
      </c>
      <c r="L86" s="77">
        <f t="shared" si="18"/>
        <v>13000</v>
      </c>
      <c r="M86" s="77">
        <f t="shared" si="18"/>
        <v>126000</v>
      </c>
      <c r="N86" s="77">
        <f t="shared" si="18"/>
        <v>0</v>
      </c>
      <c r="O86" s="77">
        <f t="shared" si="18"/>
        <v>0</v>
      </c>
      <c r="P86" s="77">
        <f t="shared" si="18"/>
        <v>0</v>
      </c>
      <c r="Q86" s="77">
        <f t="shared" si="18"/>
        <v>0</v>
      </c>
      <c r="R86" s="77">
        <f t="shared" si="18"/>
        <v>0</v>
      </c>
      <c r="S86" s="78">
        <f t="shared" si="18"/>
        <v>0</v>
      </c>
      <c r="T86" s="77">
        <f t="shared" si="18"/>
        <v>0</v>
      </c>
      <c r="U86" s="77">
        <f t="shared" si="18"/>
        <v>0</v>
      </c>
      <c r="V86" s="77">
        <f t="shared" si="18"/>
        <v>0</v>
      </c>
      <c r="W86" s="77">
        <f t="shared" si="18"/>
        <v>0</v>
      </c>
    </row>
    <row r="87" spans="1:23" ht="19.5" customHeight="1">
      <c r="A87" s="72"/>
      <c r="B87" s="201" t="s">
        <v>100</v>
      </c>
      <c r="C87" s="201"/>
      <c r="D87" s="201"/>
      <c r="E87" s="201"/>
      <c r="F87" s="201"/>
      <c r="G87" s="79" t="s">
        <v>2</v>
      </c>
      <c r="H87" s="196">
        <f>J87+S87</f>
        <v>42070257.82</v>
      </c>
      <c r="I87" s="196"/>
      <c r="J87" s="80">
        <f>K87+N87+O87+P87+Q87+R87</f>
        <v>33312346.85</v>
      </c>
      <c r="K87" s="80">
        <f>L87+M87</f>
        <v>26784711.85</v>
      </c>
      <c r="L87" s="80">
        <v>16542294</v>
      </c>
      <c r="M87" s="80">
        <v>10242417.85</v>
      </c>
      <c r="N87" s="80">
        <v>1235161</v>
      </c>
      <c r="O87" s="80">
        <v>4058950</v>
      </c>
      <c r="P87" s="80" t="s">
        <v>91</v>
      </c>
      <c r="Q87" s="80" t="s">
        <v>91</v>
      </c>
      <c r="R87" s="80">
        <v>1233524</v>
      </c>
      <c r="S87" s="80">
        <f>T87+V87+W87</f>
        <v>8757910.969999999</v>
      </c>
      <c r="T87" s="80">
        <v>7633205.97</v>
      </c>
      <c r="U87" s="80">
        <v>5006745.97</v>
      </c>
      <c r="V87" s="81">
        <v>0</v>
      </c>
      <c r="W87" s="80">
        <v>1124705</v>
      </c>
    </row>
    <row r="88" spans="1:23" ht="21.75" customHeight="1">
      <c r="A88" s="72"/>
      <c r="B88" s="201"/>
      <c r="C88" s="201"/>
      <c r="D88" s="201"/>
      <c r="E88" s="201"/>
      <c r="F88" s="201"/>
      <c r="G88" s="79" t="s">
        <v>106</v>
      </c>
      <c r="H88" s="196">
        <f>J88+S88</f>
        <v>149706.86</v>
      </c>
      <c r="I88" s="196"/>
      <c r="J88" s="80">
        <f>K88+N88+O88+P88+Q88+R88</f>
        <v>0</v>
      </c>
      <c r="K88" s="80">
        <f>L88+M88</f>
        <v>0</v>
      </c>
      <c r="L88" s="80" t="s">
        <v>91</v>
      </c>
      <c r="M88" s="80">
        <f>M28</f>
        <v>0</v>
      </c>
      <c r="N88" s="80" t="s">
        <v>91</v>
      </c>
      <c r="O88" s="80" t="s">
        <v>91</v>
      </c>
      <c r="P88" s="80" t="s">
        <v>91</v>
      </c>
      <c r="Q88" s="80" t="s">
        <v>91</v>
      </c>
      <c r="R88" s="80">
        <v>0</v>
      </c>
      <c r="S88" s="80">
        <f>T88+V88+W88</f>
        <v>149706.86</v>
      </c>
      <c r="T88" s="80">
        <f>T52</f>
        <v>149706.86</v>
      </c>
      <c r="U88" s="80">
        <f>U52</f>
        <v>149706.86</v>
      </c>
      <c r="V88" s="81" t="s">
        <v>91</v>
      </c>
      <c r="W88" s="77">
        <v>0</v>
      </c>
    </row>
    <row r="89" spans="1:23" ht="18" customHeight="1">
      <c r="A89" s="72"/>
      <c r="B89" s="201"/>
      <c r="C89" s="201"/>
      <c r="D89" s="201"/>
      <c r="E89" s="201"/>
      <c r="F89" s="201"/>
      <c r="G89" s="79" t="s">
        <v>107</v>
      </c>
      <c r="H89" s="196">
        <f>J89+S89</f>
        <v>986243.86</v>
      </c>
      <c r="I89" s="196"/>
      <c r="J89" s="80">
        <f>K89+N89+O89+P89+Q89+R89</f>
        <v>506537</v>
      </c>
      <c r="K89" s="80">
        <f>L89+M89</f>
        <v>501537</v>
      </c>
      <c r="L89" s="80">
        <f>L37+L65+L73</f>
        <v>21500</v>
      </c>
      <c r="M89" s="80">
        <f>M13+M21+M29+M37+M45+M53+M65+M73</f>
        <v>480037</v>
      </c>
      <c r="N89" s="80" t="s">
        <v>91</v>
      </c>
      <c r="O89" s="80">
        <f>O65</f>
        <v>5000</v>
      </c>
      <c r="P89" s="80" t="s">
        <v>91</v>
      </c>
      <c r="Q89" s="80" t="s">
        <v>91</v>
      </c>
      <c r="R89" s="80">
        <v>0</v>
      </c>
      <c r="S89" s="80">
        <f>T89+V89+W89</f>
        <v>479706.86</v>
      </c>
      <c r="T89" s="80">
        <f>T21+T29+T53</f>
        <v>479706.86</v>
      </c>
      <c r="U89" s="80">
        <f>U53</f>
        <v>149706.86</v>
      </c>
      <c r="V89" s="81" t="s">
        <v>91</v>
      </c>
      <c r="W89" s="77">
        <f>W21</f>
        <v>0</v>
      </c>
    </row>
    <row r="90" spans="1:23" s="84" customFormat="1" ht="24.75" customHeight="1">
      <c r="A90" s="82"/>
      <c r="B90" s="201"/>
      <c r="C90" s="201"/>
      <c r="D90" s="201"/>
      <c r="E90" s="201"/>
      <c r="F90" s="201"/>
      <c r="G90" s="83" t="s">
        <v>108</v>
      </c>
      <c r="H90" s="196">
        <f>H87-H88+H89</f>
        <v>42906794.82</v>
      </c>
      <c r="I90" s="196"/>
      <c r="J90" s="80">
        <f>J87-J88+J89</f>
        <v>33818883.85</v>
      </c>
      <c r="K90" s="80">
        <f>K87-K88+K89</f>
        <v>27286248.85</v>
      </c>
      <c r="L90" s="80">
        <f>L87-L88+L89</f>
        <v>16563794</v>
      </c>
      <c r="M90" s="80">
        <f aca="true" t="shared" si="19" ref="M90:W90">M87-M88+M89</f>
        <v>10722454.85</v>
      </c>
      <c r="N90" s="80">
        <f t="shared" si="19"/>
        <v>1235161</v>
      </c>
      <c r="O90" s="80">
        <f t="shared" si="19"/>
        <v>4063950</v>
      </c>
      <c r="P90" s="80">
        <f t="shared" si="19"/>
        <v>0</v>
      </c>
      <c r="Q90" s="80">
        <f t="shared" si="19"/>
        <v>0</v>
      </c>
      <c r="R90" s="80">
        <f t="shared" si="19"/>
        <v>1233524</v>
      </c>
      <c r="S90" s="80">
        <f t="shared" si="19"/>
        <v>9087910.969999999</v>
      </c>
      <c r="T90" s="80">
        <f t="shared" si="19"/>
        <v>7963205.97</v>
      </c>
      <c r="U90" s="80">
        <f t="shared" si="19"/>
        <v>5006745.97</v>
      </c>
      <c r="V90" s="80">
        <f t="shared" si="19"/>
        <v>0</v>
      </c>
      <c r="W90" s="80">
        <f t="shared" si="19"/>
        <v>1124705</v>
      </c>
    </row>
    <row r="91" spans="1:23" s="84" customFormat="1" ht="20.25" customHeight="1">
      <c r="A91" s="82"/>
      <c r="B91" s="200" t="s">
        <v>110</v>
      </c>
      <c r="C91" s="200"/>
      <c r="D91" s="200"/>
      <c r="E91" s="200"/>
      <c r="F91" s="200"/>
      <c r="G91" s="200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</row>
    <row r="92" spans="1:23" s="84" customFormat="1" ht="20.25" customHeight="1">
      <c r="A92" s="82"/>
      <c r="B92" s="189"/>
      <c r="C92" s="189"/>
      <c r="D92" s="189"/>
      <c r="E92" s="189"/>
      <c r="F92" s="189"/>
      <c r="G92" s="189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</row>
    <row r="93" spans="1:23" s="84" customFormat="1" ht="20.25" customHeight="1">
      <c r="A93" s="82"/>
      <c r="B93" s="189"/>
      <c r="C93" s="189"/>
      <c r="D93" s="189"/>
      <c r="E93" s="189"/>
      <c r="F93" s="189"/>
      <c r="G93" s="189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</row>
    <row r="94" spans="1:23" s="84" customFormat="1" ht="20.25" customHeight="1">
      <c r="A94" s="82"/>
      <c r="B94" s="189"/>
      <c r="C94" s="189"/>
      <c r="D94" s="189"/>
      <c r="E94" s="189"/>
      <c r="F94" s="189"/>
      <c r="G94" s="189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</row>
    <row r="95" spans="1:23" s="84" customFormat="1" ht="23.25" customHeight="1">
      <c r="A95" s="82"/>
      <c r="B95" s="241" t="s">
        <v>0</v>
      </c>
      <c r="C95" s="241"/>
      <c r="D95" s="241"/>
      <c r="E95" s="241"/>
      <c r="F95" s="241"/>
      <c r="G95" s="241"/>
      <c r="H95" s="241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S95" s="85"/>
      <c r="T95" s="85"/>
      <c r="U95" s="85"/>
      <c r="V95" s="85"/>
      <c r="W95" s="85"/>
    </row>
    <row r="96" spans="1:23" s="84" customFormat="1" ht="231.75" customHeight="1">
      <c r="A96" s="82"/>
      <c r="B96" s="239" t="s">
        <v>214</v>
      </c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</row>
    <row r="97" spans="1:23" s="84" customFormat="1" ht="84.75" customHeight="1">
      <c r="A97" s="82"/>
      <c r="B97" s="239" t="s">
        <v>215</v>
      </c>
      <c r="C97" s="240"/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  <c r="R97" s="240"/>
      <c r="S97" s="240"/>
      <c r="T97" s="240"/>
      <c r="U97" s="240"/>
      <c r="V97" s="240"/>
      <c r="W97" s="240"/>
    </row>
    <row r="99" spans="19:22" ht="12.75">
      <c r="S99" s="199" t="s">
        <v>101</v>
      </c>
      <c r="T99" s="199"/>
      <c r="U99" s="199"/>
      <c r="V99" s="199"/>
    </row>
    <row r="100" spans="19:22" ht="28.5" customHeight="1">
      <c r="S100" s="199" t="s">
        <v>102</v>
      </c>
      <c r="T100" s="199"/>
      <c r="U100" s="199"/>
      <c r="V100" s="199"/>
    </row>
  </sheetData>
  <mergeCells count="179">
    <mergeCell ref="B79:C82"/>
    <mergeCell ref="D79:D82"/>
    <mergeCell ref="E79:F82"/>
    <mergeCell ref="H79:I79"/>
    <mergeCell ref="H80:I80"/>
    <mergeCell ref="H81:I81"/>
    <mergeCell ref="H82:I82"/>
    <mergeCell ref="B75:C78"/>
    <mergeCell ref="D75:D78"/>
    <mergeCell ref="E75:F78"/>
    <mergeCell ref="H75:I75"/>
    <mergeCell ref="H76:I76"/>
    <mergeCell ref="H77:I77"/>
    <mergeCell ref="H78:I78"/>
    <mergeCell ref="B83:C86"/>
    <mergeCell ref="D83:D86"/>
    <mergeCell ref="E83:F86"/>
    <mergeCell ref="H83:I83"/>
    <mergeCell ref="H84:I84"/>
    <mergeCell ref="H85:I85"/>
    <mergeCell ref="H86:I86"/>
    <mergeCell ref="X71:X73"/>
    <mergeCell ref="H72:I72"/>
    <mergeCell ref="H73:I73"/>
    <mergeCell ref="H74:I74"/>
    <mergeCell ref="B71:C74"/>
    <mergeCell ref="D71:D74"/>
    <mergeCell ref="E71:F74"/>
    <mergeCell ref="H71:I71"/>
    <mergeCell ref="B67:C70"/>
    <mergeCell ref="D67:D70"/>
    <mergeCell ref="E67:F70"/>
    <mergeCell ref="H67:I67"/>
    <mergeCell ref="H68:I68"/>
    <mergeCell ref="H69:I69"/>
    <mergeCell ref="H70:I70"/>
    <mergeCell ref="X63:X65"/>
    <mergeCell ref="H64:I64"/>
    <mergeCell ref="H65:I65"/>
    <mergeCell ref="H66:I66"/>
    <mergeCell ref="B47:C50"/>
    <mergeCell ref="D47:D50"/>
    <mergeCell ref="E47:F50"/>
    <mergeCell ref="H47:I47"/>
    <mergeCell ref="H48:I48"/>
    <mergeCell ref="H49:I49"/>
    <mergeCell ref="H50:I50"/>
    <mergeCell ref="B43:C46"/>
    <mergeCell ref="D43:D46"/>
    <mergeCell ref="E43:F46"/>
    <mergeCell ref="H43:I43"/>
    <mergeCell ref="H44:I44"/>
    <mergeCell ref="H45:I45"/>
    <mergeCell ref="H46:I46"/>
    <mergeCell ref="B39:C42"/>
    <mergeCell ref="D39:D42"/>
    <mergeCell ref="E39:F42"/>
    <mergeCell ref="H39:I39"/>
    <mergeCell ref="H40:I40"/>
    <mergeCell ref="H41:I41"/>
    <mergeCell ref="H42:I42"/>
    <mergeCell ref="X35:X37"/>
    <mergeCell ref="H36:I36"/>
    <mergeCell ref="H37:I37"/>
    <mergeCell ref="H38:I38"/>
    <mergeCell ref="H14:I14"/>
    <mergeCell ref="B15:C18"/>
    <mergeCell ref="D15:D18"/>
    <mergeCell ref="E15:F18"/>
    <mergeCell ref="H15:I15"/>
    <mergeCell ref="H16:I16"/>
    <mergeCell ref="H17:I17"/>
    <mergeCell ref="H18:I18"/>
    <mergeCell ref="H11:I11"/>
    <mergeCell ref="X11:X13"/>
    <mergeCell ref="H12:I12"/>
    <mergeCell ref="H13:I13"/>
    <mergeCell ref="A1:W1"/>
    <mergeCell ref="B2:W2"/>
    <mergeCell ref="A3:B3"/>
    <mergeCell ref="C3:E3"/>
    <mergeCell ref="F3:H3"/>
    <mergeCell ref="I3:W3"/>
    <mergeCell ref="T5:W5"/>
    <mergeCell ref="T6:T9"/>
    <mergeCell ref="U6:U7"/>
    <mergeCell ref="B97:W97"/>
    <mergeCell ref="B96:W96"/>
    <mergeCell ref="B95:R95"/>
    <mergeCell ref="B4:C9"/>
    <mergeCell ref="B11:C14"/>
    <mergeCell ref="D11:D14"/>
    <mergeCell ref="E11:F14"/>
    <mergeCell ref="V6:V9"/>
    <mergeCell ref="W6:W9"/>
    <mergeCell ref="K7:K9"/>
    <mergeCell ref="Q7:Q9"/>
    <mergeCell ref="R7:R9"/>
    <mergeCell ref="U8:U9"/>
    <mergeCell ref="N7:N9"/>
    <mergeCell ref="O7:O9"/>
    <mergeCell ref="P7:P9"/>
    <mergeCell ref="K5:R6"/>
    <mergeCell ref="B10:C10"/>
    <mergeCell ref="E10:G10"/>
    <mergeCell ref="H10:I10"/>
    <mergeCell ref="L7:M8"/>
    <mergeCell ref="D4:D9"/>
    <mergeCell ref="E4:G9"/>
    <mergeCell ref="H4:I9"/>
    <mergeCell ref="J4:W4"/>
    <mergeCell ref="J5:J9"/>
    <mergeCell ref="S5:S9"/>
    <mergeCell ref="B19:C22"/>
    <mergeCell ref="D19:D22"/>
    <mergeCell ref="E19:F22"/>
    <mergeCell ref="H19:I19"/>
    <mergeCell ref="X19:X21"/>
    <mergeCell ref="H20:I20"/>
    <mergeCell ref="H21:I21"/>
    <mergeCell ref="H22:I22"/>
    <mergeCell ref="B35:C38"/>
    <mergeCell ref="D35:D38"/>
    <mergeCell ref="E35:F38"/>
    <mergeCell ref="H35:I35"/>
    <mergeCell ref="B23:C26"/>
    <mergeCell ref="D23:D26"/>
    <mergeCell ref="E23:F26"/>
    <mergeCell ref="H23:I23"/>
    <mergeCell ref="H24:I24"/>
    <mergeCell ref="H25:I25"/>
    <mergeCell ref="H26:I26"/>
    <mergeCell ref="B27:C30"/>
    <mergeCell ref="D27:D30"/>
    <mergeCell ref="E27:F30"/>
    <mergeCell ref="H27:I27"/>
    <mergeCell ref="H28:I28"/>
    <mergeCell ref="H29:I29"/>
    <mergeCell ref="H30:I30"/>
    <mergeCell ref="B31:C34"/>
    <mergeCell ref="D31:D34"/>
    <mergeCell ref="E31:F34"/>
    <mergeCell ref="H31:I31"/>
    <mergeCell ref="H32:I32"/>
    <mergeCell ref="H33:I33"/>
    <mergeCell ref="H34:I34"/>
    <mergeCell ref="B63:C66"/>
    <mergeCell ref="D63:D66"/>
    <mergeCell ref="E63:F66"/>
    <mergeCell ref="H63:I63"/>
    <mergeCell ref="B55:C58"/>
    <mergeCell ref="D55:D58"/>
    <mergeCell ref="E55:F58"/>
    <mergeCell ref="H55:I55"/>
    <mergeCell ref="H56:I56"/>
    <mergeCell ref="H57:I57"/>
    <mergeCell ref="H58:I58"/>
    <mergeCell ref="B51:C54"/>
    <mergeCell ref="D51:D54"/>
    <mergeCell ref="E51:F54"/>
    <mergeCell ref="H51:I51"/>
    <mergeCell ref="H52:I52"/>
    <mergeCell ref="H53:I53"/>
    <mergeCell ref="H54:I54"/>
    <mergeCell ref="B59:C62"/>
    <mergeCell ref="D59:D62"/>
    <mergeCell ref="E59:F62"/>
    <mergeCell ref="H59:I59"/>
    <mergeCell ref="H60:I60"/>
    <mergeCell ref="H61:I61"/>
    <mergeCell ref="H62:I62"/>
    <mergeCell ref="S99:V99"/>
    <mergeCell ref="S100:V100"/>
    <mergeCell ref="B91:G91"/>
    <mergeCell ref="B87:F90"/>
    <mergeCell ref="H87:I87"/>
    <mergeCell ref="H88:I88"/>
    <mergeCell ref="H89:I89"/>
    <mergeCell ref="H90:I90"/>
  </mergeCells>
  <printOptions/>
  <pageMargins left="0.31" right="0.17" top="0.44" bottom="0.33" header="0.24" footer="0.23"/>
  <pageSetup horizontalDpi="600" verticalDpi="600" orientation="landscape" paperSize="9" scale="9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workbookViewId="0" topLeftCell="A1">
      <selection activeCell="B1" sqref="B1:F1"/>
    </sheetView>
  </sheetViews>
  <sheetFormatPr defaultColWidth="9.140625" defaultRowHeight="12.75"/>
  <cols>
    <col min="1" max="1" width="5.57421875" style="3" customWidth="1"/>
    <col min="2" max="2" width="34.00390625" style="3" customWidth="1"/>
    <col min="3" max="3" width="12.140625" style="3" customWidth="1"/>
    <col min="4" max="4" width="13.8515625" style="3" customWidth="1"/>
    <col min="5" max="5" width="13.140625" style="3" customWidth="1"/>
    <col min="6" max="6" width="14.28125" style="3" customWidth="1"/>
    <col min="7" max="7" width="9.140625" style="3" customWidth="1"/>
    <col min="8" max="8" width="10.140625" style="3" bestFit="1" customWidth="1"/>
    <col min="9" max="16384" width="9.140625" style="3" customWidth="1"/>
  </cols>
  <sheetData>
    <row r="1" spans="2:6" ht="17.25" customHeight="1">
      <c r="B1" s="263" t="s">
        <v>207</v>
      </c>
      <c r="C1" s="263"/>
      <c r="D1" s="263"/>
      <c r="E1" s="263"/>
      <c r="F1" s="263"/>
    </row>
    <row r="2" spans="2:6" ht="14.25" customHeight="1">
      <c r="B2" s="66"/>
      <c r="C2" s="264" t="s">
        <v>154</v>
      </c>
      <c r="D2" s="264"/>
      <c r="E2" s="264"/>
      <c r="F2" s="264"/>
    </row>
    <row r="3" spans="2:6" ht="17.25" customHeight="1">
      <c r="B3" s="263" t="s">
        <v>111</v>
      </c>
      <c r="C3" s="263"/>
      <c r="D3" s="263"/>
      <c r="E3" s="263"/>
      <c r="F3" s="263"/>
    </row>
    <row r="4" spans="2:24" ht="17.25" customHeight="1">
      <c r="B4" s="98"/>
      <c r="C4" s="98"/>
      <c r="D4" s="98"/>
      <c r="E4" s="98"/>
      <c r="F4" s="98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</row>
    <row r="5" spans="1:5" ht="21" customHeight="1">
      <c r="A5" s="265" t="s">
        <v>112</v>
      </c>
      <c r="B5" s="265"/>
      <c r="C5" s="265"/>
      <c r="D5" s="265"/>
      <c r="E5" s="265"/>
    </row>
    <row r="6" ht="14.25">
      <c r="D6" s="4"/>
    </row>
    <row r="7" spans="1:6" s="6" customFormat="1" ht="15" customHeight="1">
      <c r="A7" s="269" t="s">
        <v>6</v>
      </c>
      <c r="B7" s="269" t="s">
        <v>7</v>
      </c>
      <c r="C7" s="266" t="s">
        <v>8</v>
      </c>
      <c r="D7" s="266" t="s">
        <v>113</v>
      </c>
      <c r="E7" s="266" t="s">
        <v>103</v>
      </c>
      <c r="F7" s="266" t="s">
        <v>104</v>
      </c>
    </row>
    <row r="8" spans="1:6" s="6" customFormat="1" ht="15" customHeight="1">
      <c r="A8" s="269"/>
      <c r="B8" s="269"/>
      <c r="C8" s="269"/>
      <c r="D8" s="266"/>
      <c r="E8" s="266"/>
      <c r="F8" s="266"/>
    </row>
    <row r="9" spans="1:6" s="6" customFormat="1" ht="15.75" customHeight="1">
      <c r="A9" s="269"/>
      <c r="B9" s="269"/>
      <c r="C9" s="269"/>
      <c r="D9" s="266"/>
      <c r="E9" s="266"/>
      <c r="F9" s="266"/>
    </row>
    <row r="10" spans="1:6" s="7" customFormat="1" ht="9.75" customHeight="1">
      <c r="A10" s="5">
        <v>1</v>
      </c>
      <c r="B10" s="5">
        <v>2</v>
      </c>
      <c r="C10" s="5">
        <v>3</v>
      </c>
      <c r="D10" s="2">
        <v>4</v>
      </c>
      <c r="E10" s="62"/>
      <c r="F10" s="62"/>
    </row>
    <row r="11" spans="1:6" s="10" customFormat="1" ht="17.25" customHeight="1">
      <c r="A11" s="8">
        <v>1</v>
      </c>
      <c r="B11" s="9" t="s">
        <v>9</v>
      </c>
      <c r="C11" s="8"/>
      <c r="D11" s="27">
        <v>38914678.25</v>
      </c>
      <c r="E11" s="30">
        <v>1900</v>
      </c>
      <c r="F11" s="30">
        <f>D11+E11</f>
        <v>38916578.25</v>
      </c>
    </row>
    <row r="12" spans="1:6" ht="17.25" customHeight="1">
      <c r="A12" s="8">
        <v>2</v>
      </c>
      <c r="B12" s="9" t="s">
        <v>10</v>
      </c>
      <c r="C12" s="8"/>
      <c r="D12" s="27">
        <v>42070257.82</v>
      </c>
      <c r="E12" s="30">
        <v>836537</v>
      </c>
      <c r="F12" s="30">
        <f>D12+E12</f>
        <v>42906794.82</v>
      </c>
    </row>
    <row r="13" spans="1:6" ht="17.25" customHeight="1">
      <c r="A13" s="8">
        <v>3</v>
      </c>
      <c r="B13" s="9" t="s">
        <v>11</v>
      </c>
      <c r="C13" s="11"/>
      <c r="D13" s="28">
        <f>D11-D12</f>
        <v>-3155579.5700000003</v>
      </c>
      <c r="E13" s="63"/>
      <c r="F13" s="65">
        <f>F11-F12</f>
        <v>-3990216.5700000003</v>
      </c>
    </row>
    <row r="14" spans="1:6" ht="18.75" customHeight="1">
      <c r="A14" s="267" t="s">
        <v>12</v>
      </c>
      <c r="B14" s="268"/>
      <c r="C14" s="11"/>
      <c r="D14" s="26">
        <f>D15+D16+D17+D18+D19+D20+D21+D22</f>
        <v>4589579.57</v>
      </c>
      <c r="E14" s="26">
        <f>E21</f>
        <v>834637</v>
      </c>
      <c r="F14" s="26">
        <f>F18+F21</f>
        <v>5424216.57</v>
      </c>
    </row>
    <row r="15" spans="1:6" ht="44.25" customHeight="1">
      <c r="A15" s="8">
        <v>1</v>
      </c>
      <c r="B15" s="14" t="s">
        <v>39</v>
      </c>
      <c r="C15" s="8" t="s">
        <v>16</v>
      </c>
      <c r="D15" s="28"/>
      <c r="E15" s="63"/>
      <c r="F15" s="63"/>
    </row>
    <row r="16" spans="1:6" ht="21.75" customHeight="1">
      <c r="A16" s="8">
        <v>2</v>
      </c>
      <c r="B16" s="12" t="s">
        <v>13</v>
      </c>
      <c r="C16" s="8" t="s">
        <v>14</v>
      </c>
      <c r="D16" s="27">
        <v>0</v>
      </c>
      <c r="E16" s="63"/>
      <c r="F16" s="63"/>
    </row>
    <row r="17" spans="1:6" ht="18.75" customHeight="1">
      <c r="A17" s="13">
        <v>3</v>
      </c>
      <c r="B17" s="11" t="s">
        <v>15</v>
      </c>
      <c r="C17" s="8" t="s">
        <v>14</v>
      </c>
      <c r="D17" s="27">
        <v>0</v>
      </c>
      <c r="E17" s="63"/>
      <c r="F17" s="63"/>
    </row>
    <row r="18" spans="1:6" ht="18.75" customHeight="1">
      <c r="A18" s="8">
        <v>4</v>
      </c>
      <c r="B18" s="11" t="s">
        <v>22</v>
      </c>
      <c r="C18" s="8" t="s">
        <v>23</v>
      </c>
      <c r="D18" s="30">
        <v>2000000</v>
      </c>
      <c r="E18" s="30">
        <v>0</v>
      </c>
      <c r="F18" s="65">
        <f>D18+E18</f>
        <v>2000000</v>
      </c>
    </row>
    <row r="19" spans="1:6" ht="18.75" customHeight="1">
      <c r="A19" s="8">
        <v>5</v>
      </c>
      <c r="B19" s="11" t="s">
        <v>18</v>
      </c>
      <c r="C19" s="8" t="s">
        <v>19</v>
      </c>
      <c r="D19" s="28"/>
      <c r="E19" s="63"/>
      <c r="F19" s="63"/>
    </row>
    <row r="20" spans="1:6" ht="42" customHeight="1">
      <c r="A20" s="13">
        <v>6</v>
      </c>
      <c r="B20" s="17" t="s">
        <v>141</v>
      </c>
      <c r="C20" s="8" t="s">
        <v>17</v>
      </c>
      <c r="D20" s="28"/>
      <c r="E20" s="63"/>
      <c r="F20" s="63"/>
    </row>
    <row r="21" spans="1:6" ht="17.25" customHeight="1">
      <c r="A21" s="8">
        <v>7</v>
      </c>
      <c r="B21" s="15" t="s">
        <v>24</v>
      </c>
      <c r="C21" s="8" t="s">
        <v>140</v>
      </c>
      <c r="D21" s="27">
        <v>2589579.57</v>
      </c>
      <c r="E21" s="30">
        <v>834637</v>
      </c>
      <c r="F21" s="65">
        <f>D21+E21</f>
        <v>3424216.57</v>
      </c>
    </row>
    <row r="22" spans="1:6" ht="18.75" customHeight="1">
      <c r="A22" s="13">
        <v>8</v>
      </c>
      <c r="B22" s="11" t="s">
        <v>20</v>
      </c>
      <c r="C22" s="8" t="s">
        <v>21</v>
      </c>
      <c r="D22" s="29"/>
      <c r="E22" s="63"/>
      <c r="F22" s="63"/>
    </row>
    <row r="23" spans="1:6" ht="18.75" customHeight="1">
      <c r="A23" s="267" t="s">
        <v>25</v>
      </c>
      <c r="B23" s="268"/>
      <c r="C23" s="8"/>
      <c r="D23" s="26">
        <f>D24+D25+D29</f>
        <v>1434000</v>
      </c>
      <c r="E23" s="63"/>
      <c r="F23" s="47">
        <f>F25+F29</f>
        <v>1434000</v>
      </c>
    </row>
    <row r="24" spans="1:6" ht="16.5" customHeight="1">
      <c r="A24" s="8">
        <v>1</v>
      </c>
      <c r="B24" s="11" t="s">
        <v>26</v>
      </c>
      <c r="C24" s="8" t="s">
        <v>27</v>
      </c>
      <c r="D24" s="27">
        <v>0</v>
      </c>
      <c r="E24" s="63"/>
      <c r="F24" s="63"/>
    </row>
    <row r="25" spans="1:6" ht="17.25" customHeight="1">
      <c r="A25" s="13">
        <v>2</v>
      </c>
      <c r="B25" s="16" t="s">
        <v>28</v>
      </c>
      <c r="C25" s="13" t="s">
        <v>27</v>
      </c>
      <c r="D25" s="27">
        <v>134000</v>
      </c>
      <c r="E25" s="63"/>
      <c r="F25" s="65">
        <f>D25</f>
        <v>134000</v>
      </c>
    </row>
    <row r="26" spans="1:6" ht="42" customHeight="1">
      <c r="A26" s="8">
        <v>3</v>
      </c>
      <c r="B26" s="17" t="s">
        <v>29</v>
      </c>
      <c r="C26" s="8" t="s">
        <v>30</v>
      </c>
      <c r="D26" s="30"/>
      <c r="E26" s="63"/>
      <c r="F26" s="63"/>
    </row>
    <row r="27" spans="1:6" ht="14.25" customHeight="1">
      <c r="A27" s="13">
        <v>4</v>
      </c>
      <c r="B27" s="16" t="s">
        <v>31</v>
      </c>
      <c r="C27" s="13" t="s">
        <v>32</v>
      </c>
      <c r="D27" s="31"/>
      <c r="E27" s="63"/>
      <c r="F27" s="63"/>
    </row>
    <row r="28" spans="1:6" ht="15.75" customHeight="1">
      <c r="A28" s="8">
        <v>5</v>
      </c>
      <c r="B28" s="11" t="s">
        <v>33</v>
      </c>
      <c r="C28" s="8" t="s">
        <v>34</v>
      </c>
      <c r="D28" s="30"/>
      <c r="E28" s="63"/>
      <c r="F28" s="63"/>
    </row>
    <row r="29" spans="1:6" ht="28.5" customHeight="1">
      <c r="A29" s="18">
        <v>6</v>
      </c>
      <c r="B29" s="17" t="s">
        <v>35</v>
      </c>
      <c r="C29" s="18" t="s">
        <v>36</v>
      </c>
      <c r="D29" s="27">
        <v>1300000</v>
      </c>
      <c r="E29" s="63"/>
      <c r="F29" s="27">
        <f>D29</f>
        <v>1300000</v>
      </c>
    </row>
    <row r="30" spans="1:6" ht="18" customHeight="1">
      <c r="A30" s="18">
        <v>7</v>
      </c>
      <c r="B30" s="15" t="s">
        <v>37</v>
      </c>
      <c r="C30" s="19" t="s">
        <v>38</v>
      </c>
      <c r="D30" s="20"/>
      <c r="E30" s="64"/>
      <c r="F30" s="64"/>
    </row>
    <row r="31" spans="1:3" ht="14.25">
      <c r="A31" s="21"/>
      <c r="B31" s="22"/>
      <c r="C31" s="23"/>
    </row>
    <row r="33" spans="3:6" ht="14.25">
      <c r="C33" s="264"/>
      <c r="D33" s="264"/>
      <c r="E33" s="264" t="s">
        <v>101</v>
      </c>
      <c r="F33" s="264"/>
    </row>
    <row r="35" spans="3:6" ht="14.25">
      <c r="C35" s="264"/>
      <c r="D35" s="264"/>
      <c r="E35" s="264" t="s">
        <v>102</v>
      </c>
      <c r="F35" s="264"/>
    </row>
  </sheetData>
  <mergeCells count="16">
    <mergeCell ref="C33:D33"/>
    <mergeCell ref="E33:F33"/>
    <mergeCell ref="C35:D35"/>
    <mergeCell ref="E35:F35"/>
    <mergeCell ref="E7:E9"/>
    <mergeCell ref="F7:F9"/>
    <mergeCell ref="A14:B14"/>
    <mergeCell ref="A23:B23"/>
    <mergeCell ref="A7:A9"/>
    <mergeCell ref="B7:B9"/>
    <mergeCell ref="C7:C9"/>
    <mergeCell ref="D7:D9"/>
    <mergeCell ref="B1:F1"/>
    <mergeCell ref="C2:F2"/>
    <mergeCell ref="B3:F3"/>
    <mergeCell ref="A5:E5"/>
  </mergeCells>
  <printOptions/>
  <pageMargins left="0.75" right="0.26" top="0.64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D1" sqref="D1:G1"/>
    </sheetView>
  </sheetViews>
  <sheetFormatPr defaultColWidth="9.140625" defaultRowHeight="12.75"/>
  <cols>
    <col min="1" max="1" width="4.00390625" style="1" customWidth="1"/>
    <col min="2" max="2" width="8.140625" style="1" customWidth="1"/>
    <col min="3" max="3" width="9.28125" style="1" customWidth="1"/>
    <col min="4" max="4" width="33.421875" style="1" customWidth="1"/>
    <col min="5" max="5" width="13.140625" style="1" customWidth="1"/>
    <col min="6" max="6" width="11.140625" style="1" customWidth="1"/>
    <col min="7" max="7" width="13.140625" style="1" customWidth="1"/>
    <col min="8" max="16384" width="9.140625" style="1" customWidth="1"/>
  </cols>
  <sheetData>
    <row r="1" spans="4:8" ht="20.25" customHeight="1">
      <c r="D1" s="263" t="s">
        <v>208</v>
      </c>
      <c r="E1" s="263"/>
      <c r="F1" s="263"/>
      <c r="G1" s="263"/>
      <c r="H1" s="3"/>
    </row>
    <row r="2" spans="4:7" ht="15.75" customHeight="1">
      <c r="D2" s="264" t="s">
        <v>199</v>
      </c>
      <c r="E2" s="264"/>
      <c r="F2" s="264"/>
      <c r="G2" s="264"/>
    </row>
    <row r="3" spans="4:8" ht="15.75" customHeight="1">
      <c r="D3" s="264" t="s">
        <v>198</v>
      </c>
      <c r="E3" s="264"/>
      <c r="F3" s="264"/>
      <c r="G3" s="264"/>
      <c r="H3" s="3"/>
    </row>
    <row r="4" ht="19.5" customHeight="1"/>
    <row r="5" spans="1:7" ht="64.5" customHeight="1">
      <c r="A5" s="273" t="s">
        <v>142</v>
      </c>
      <c r="B5" s="273"/>
      <c r="C5" s="273"/>
      <c r="D5" s="273"/>
      <c r="E5" s="273"/>
      <c r="F5" s="273"/>
      <c r="G5" s="273"/>
    </row>
    <row r="6" ht="19.5" customHeight="1">
      <c r="E6" s="104"/>
    </row>
    <row r="7" spans="1:7" s="126" customFormat="1" ht="42" customHeight="1">
      <c r="A7" s="125" t="s">
        <v>6</v>
      </c>
      <c r="B7" s="125" t="s">
        <v>3</v>
      </c>
      <c r="C7" s="125" t="s">
        <v>5</v>
      </c>
      <c r="D7" s="125" t="s">
        <v>143</v>
      </c>
      <c r="E7" s="125" t="s">
        <v>144</v>
      </c>
      <c r="F7" s="143" t="s">
        <v>103</v>
      </c>
      <c r="G7" s="190" t="s">
        <v>104</v>
      </c>
    </row>
    <row r="8" spans="1:7" ht="21" customHeight="1">
      <c r="A8" s="145" t="s">
        <v>145</v>
      </c>
      <c r="B8" s="270" t="s">
        <v>146</v>
      </c>
      <c r="C8" s="271"/>
      <c r="D8" s="271"/>
      <c r="E8" s="272"/>
      <c r="F8" s="40"/>
      <c r="G8" s="40"/>
    </row>
    <row r="9" spans="1:7" ht="30" customHeight="1">
      <c r="A9" s="127">
        <v>1</v>
      </c>
      <c r="B9" s="128">
        <v>756</v>
      </c>
      <c r="C9" s="24"/>
      <c r="D9" s="129" t="s">
        <v>147</v>
      </c>
      <c r="E9" s="130">
        <f>E10</f>
        <v>55000</v>
      </c>
      <c r="F9" s="144">
        <f>F10</f>
        <v>0</v>
      </c>
      <c r="G9" s="130">
        <f>E9+F9</f>
        <v>55000</v>
      </c>
    </row>
    <row r="10" spans="1:7" ht="30" customHeight="1">
      <c r="A10" s="146"/>
      <c r="B10" s="147"/>
      <c r="C10" s="147">
        <v>75618</v>
      </c>
      <c r="D10" s="148" t="s">
        <v>148</v>
      </c>
      <c r="E10" s="149">
        <v>55000</v>
      </c>
      <c r="F10" s="40">
        <v>0</v>
      </c>
      <c r="G10" s="149">
        <f>E10+F10</f>
        <v>55000</v>
      </c>
    </row>
    <row r="11" spans="1:7" ht="30" customHeight="1">
      <c r="A11" s="131"/>
      <c r="B11" s="135"/>
      <c r="C11" s="135"/>
      <c r="D11" s="133"/>
      <c r="E11" s="134"/>
      <c r="F11" s="40"/>
      <c r="G11" s="40"/>
    </row>
    <row r="12" spans="1:7" ht="30" customHeight="1">
      <c r="A12" s="136"/>
      <c r="B12" s="137"/>
      <c r="C12" s="137"/>
      <c r="D12" s="137"/>
      <c r="E12" s="137"/>
      <c r="F12" s="40"/>
      <c r="G12" s="40"/>
    </row>
    <row r="13" spans="1:7" s="25" customFormat="1" ht="30" customHeight="1">
      <c r="A13" s="274" t="s">
        <v>136</v>
      </c>
      <c r="B13" s="275"/>
      <c r="C13" s="276"/>
      <c r="D13" s="138"/>
      <c r="E13" s="130">
        <f>E9</f>
        <v>55000</v>
      </c>
      <c r="F13" s="41">
        <f>F9</f>
        <v>0</v>
      </c>
      <c r="G13" s="130">
        <f>G9</f>
        <v>55000</v>
      </c>
    </row>
    <row r="14" spans="1:7" ht="39" customHeight="1" thickBot="1">
      <c r="A14" s="139" t="s">
        <v>149</v>
      </c>
      <c r="B14" s="277" t="s">
        <v>150</v>
      </c>
      <c r="C14" s="278"/>
      <c r="D14" s="278"/>
      <c r="E14" s="279"/>
      <c r="F14" s="40"/>
      <c r="G14" s="40"/>
    </row>
    <row r="15" spans="1:7" ht="30" customHeight="1">
      <c r="A15" s="127">
        <v>1</v>
      </c>
      <c r="B15" s="95">
        <v>851</v>
      </c>
      <c r="C15" s="138"/>
      <c r="D15" s="140" t="s">
        <v>151</v>
      </c>
      <c r="E15" s="130">
        <f>E16</f>
        <v>40000</v>
      </c>
      <c r="F15" s="130">
        <f>F16</f>
        <v>23435</v>
      </c>
      <c r="G15" s="130">
        <f>E15+F15</f>
        <v>63435</v>
      </c>
    </row>
    <row r="16" spans="1:7" ht="30" customHeight="1">
      <c r="A16" s="131"/>
      <c r="B16" s="135"/>
      <c r="C16" s="132">
        <v>85154</v>
      </c>
      <c r="D16" s="141" t="s">
        <v>152</v>
      </c>
      <c r="E16" s="134">
        <v>40000</v>
      </c>
      <c r="F16" s="134">
        <v>23435</v>
      </c>
      <c r="G16" s="134">
        <f>E16+F16</f>
        <v>63435</v>
      </c>
    </row>
    <row r="17" spans="1:7" ht="30" customHeight="1">
      <c r="A17" s="131"/>
      <c r="B17" s="135"/>
      <c r="C17" s="135"/>
      <c r="D17" s="135"/>
      <c r="E17" s="135"/>
      <c r="F17" s="40"/>
      <c r="G17" s="40"/>
    </row>
    <row r="18" spans="1:7" ht="30" customHeight="1">
      <c r="A18" s="131"/>
      <c r="B18" s="135"/>
      <c r="C18" s="135"/>
      <c r="D18" s="135"/>
      <c r="E18" s="135"/>
      <c r="F18" s="40"/>
      <c r="G18" s="40"/>
    </row>
    <row r="19" spans="1:7" ht="30" customHeight="1">
      <c r="A19" s="131"/>
      <c r="B19" s="135"/>
      <c r="C19" s="135"/>
      <c r="D19" s="135"/>
      <c r="E19" s="135"/>
      <c r="F19" s="40"/>
      <c r="G19" s="40"/>
    </row>
    <row r="20" spans="1:7" s="25" customFormat="1" ht="30" customHeight="1">
      <c r="A20" s="274" t="s">
        <v>136</v>
      </c>
      <c r="B20" s="275"/>
      <c r="C20" s="276"/>
      <c r="D20" s="138"/>
      <c r="E20" s="130">
        <f>E15</f>
        <v>40000</v>
      </c>
      <c r="F20" s="130">
        <f>F15</f>
        <v>23435</v>
      </c>
      <c r="G20" s="130">
        <f>G15</f>
        <v>63435</v>
      </c>
    </row>
    <row r="22" ht="12.75">
      <c r="A22" s="142"/>
    </row>
    <row r="23" spans="1:7" ht="14.25">
      <c r="A23" s="123"/>
      <c r="D23" s="3"/>
      <c r="E23" s="264" t="s">
        <v>153</v>
      </c>
      <c r="F23" s="264"/>
      <c r="G23" s="264"/>
    </row>
    <row r="24" spans="4:5" ht="14.25">
      <c r="D24" s="3"/>
      <c r="E24" s="3"/>
    </row>
    <row r="25" spans="1:7" ht="14.25">
      <c r="A25" s="123"/>
      <c r="D25" s="3"/>
      <c r="E25" s="264" t="s">
        <v>155</v>
      </c>
      <c r="F25" s="264"/>
      <c r="G25" s="264"/>
    </row>
    <row r="29" ht="12.75">
      <c r="E29" s="32"/>
    </row>
  </sheetData>
  <mergeCells count="10">
    <mergeCell ref="E23:G23"/>
    <mergeCell ref="E25:G25"/>
    <mergeCell ref="A13:C13"/>
    <mergeCell ref="B14:E14"/>
    <mergeCell ref="A20:C20"/>
    <mergeCell ref="B8:E8"/>
    <mergeCell ref="D1:G1"/>
    <mergeCell ref="D2:G2"/>
    <mergeCell ref="D3:G3"/>
    <mergeCell ref="A5:G5"/>
  </mergeCells>
  <printOptions/>
  <pageMargins left="0.75" right="0.31" top="0.64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D2" sqref="D2:G2"/>
    </sheetView>
  </sheetViews>
  <sheetFormatPr defaultColWidth="9.140625" defaultRowHeight="12.75"/>
  <cols>
    <col min="1" max="1" width="4.7109375" style="0" customWidth="1"/>
    <col min="3" max="3" width="8.8515625" style="0" customWidth="1"/>
    <col min="4" max="4" width="38.57421875" style="0" customWidth="1"/>
    <col min="5" max="5" width="13.00390625" style="0" customWidth="1"/>
    <col min="6" max="6" width="12.57421875" style="0" customWidth="1"/>
    <col min="7" max="7" width="14.140625" style="0" customWidth="1"/>
  </cols>
  <sheetData>
    <row r="1" spans="4:7" ht="21.75" customHeight="1">
      <c r="D1" s="205" t="s">
        <v>209</v>
      </c>
      <c r="E1" s="205"/>
      <c r="F1" s="205"/>
      <c r="G1" s="205"/>
    </row>
    <row r="2" spans="4:7" ht="22.5" customHeight="1">
      <c r="D2" s="205" t="s">
        <v>211</v>
      </c>
      <c r="E2" s="205"/>
      <c r="F2" s="205"/>
      <c r="G2" s="205"/>
    </row>
    <row r="3" spans="4:7" ht="18" customHeight="1">
      <c r="D3" s="280" t="s">
        <v>210</v>
      </c>
      <c r="E3" s="280"/>
      <c r="F3" s="280"/>
      <c r="G3" s="280"/>
    </row>
    <row r="4" ht="12.75" customHeight="1"/>
    <row r="5" spans="1:7" ht="37.5" customHeight="1">
      <c r="A5" s="273" t="s">
        <v>128</v>
      </c>
      <c r="B5" s="273"/>
      <c r="C5" s="273"/>
      <c r="D5" s="273"/>
      <c r="E5" s="273"/>
      <c r="F5" s="273"/>
      <c r="G5" s="273"/>
    </row>
    <row r="6" spans="4:7" ht="12.75">
      <c r="D6" s="1"/>
      <c r="E6" s="1"/>
      <c r="F6" s="1"/>
      <c r="G6" s="104"/>
    </row>
    <row r="7" spans="1:7" s="105" customFormat="1" ht="15" customHeight="1">
      <c r="A7" s="269" t="s">
        <v>6</v>
      </c>
      <c r="B7" s="269" t="s">
        <v>3</v>
      </c>
      <c r="C7" s="269" t="s">
        <v>5</v>
      </c>
      <c r="D7" s="266" t="s">
        <v>7</v>
      </c>
      <c r="E7" s="294" t="s">
        <v>129</v>
      </c>
      <c r="F7" s="266" t="s">
        <v>103</v>
      </c>
      <c r="G7" s="294" t="s">
        <v>138</v>
      </c>
    </row>
    <row r="8" spans="1:7" s="105" customFormat="1" ht="15" customHeight="1">
      <c r="A8" s="269"/>
      <c r="B8" s="269"/>
      <c r="C8" s="269"/>
      <c r="D8" s="266"/>
      <c r="E8" s="295"/>
      <c r="F8" s="266"/>
      <c r="G8" s="295"/>
    </row>
    <row r="9" spans="1:7" s="105" customFormat="1" ht="15" customHeight="1">
      <c r="A9" s="269"/>
      <c r="B9" s="269"/>
      <c r="C9" s="269"/>
      <c r="D9" s="266"/>
      <c r="E9" s="296"/>
      <c r="F9" s="266"/>
      <c r="G9" s="296"/>
    </row>
    <row r="10" spans="1:7" s="107" customFormat="1" ht="16.5" customHeight="1">
      <c r="A10" s="106">
        <v>1</v>
      </c>
      <c r="B10" s="106">
        <v>2</v>
      </c>
      <c r="C10" s="106">
        <v>3</v>
      </c>
      <c r="D10" s="106">
        <v>4</v>
      </c>
      <c r="E10" s="106"/>
      <c r="F10" s="106"/>
      <c r="G10" s="106">
        <v>5</v>
      </c>
    </row>
    <row r="11" spans="1:7" ht="34.5" customHeight="1">
      <c r="A11" s="285" t="s">
        <v>130</v>
      </c>
      <c r="B11" s="286"/>
      <c r="C11" s="287"/>
      <c r="D11" s="108" t="s">
        <v>131</v>
      </c>
      <c r="E11" s="108"/>
      <c r="F11" s="108"/>
      <c r="G11" s="109"/>
    </row>
    <row r="12" spans="1:7" s="114" customFormat="1" ht="23.25" customHeight="1">
      <c r="A12" s="110">
        <v>1</v>
      </c>
      <c r="B12" s="111">
        <v>150</v>
      </c>
      <c r="C12" s="111">
        <v>15011</v>
      </c>
      <c r="D12" s="112" t="s">
        <v>132</v>
      </c>
      <c r="E12" s="113">
        <v>10935</v>
      </c>
      <c r="F12" s="112"/>
      <c r="G12" s="113">
        <f>E12+F12</f>
        <v>10935</v>
      </c>
    </row>
    <row r="13" spans="1:7" s="114" customFormat="1" ht="24.75" customHeight="1">
      <c r="A13" s="110">
        <v>2</v>
      </c>
      <c r="B13" s="111">
        <v>600</v>
      </c>
      <c r="C13" s="111">
        <v>60013</v>
      </c>
      <c r="D13" s="112" t="s">
        <v>132</v>
      </c>
      <c r="E13" s="113">
        <v>0</v>
      </c>
      <c r="F13" s="113">
        <v>300000</v>
      </c>
      <c r="G13" s="113">
        <f>E13+F13</f>
        <v>300000</v>
      </c>
    </row>
    <row r="14" spans="1:7" ht="26.25" customHeight="1">
      <c r="A14" s="110">
        <v>3</v>
      </c>
      <c r="B14" s="111">
        <v>600</v>
      </c>
      <c r="C14" s="111">
        <v>60014</v>
      </c>
      <c r="D14" s="112" t="s">
        <v>133</v>
      </c>
      <c r="E14" s="113">
        <v>300000</v>
      </c>
      <c r="F14" s="113">
        <v>500000</v>
      </c>
      <c r="G14" s="113">
        <f>E14+F14</f>
        <v>800000</v>
      </c>
    </row>
    <row r="15" spans="1:7" s="114" customFormat="1" ht="24" customHeight="1">
      <c r="A15" s="110">
        <v>4</v>
      </c>
      <c r="B15" s="111">
        <v>750</v>
      </c>
      <c r="C15" s="111">
        <v>75095</v>
      </c>
      <c r="D15" s="112" t="s">
        <v>132</v>
      </c>
      <c r="E15" s="113">
        <v>13770</v>
      </c>
      <c r="F15" s="112"/>
      <c r="G15" s="113">
        <v>13770</v>
      </c>
    </row>
    <row r="16" spans="1:7" ht="20.25" customHeight="1">
      <c r="A16" s="115"/>
      <c r="B16" s="111"/>
      <c r="C16" s="111"/>
      <c r="D16" s="112"/>
      <c r="E16" s="112"/>
      <c r="F16" s="112"/>
      <c r="G16" s="113"/>
    </row>
    <row r="17" spans="1:7" ht="27" customHeight="1">
      <c r="A17" s="288" t="s">
        <v>139</v>
      </c>
      <c r="B17" s="289"/>
      <c r="C17" s="289"/>
      <c r="D17" s="290"/>
      <c r="E17" s="116">
        <f>SUM(E12:E16)</f>
        <v>324705</v>
      </c>
      <c r="F17" s="116">
        <f>SUM(F12:F16)</f>
        <v>800000</v>
      </c>
      <c r="G17" s="116">
        <f>SUM(G12:G16)</f>
        <v>1124705</v>
      </c>
    </row>
    <row r="18" spans="1:7" ht="44.25" customHeight="1">
      <c r="A18" s="285" t="s">
        <v>134</v>
      </c>
      <c r="B18" s="286"/>
      <c r="C18" s="287"/>
      <c r="D18" s="117" t="s">
        <v>135</v>
      </c>
      <c r="E18" s="117"/>
      <c r="F18" s="117"/>
      <c r="G18" s="118"/>
    </row>
    <row r="19" spans="1:7" ht="33.75" customHeight="1">
      <c r="A19" s="110">
        <v>1</v>
      </c>
      <c r="B19" s="119">
        <v>926</v>
      </c>
      <c r="C19" s="119">
        <v>92605</v>
      </c>
      <c r="D19" s="120" t="s">
        <v>137</v>
      </c>
      <c r="E19" s="121">
        <v>290000</v>
      </c>
      <c r="F19" s="113">
        <v>0</v>
      </c>
      <c r="G19" s="121">
        <v>290000</v>
      </c>
    </row>
    <row r="20" spans="1:7" ht="26.25" customHeight="1">
      <c r="A20" s="109"/>
      <c r="B20" s="109"/>
      <c r="C20" s="109"/>
      <c r="D20" s="109"/>
      <c r="E20" s="109"/>
      <c r="F20" s="109"/>
      <c r="G20" s="118"/>
    </row>
    <row r="21" spans="1:7" ht="24.75" customHeight="1">
      <c r="A21" s="109"/>
      <c r="B21" s="109"/>
      <c r="C21" s="109"/>
      <c r="D21" s="109"/>
      <c r="E21" s="109"/>
      <c r="F21" s="109"/>
      <c r="G21" s="118"/>
    </row>
    <row r="22" spans="1:7" ht="23.25" customHeight="1">
      <c r="A22" s="291" t="s">
        <v>136</v>
      </c>
      <c r="B22" s="292"/>
      <c r="C22" s="292"/>
      <c r="D22" s="293"/>
      <c r="E22" s="121">
        <f>SUM(E19:E21)</f>
        <v>290000</v>
      </c>
      <c r="F22" s="113">
        <v>0</v>
      </c>
      <c r="G22" s="121">
        <f>SUM(G19:G21)</f>
        <v>290000</v>
      </c>
    </row>
    <row r="23" spans="1:7" ht="32.25" customHeight="1">
      <c r="A23" s="281" t="s">
        <v>4</v>
      </c>
      <c r="B23" s="282"/>
      <c r="C23" s="282"/>
      <c r="D23" s="283"/>
      <c r="E23" s="122">
        <f>E17+E22</f>
        <v>614705</v>
      </c>
      <c r="F23" s="122">
        <f>F17</f>
        <v>800000</v>
      </c>
      <c r="G23" s="122">
        <f>G17+G22</f>
        <v>1414705</v>
      </c>
    </row>
    <row r="25" ht="12.75">
      <c r="A25" s="123"/>
    </row>
    <row r="26" spans="4:7" ht="12.75">
      <c r="D26" s="284" t="s">
        <v>101</v>
      </c>
      <c r="E26" s="284"/>
      <c r="F26" s="284"/>
      <c r="G26" s="284"/>
    </row>
    <row r="28" spans="4:7" ht="20.25" customHeight="1">
      <c r="D28" s="205" t="s">
        <v>203</v>
      </c>
      <c r="E28" s="205"/>
      <c r="F28" s="205"/>
      <c r="G28" s="205"/>
    </row>
  </sheetData>
  <mergeCells count="18">
    <mergeCell ref="D1:G1"/>
    <mergeCell ref="D2:G2"/>
    <mergeCell ref="A5:G5"/>
    <mergeCell ref="A7:A9"/>
    <mergeCell ref="B7:B9"/>
    <mergeCell ref="C7:C9"/>
    <mergeCell ref="D7:D9"/>
    <mergeCell ref="E7:E9"/>
    <mergeCell ref="F7:F9"/>
    <mergeCell ref="G7:G9"/>
    <mergeCell ref="D3:G3"/>
    <mergeCell ref="A23:D23"/>
    <mergeCell ref="D26:G26"/>
    <mergeCell ref="D28:G28"/>
    <mergeCell ref="A11:C11"/>
    <mergeCell ref="A17:D17"/>
    <mergeCell ref="A18:C18"/>
    <mergeCell ref="A22:D22"/>
  </mergeCells>
  <printOptions/>
  <pageMargins left="0.69" right="0.17" top="0.8" bottom="1" header="0.5" footer="0.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tabSelected="1" workbookViewId="0" topLeftCell="A1">
      <selection activeCell="F2" sqref="F2:L2"/>
    </sheetView>
  </sheetViews>
  <sheetFormatPr defaultColWidth="9.140625" defaultRowHeight="12.75"/>
  <cols>
    <col min="1" max="1" width="4.7109375" style="1" customWidth="1"/>
    <col min="2" max="2" width="6.57421875" style="1" customWidth="1"/>
    <col min="3" max="3" width="7.00390625" style="1" customWidth="1"/>
    <col min="4" max="4" width="40.57421875" style="1" customWidth="1"/>
    <col min="5" max="5" width="12.7109375" style="1" customWidth="1"/>
    <col min="6" max="6" width="13.421875" style="1" customWidth="1"/>
    <col min="7" max="7" width="13.140625" style="1" customWidth="1"/>
    <col min="8" max="8" width="13.421875" style="1" customWidth="1"/>
    <col min="9" max="9" width="14.00390625" style="1" customWidth="1"/>
    <col min="10" max="10" width="12.8515625" style="1" customWidth="1"/>
    <col min="11" max="11" width="11.28125" style="1" customWidth="1"/>
    <col min="12" max="12" width="9.57421875" style="1" customWidth="1"/>
    <col min="13" max="16384" width="9.140625" style="1" customWidth="1"/>
  </cols>
  <sheetData>
    <row r="1" spans="5:27" ht="12.75">
      <c r="E1" s="307" t="s">
        <v>212</v>
      </c>
      <c r="F1" s="307"/>
      <c r="G1" s="307"/>
      <c r="H1" s="307"/>
      <c r="I1" s="307"/>
      <c r="J1" s="307"/>
      <c r="K1" s="307"/>
      <c r="L1" s="30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6:27" ht="25.5" customHeight="1">
      <c r="F2" s="308" t="s">
        <v>213</v>
      </c>
      <c r="G2" s="308"/>
      <c r="H2" s="308"/>
      <c r="I2" s="308"/>
      <c r="J2" s="308"/>
      <c r="K2" s="308"/>
      <c r="L2" s="308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</row>
    <row r="3" spans="1:12" ht="24" customHeight="1">
      <c r="A3" s="300" t="s">
        <v>117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</row>
    <row r="4" spans="1:12" ht="12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7"/>
    </row>
    <row r="5" spans="1:12" s="33" customFormat="1" ht="14.25" customHeight="1">
      <c r="A5" s="309" t="s">
        <v>6</v>
      </c>
      <c r="B5" s="309" t="s">
        <v>3</v>
      </c>
      <c r="C5" s="309" t="s">
        <v>40</v>
      </c>
      <c r="D5" s="310" t="s">
        <v>52</v>
      </c>
      <c r="E5" s="310" t="s">
        <v>41</v>
      </c>
      <c r="F5" s="310" t="s">
        <v>42</v>
      </c>
      <c r="G5" s="310"/>
      <c r="H5" s="310"/>
      <c r="I5" s="310"/>
      <c r="J5" s="310"/>
      <c r="K5" s="311" t="s">
        <v>118</v>
      </c>
      <c r="L5" s="313" t="s">
        <v>43</v>
      </c>
    </row>
    <row r="6" spans="1:12" s="33" customFormat="1" ht="15" customHeight="1">
      <c r="A6" s="309"/>
      <c r="B6" s="309"/>
      <c r="C6" s="309"/>
      <c r="D6" s="310"/>
      <c r="E6" s="310"/>
      <c r="F6" s="310" t="s">
        <v>53</v>
      </c>
      <c r="G6" s="310" t="s">
        <v>44</v>
      </c>
      <c r="H6" s="310"/>
      <c r="I6" s="310"/>
      <c r="J6" s="310"/>
      <c r="K6" s="312"/>
      <c r="L6" s="314"/>
    </row>
    <row r="7" spans="1:12" s="33" customFormat="1" ht="29.25" customHeight="1">
      <c r="A7" s="309"/>
      <c r="B7" s="309"/>
      <c r="C7" s="309"/>
      <c r="D7" s="310"/>
      <c r="E7" s="310"/>
      <c r="F7" s="310"/>
      <c r="G7" s="310" t="s">
        <v>45</v>
      </c>
      <c r="H7" s="316" t="s">
        <v>46</v>
      </c>
      <c r="I7" s="315" t="s">
        <v>47</v>
      </c>
      <c r="J7" s="316" t="s">
        <v>48</v>
      </c>
      <c r="K7" s="312"/>
      <c r="L7" s="314"/>
    </row>
    <row r="8" spans="1:12" s="33" customFormat="1" ht="12" customHeight="1">
      <c r="A8" s="309"/>
      <c r="B8" s="309"/>
      <c r="C8" s="309"/>
      <c r="D8" s="310"/>
      <c r="E8" s="310"/>
      <c r="F8" s="310"/>
      <c r="G8" s="310"/>
      <c r="H8" s="316"/>
      <c r="I8" s="315"/>
      <c r="J8" s="316"/>
      <c r="K8" s="312"/>
      <c r="L8" s="314"/>
    </row>
    <row r="9" spans="1:12" s="35" customFormat="1" ht="13.5" customHeight="1">
      <c r="A9" s="34">
        <v>1</v>
      </c>
      <c r="B9" s="34">
        <v>2</v>
      </c>
      <c r="C9" s="34">
        <v>3</v>
      </c>
      <c r="D9" s="34">
        <v>5</v>
      </c>
      <c r="E9" s="34">
        <v>6</v>
      </c>
      <c r="F9" s="34">
        <v>7</v>
      </c>
      <c r="G9" s="34">
        <v>8</v>
      </c>
      <c r="H9" s="34">
        <v>9</v>
      </c>
      <c r="I9" s="34">
        <v>10</v>
      </c>
      <c r="J9" s="34">
        <v>11</v>
      </c>
      <c r="K9" s="34">
        <v>12</v>
      </c>
      <c r="L9" s="34">
        <v>13</v>
      </c>
    </row>
    <row r="10" spans="1:12" s="36" customFormat="1" ht="26.25" customHeight="1">
      <c r="A10" s="60">
        <v>1</v>
      </c>
      <c r="B10" s="103" t="s">
        <v>115</v>
      </c>
      <c r="C10" s="103" t="s">
        <v>116</v>
      </c>
      <c r="D10" s="37" t="s">
        <v>126</v>
      </c>
      <c r="E10" s="57">
        <f>F10</f>
        <v>200000</v>
      </c>
      <c r="F10" s="57">
        <f>G10+H10</f>
        <v>200000</v>
      </c>
      <c r="G10" s="57">
        <v>0</v>
      </c>
      <c r="H10" s="57">
        <v>200000</v>
      </c>
      <c r="I10" s="58"/>
      <c r="J10" s="24"/>
      <c r="K10" s="38"/>
      <c r="L10" s="42" t="s">
        <v>49</v>
      </c>
    </row>
    <row r="11" spans="1:12" s="35" customFormat="1" ht="23.25" customHeight="1">
      <c r="A11" s="305" t="s">
        <v>124</v>
      </c>
      <c r="B11" s="305"/>
      <c r="C11" s="305"/>
      <c r="D11" s="305"/>
      <c r="E11" s="54">
        <f>SUM(E10)</f>
        <v>200000</v>
      </c>
      <c r="F11" s="54">
        <f>SUM(F10)</f>
        <v>200000</v>
      </c>
      <c r="G11" s="54">
        <v>0</v>
      </c>
      <c r="H11" s="54">
        <f>SUM(H10)</f>
        <v>200000</v>
      </c>
      <c r="I11" s="102"/>
      <c r="J11" s="102"/>
      <c r="K11" s="102"/>
      <c r="L11" s="102"/>
    </row>
    <row r="12" spans="1:12" s="36" customFormat="1" ht="51.75" customHeight="1">
      <c r="A12" s="60">
        <v>2</v>
      </c>
      <c r="B12" s="60">
        <v>600</v>
      </c>
      <c r="C12" s="55">
        <v>60016</v>
      </c>
      <c r="D12" s="37" t="s">
        <v>127</v>
      </c>
      <c r="E12" s="57">
        <f>F12</f>
        <v>1216910</v>
      </c>
      <c r="F12" s="57">
        <f>G12+H12</f>
        <v>1216910</v>
      </c>
      <c r="G12" s="57">
        <v>416910</v>
      </c>
      <c r="H12" s="57">
        <v>800000</v>
      </c>
      <c r="I12" s="58"/>
      <c r="J12" s="24"/>
      <c r="K12" s="38"/>
      <c r="L12" s="42" t="s">
        <v>49</v>
      </c>
    </row>
    <row r="13" spans="1:12" s="36" customFormat="1" ht="65.25" customHeight="1">
      <c r="A13" s="184">
        <v>3</v>
      </c>
      <c r="B13" s="60">
        <v>600</v>
      </c>
      <c r="C13" s="55">
        <v>60016</v>
      </c>
      <c r="D13" s="191" t="s">
        <v>204</v>
      </c>
      <c r="E13" s="57">
        <f>F13</f>
        <v>200000</v>
      </c>
      <c r="F13" s="57">
        <f>G13</f>
        <v>200000</v>
      </c>
      <c r="G13" s="57">
        <v>200000</v>
      </c>
      <c r="H13" s="57"/>
      <c r="I13" s="58"/>
      <c r="J13" s="24"/>
      <c r="K13" s="38"/>
      <c r="L13" s="42" t="s">
        <v>49</v>
      </c>
    </row>
    <row r="14" spans="1:12" s="36" customFormat="1" ht="42.75" customHeight="1">
      <c r="A14" s="184">
        <v>4</v>
      </c>
      <c r="B14" s="60">
        <v>600</v>
      </c>
      <c r="C14" s="60">
        <v>60016</v>
      </c>
      <c r="D14" s="185" t="s">
        <v>200</v>
      </c>
      <c r="E14" s="57">
        <f>F14</f>
        <v>100000</v>
      </c>
      <c r="F14" s="57">
        <f>G14+I14</f>
        <v>100000</v>
      </c>
      <c r="G14" s="57">
        <v>100000</v>
      </c>
      <c r="H14" s="57"/>
      <c r="I14" s="58">
        <v>0</v>
      </c>
      <c r="J14" s="24"/>
      <c r="K14" s="38"/>
      <c r="L14" s="42" t="s">
        <v>49</v>
      </c>
    </row>
    <row r="15" spans="1:12" s="25" customFormat="1" ht="20.25" customHeight="1">
      <c r="A15" s="297" t="s">
        <v>50</v>
      </c>
      <c r="B15" s="298"/>
      <c r="C15" s="298"/>
      <c r="D15" s="299"/>
      <c r="E15" s="46">
        <f>F15+K15</f>
        <v>1516910</v>
      </c>
      <c r="F15" s="46">
        <f>F12+F13+F14</f>
        <v>1516910</v>
      </c>
      <c r="G15" s="46">
        <f>G12+G13+G14</f>
        <v>716910</v>
      </c>
      <c r="H15" s="61">
        <f>H12</f>
        <v>800000</v>
      </c>
      <c r="I15" s="46">
        <v>0</v>
      </c>
      <c r="J15" s="46">
        <f>J12</f>
        <v>0</v>
      </c>
      <c r="K15" s="46">
        <v>0</v>
      </c>
      <c r="L15" s="41"/>
    </row>
    <row r="16" spans="1:12" s="188" customFormat="1" ht="29.25" customHeight="1">
      <c r="A16" s="100">
        <v>5</v>
      </c>
      <c r="B16" s="60">
        <v>700</v>
      </c>
      <c r="C16" s="55">
        <v>70005</v>
      </c>
      <c r="D16" s="101" t="s">
        <v>201</v>
      </c>
      <c r="E16" s="43">
        <f>F16</f>
        <v>30000</v>
      </c>
      <c r="F16" s="43">
        <f>G16</f>
        <v>30000</v>
      </c>
      <c r="G16" s="43">
        <v>30000</v>
      </c>
      <c r="H16" s="186"/>
      <c r="I16" s="43"/>
      <c r="J16" s="43"/>
      <c r="K16" s="43"/>
      <c r="L16" s="42" t="s">
        <v>49</v>
      </c>
    </row>
    <row r="17" spans="1:12" s="188" customFormat="1" ht="29.25" customHeight="1">
      <c r="A17" s="297" t="s">
        <v>202</v>
      </c>
      <c r="B17" s="298"/>
      <c r="C17" s="298"/>
      <c r="D17" s="299"/>
      <c r="E17" s="92">
        <f>E16</f>
        <v>30000</v>
      </c>
      <c r="F17" s="92">
        <f>F16</f>
        <v>30000</v>
      </c>
      <c r="G17" s="92">
        <f>SUM(G16)</f>
        <v>30000</v>
      </c>
      <c r="H17" s="61"/>
      <c r="I17" s="92"/>
      <c r="J17" s="92"/>
      <c r="K17" s="92"/>
      <c r="L17" s="187"/>
    </row>
    <row r="18" spans="1:12" ht="30" customHeight="1">
      <c r="A18" s="39">
        <v>6</v>
      </c>
      <c r="B18" s="39">
        <v>750</v>
      </c>
      <c r="C18" s="40">
        <v>75023</v>
      </c>
      <c r="D18" s="88" t="s">
        <v>119</v>
      </c>
      <c r="E18" s="67">
        <f>F18</f>
        <v>70000</v>
      </c>
      <c r="F18" s="67">
        <f>G18</f>
        <v>70000</v>
      </c>
      <c r="G18" s="67">
        <v>70000</v>
      </c>
      <c r="H18" s="68"/>
      <c r="I18" s="59"/>
      <c r="J18" s="44"/>
      <c r="K18" s="45"/>
      <c r="L18" s="42" t="s">
        <v>49</v>
      </c>
    </row>
    <row r="19" spans="1:12" ht="44.25" customHeight="1">
      <c r="A19" s="56">
        <v>7</v>
      </c>
      <c r="B19" s="39">
        <v>750</v>
      </c>
      <c r="C19" s="40">
        <v>75023</v>
      </c>
      <c r="D19" s="88" t="s">
        <v>120</v>
      </c>
      <c r="E19" s="57">
        <f>F19</f>
        <v>9000</v>
      </c>
      <c r="F19" s="57">
        <f>G19+J19</f>
        <v>9000</v>
      </c>
      <c r="G19" s="57">
        <v>9000</v>
      </c>
      <c r="H19" s="68"/>
      <c r="I19" s="59"/>
      <c r="J19" s="57"/>
      <c r="K19" s="45"/>
      <c r="L19" s="42" t="s">
        <v>49</v>
      </c>
    </row>
    <row r="20" spans="1:12" s="25" customFormat="1" ht="20.25" customHeight="1">
      <c r="A20" s="297" t="s">
        <v>121</v>
      </c>
      <c r="B20" s="298"/>
      <c r="C20" s="298"/>
      <c r="D20" s="299"/>
      <c r="E20" s="46">
        <f>F20</f>
        <v>79000</v>
      </c>
      <c r="F20" s="46">
        <f>G20</f>
        <v>79000</v>
      </c>
      <c r="G20" s="46">
        <f>SUM(G18:G19)</f>
        <v>79000</v>
      </c>
      <c r="H20" s="41"/>
      <c r="I20" s="46">
        <v>0</v>
      </c>
      <c r="J20" s="46">
        <f>J19</f>
        <v>0</v>
      </c>
      <c r="K20" s="46">
        <v>0</v>
      </c>
      <c r="L20" s="41"/>
    </row>
    <row r="21" spans="1:12" s="91" customFormat="1" ht="45" customHeight="1">
      <c r="A21" s="89">
        <v>8</v>
      </c>
      <c r="B21" s="89">
        <v>801</v>
      </c>
      <c r="C21" s="89">
        <v>80195</v>
      </c>
      <c r="D21" s="90" t="s">
        <v>122</v>
      </c>
      <c r="E21" s="43">
        <f>F21</f>
        <v>130550</v>
      </c>
      <c r="F21" s="43">
        <f>G21</f>
        <v>130550</v>
      </c>
      <c r="G21" s="43">
        <v>130550</v>
      </c>
      <c r="H21" s="68"/>
      <c r="I21" s="43"/>
      <c r="J21" s="43"/>
      <c r="K21" s="43"/>
      <c r="L21" s="42" t="s">
        <v>49</v>
      </c>
    </row>
    <row r="22" spans="1:12" s="91" customFormat="1" ht="53.25" customHeight="1">
      <c r="A22" s="100">
        <v>9</v>
      </c>
      <c r="B22" s="89">
        <v>801</v>
      </c>
      <c r="C22" s="89">
        <v>80195</v>
      </c>
      <c r="D22" s="101" t="s">
        <v>125</v>
      </c>
      <c r="E22" s="43">
        <f>F22</f>
        <v>1000000</v>
      </c>
      <c r="F22" s="43">
        <f>G22+H22</f>
        <v>1000000</v>
      </c>
      <c r="G22" s="43">
        <v>0</v>
      </c>
      <c r="H22" s="43">
        <v>1000000</v>
      </c>
      <c r="I22" s="43"/>
      <c r="J22" s="43"/>
      <c r="K22" s="43"/>
      <c r="L22" s="42" t="s">
        <v>49</v>
      </c>
    </row>
    <row r="23" spans="1:12" s="91" customFormat="1" ht="18" customHeight="1">
      <c r="A23" s="297" t="s">
        <v>123</v>
      </c>
      <c r="B23" s="298"/>
      <c r="C23" s="298"/>
      <c r="D23" s="299"/>
      <c r="E23" s="46">
        <f>E21+E22</f>
        <v>1130550</v>
      </c>
      <c r="F23" s="46">
        <f>F21+F22</f>
        <v>1130550</v>
      </c>
      <c r="G23" s="46">
        <f>SUM(G21)</f>
        <v>130550</v>
      </c>
      <c r="H23" s="46">
        <f>SUM(H21:H22)</f>
        <v>1000000</v>
      </c>
      <c r="I23" s="43"/>
      <c r="J23" s="43"/>
      <c r="K23" s="43"/>
      <c r="L23" s="68"/>
    </row>
    <row r="24" spans="1:12" s="96" customFormat="1" ht="25.5" customHeight="1">
      <c r="A24" s="302" t="s">
        <v>4</v>
      </c>
      <c r="B24" s="303"/>
      <c r="C24" s="303"/>
      <c r="D24" s="304"/>
      <c r="E24" s="92">
        <f>F24</f>
        <v>2956460</v>
      </c>
      <c r="F24" s="92">
        <f>F11+F15+F17+F20+F23</f>
        <v>2956460</v>
      </c>
      <c r="G24" s="92">
        <f>G11+G15+G17+G20+G23</f>
        <v>956460</v>
      </c>
      <c r="H24" s="92">
        <f>H11+H15+H23</f>
        <v>2000000</v>
      </c>
      <c r="I24" s="93">
        <f>I20</f>
        <v>0</v>
      </c>
      <c r="J24" s="92">
        <f>J20</f>
        <v>0</v>
      </c>
      <c r="K24" s="94">
        <f>SUM(K20)</f>
        <v>0</v>
      </c>
      <c r="L24" s="95" t="s">
        <v>51</v>
      </c>
    </row>
    <row r="25" spans="1:12" s="3" customFormat="1" ht="9.75" customHeight="1">
      <c r="A25" s="48"/>
      <c r="B25" s="48"/>
      <c r="C25" s="48"/>
      <c r="D25" s="48"/>
      <c r="E25" s="49"/>
      <c r="F25" s="49"/>
      <c r="G25" s="49"/>
      <c r="H25" s="50"/>
      <c r="I25" s="51"/>
      <c r="J25" s="49"/>
      <c r="K25" s="52"/>
      <c r="L25" s="53"/>
    </row>
    <row r="26" spans="1:11" ht="12" customHeight="1">
      <c r="A26" s="306"/>
      <c r="B26" s="306"/>
      <c r="C26" s="306"/>
      <c r="D26" s="306"/>
      <c r="H26" s="301"/>
      <c r="I26" s="301"/>
      <c r="J26" s="301"/>
      <c r="K26" s="32"/>
    </row>
    <row r="27" ht="10.5" customHeight="1"/>
    <row r="28" spans="8:11" ht="16.5" customHeight="1">
      <c r="H28" s="301" t="s">
        <v>101</v>
      </c>
      <c r="I28" s="301"/>
      <c r="J28" s="301"/>
      <c r="K28" s="32"/>
    </row>
    <row r="30" spans="8:10" ht="12.75">
      <c r="H30" s="301" t="s">
        <v>102</v>
      </c>
      <c r="I30" s="301"/>
      <c r="J30" s="301"/>
    </row>
  </sheetData>
  <mergeCells count="27">
    <mergeCell ref="I7:I8"/>
    <mergeCell ref="J7:J8"/>
    <mergeCell ref="A15:D15"/>
    <mergeCell ref="F6:F8"/>
    <mergeCell ref="G6:J6"/>
    <mergeCell ref="G7:G8"/>
    <mergeCell ref="H7:H8"/>
    <mergeCell ref="E1:L1"/>
    <mergeCell ref="F2:L2"/>
    <mergeCell ref="A5:A8"/>
    <mergeCell ref="B5:B8"/>
    <mergeCell ref="C5:C8"/>
    <mergeCell ref="D5:D8"/>
    <mergeCell ref="E5:E8"/>
    <mergeCell ref="F5:J5"/>
    <mergeCell ref="K5:K8"/>
    <mergeCell ref="L5:L8"/>
    <mergeCell ref="A17:D17"/>
    <mergeCell ref="A3:L3"/>
    <mergeCell ref="H30:J30"/>
    <mergeCell ref="A20:D20"/>
    <mergeCell ref="A23:D23"/>
    <mergeCell ref="A24:D24"/>
    <mergeCell ref="H26:J26"/>
    <mergeCell ref="H28:J28"/>
    <mergeCell ref="A11:D11"/>
    <mergeCell ref="A26:D26"/>
  </mergeCells>
  <printOptions/>
  <pageMargins left="0.42" right="0.26" top="0.72" bottom="0.42" header="0.5" footer="0.28"/>
  <pageSetup horizontalDpi="600" verticalDpi="600" orientation="landscape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2012-03-21T08:52:11Z</cp:lastPrinted>
  <dcterms:created xsi:type="dcterms:W3CDTF">2009-10-15T10:17:39Z</dcterms:created>
  <dcterms:modified xsi:type="dcterms:W3CDTF">2012-03-21T08:52:35Z</dcterms:modified>
  <cp:category/>
  <cp:version/>
  <cp:contentType/>
  <cp:contentStatus/>
</cp:coreProperties>
</file>