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1"/>
  </bookViews>
  <sheets>
    <sheet name="zal2" sheetId="1" r:id="rId1"/>
    <sheet name="zal3a" sheetId="2" r:id="rId2"/>
    <sheet name="zal3b" sheetId="3" r:id="rId3"/>
  </sheets>
  <definedNames>
    <definedName name="_xlnm.Print_Area" localSheetId="1">'zal3a'!$A$1:$G$35</definedName>
    <definedName name="_xlnm.Print_Area" localSheetId="2">'zal3b'!$A$1:$G$44</definedName>
    <definedName name="_xlnm.Print_Titles" localSheetId="2">'zal3b'!$5:$5</definedName>
  </definedNames>
  <calcPr fullCalcOnLoad="1"/>
</workbook>
</file>

<file path=xl/sharedStrings.xml><?xml version="1.0" encoding="utf-8"?>
<sst xmlns="http://schemas.openxmlformats.org/spreadsheetml/2006/main" count="900" uniqueCount="392">
  <si>
    <t>Lp</t>
  </si>
  <si>
    <t>Dział</t>
  </si>
  <si>
    <t>Rozdział</t>
  </si>
  <si>
    <t>Plan po zmianie</t>
  </si>
  <si>
    <t>Wykonanie</t>
  </si>
  <si>
    <t>§</t>
  </si>
  <si>
    <t>Nazwa zadania inwestycyjnego</t>
  </si>
  <si>
    <t>010</t>
  </si>
  <si>
    <t>01010</t>
  </si>
  <si>
    <t>Rozbudowa SUW oraz wykonanie drugiego odwiertu w Bieganowie- rozliczenie inwestycji</t>
  </si>
  <si>
    <t>Budowa sieci wodociągowej w mjsc. Budy Zosine, Stare Budy, Jaktorów, Jaktorów Kolonia, Budy Grzybek oraz połączenie sieci wodociągowej w Sadych Budach (ul. Leśnej z ul. Długą)</t>
  </si>
  <si>
    <t>Opracowania hydrogeologiczne zasobów wodnych w rejonie mjsc. Kołaczek</t>
  </si>
  <si>
    <t>Razem dział 010- Rolnictwo  i łowiectwo</t>
  </si>
  <si>
    <t>Budowa nawierzchni asfaltowej drogi w Henryszewie</t>
  </si>
  <si>
    <t>Naprawa mostu na drodze gminnej w Budach Michałowskich</t>
  </si>
  <si>
    <t>Razem dział 600 - Transport i łączność</t>
  </si>
  <si>
    <t>Zakup środka trwałego (budynku) w Międzyborowie</t>
  </si>
  <si>
    <t>Zakup dwóch zestawów komputerowych dla Urzędu Gminy</t>
  </si>
  <si>
    <t>Zakup samochodu osobowo-dostawczego dla Urzędu Gminy</t>
  </si>
  <si>
    <t>Razem dział 750 - Administracja publiczna</t>
  </si>
  <si>
    <t>Wykonanie termoizolacji oraz wymiana okien w obiektach oświatowych (w Szkole Podstawowej w Jaktorowie, Gimnazjum w Jaktorowie i  Szkole Podstawowej w Międzyborowie)</t>
  </si>
  <si>
    <t>Zakup terenu na urządzenie boiska w Międzyborowie</t>
  </si>
  <si>
    <t>Zakup sprzętu do sali gimnastycznej w Międzyborowie</t>
  </si>
  <si>
    <t>Budowa Gimnazjum w Międzyborowie - rozliczenie inwestycji</t>
  </si>
  <si>
    <t>Wyposażenie Gimnazjum w Międzyborowie</t>
  </si>
  <si>
    <t>Zakup kserokopiarki dla Gimnazjum w Międzyborowie</t>
  </si>
  <si>
    <t>Razem dział 801- Oświata i wychowanie</t>
  </si>
  <si>
    <t>Zakup komputera i oprogramowania dla GOPS w Jaktorowie</t>
  </si>
  <si>
    <t>Budowa sieci kanalizacyjnej  w gminie - strona południowana odcinku od ul. Jagiełły w Chylicach do granicy m.Żyrardowa</t>
  </si>
  <si>
    <t xml:space="preserve">Budowa  nowych punktów świetlnych na ul. Kościuszki w Budach Starych </t>
  </si>
  <si>
    <t>90015</t>
  </si>
  <si>
    <t>6050</t>
  </si>
  <si>
    <t>Budowa punktów świetlnych na ul. Cichej w Jaktorowie (dokończenie)</t>
  </si>
  <si>
    <t>Razem dział 900 - Gospodarka komunalna</t>
  </si>
  <si>
    <t>Budowa  boiska sportowego w Międzyborowie - kontynuacja</t>
  </si>
  <si>
    <t>Ogółem</t>
  </si>
  <si>
    <t>Sprawozdanie z wykonania wydatków inwestycyjnych  za   rok 2004</t>
  </si>
  <si>
    <t>w tym: Szkoła Podstawowa w Jaktorowie</t>
  </si>
  <si>
    <t xml:space="preserve">            Hala sportowa w Jaktorowie</t>
  </si>
  <si>
    <t xml:space="preserve">            Szkoła Podstawowa w Międzyborowie</t>
  </si>
  <si>
    <t>razem § 6060</t>
  </si>
  <si>
    <t>razem wydatki na budowę punktów świetlnych</t>
  </si>
  <si>
    <t>Prace projektowe związane z budową Stacji Uzdatniania Wody w rejonie Kołaczka</t>
  </si>
  <si>
    <t>Budowa sieci wodociągowej w Gminie  mjsc. Budy Grzybek, Chylice, Jaktorów Kolonia, Budy Stare, Budy Zosine, Henryszew</t>
  </si>
  <si>
    <t>Zakup dwóch pomp do stacji uzdatniania wody</t>
  </si>
  <si>
    <t>Projekt na wykonanie sygnalizacji świetlnej na skrzyżowaniu ulic Warszawskiej i Chełmońskiego w Jaktorowie</t>
  </si>
  <si>
    <t>Projekt na modernizację drogi asfaltowej w Budach Michałowskich od drogi Nr 719 do granicy gminy</t>
  </si>
  <si>
    <t>Projekt na wykonanie chodnika od ul. Ogrodowej w Sadych Budach do ul. Maklakiewicza w Międzyborowie</t>
  </si>
  <si>
    <t>Budowa  drogi  asfaltowej w Henryszewie(regulacja stanu prawnego II etap)</t>
  </si>
  <si>
    <t>Budowa chodnika na ul. Pomorskiej w Jaktorowie (przy PKP)</t>
  </si>
  <si>
    <t>Zakup zestawu komputerowego dla OSP w Jaktorowie</t>
  </si>
  <si>
    <t>Razem dział 754 - Bezpieczeństwo publiczne i ochrona przeciwpożarowa</t>
  </si>
  <si>
    <t>Zakup samochodu pożarniczego STAR-MAN dla OSP w Jaktorowie</t>
  </si>
  <si>
    <t>Opracowanie dokumentacji na budowę hali sportowej przy Zespole Szkół Publicznych w Międzyborowie</t>
  </si>
  <si>
    <t>Wykonanie elewacji budynku Szkoły Podstawowej w Jaktorowie</t>
  </si>
  <si>
    <t>Wykonanie elewacji i wymiana okien w budynku Szkoły Podstawowej w Międzyborowie</t>
  </si>
  <si>
    <t>Opracowanie dokumentacji projektowo-technicznej na nadbudowę III kondygnacji nad istniejącym budynkiem  Szkoły Podstawowej w Międzyborowie</t>
  </si>
  <si>
    <t>Wykup terenu pod boisko szkolne w Międzyborowie</t>
  </si>
  <si>
    <t>Zakup  zestawu komputerowego dla GOPS w Jaktorowie</t>
  </si>
  <si>
    <t>Zakup samochodu osobowego dla GOPS w Jaktorowie</t>
  </si>
  <si>
    <t>Razem dział 852 - Pomoc społeczna</t>
  </si>
  <si>
    <t xml:space="preserve">Budowa sieci kanalizacyjnej  w gminie </t>
  </si>
  <si>
    <t>Zakup nieruchomości gruntowej przy ul. Orzeszkowej w Jaktorowie</t>
  </si>
  <si>
    <t>Razem dział 700 - Gospodarka mieszkaniowa</t>
  </si>
  <si>
    <t>Wydatki na zakup i objęcie akcji oraz wniesienie wkładów do spółek prawa handlowego</t>
  </si>
  <si>
    <t>Tabela Nr 1</t>
  </si>
  <si>
    <t xml:space="preserve">                                                                        Wójt Gminy</t>
  </si>
  <si>
    <t xml:space="preserve">                                                                        Maciej Śliwerski</t>
  </si>
  <si>
    <t>Sprawozdanie z wykonania wydatków inwestycyjnych  za rok   2005</t>
  </si>
  <si>
    <t xml:space="preserve">Zakup samochodu osobowo-dostawczego dla Urzędu Gminy </t>
  </si>
  <si>
    <t>Zakup  zestawów komputerowych dla Urzędu Gminy i kserokopiarki</t>
  </si>
  <si>
    <t>Rozliczenie budowy hali sportowej w Jaktorowie</t>
  </si>
  <si>
    <t>Zakup kserokopiarki dla ZSP w Międzyborowie</t>
  </si>
  <si>
    <t>Dofinansowanie zakupu samochodu dla Policji (Komisariatu w Jaktorowie)</t>
  </si>
  <si>
    <t>Opracowanie dokumentacji na budowę budynku Gimnazjum w Jaktorowie</t>
  </si>
  <si>
    <t xml:space="preserve">                                                        Zał. do zarządzenia  Nr  10/2006</t>
  </si>
  <si>
    <t>Wójta  Gminy Jaktorów z dnia 20 marca 2006 roku.</t>
  </si>
  <si>
    <t>Sprawozdanie z wykonania budżetu Gminy Jaktorów za rok 2005.</t>
  </si>
  <si>
    <t>1/ dochody budżetu</t>
  </si>
  <si>
    <t>Klasyfikacja budżetowa</t>
  </si>
  <si>
    <t>Nazwa</t>
  </si>
  <si>
    <t>Plan</t>
  </si>
  <si>
    <t>%
4:3</t>
  </si>
  <si>
    <t>Dział  010</t>
  </si>
  <si>
    <t>Rolnictwo i łowiectwo</t>
  </si>
  <si>
    <t>Rozdz 01095</t>
  </si>
  <si>
    <t>Pozostała działalność</t>
  </si>
  <si>
    <t>§0750</t>
  </si>
  <si>
    <t>Dochody z najmu i dzierżawy składników majątkowych</t>
  </si>
  <si>
    <t>Dział 400</t>
  </si>
  <si>
    <t>Wytwarzanie  i zaopatrywanie w energię elektryczną,  gaz i wodę</t>
  </si>
  <si>
    <t>Rozdz 40002</t>
  </si>
  <si>
    <t>Dostarczanie wody</t>
  </si>
  <si>
    <t>§0830</t>
  </si>
  <si>
    <t>Wpływy z usług</t>
  </si>
  <si>
    <t>§0920</t>
  </si>
  <si>
    <t>Pozostałe odsetki</t>
  </si>
  <si>
    <t>Dział 600</t>
  </si>
  <si>
    <t>Transport i łączność</t>
  </si>
  <si>
    <t>Rozdz60016</t>
  </si>
  <si>
    <t>Drogi publiczne gminne</t>
  </si>
  <si>
    <t>§2390</t>
  </si>
  <si>
    <t>Wpłata do budżetu ze środków specjalnych</t>
  </si>
  <si>
    <t>Dział 700</t>
  </si>
  <si>
    <t>Gospodarka mieszkaniowa</t>
  </si>
  <si>
    <t>Rozdz 70005</t>
  </si>
  <si>
    <t>Gospodarka gruntami i nieruchomościami</t>
  </si>
  <si>
    <t>§0470</t>
  </si>
  <si>
    <t>Wpływy z opłat za zarząd,użytkowanie i użytkowanie wieczyste nieruchomości</t>
  </si>
  <si>
    <t>Rozdz 70095</t>
  </si>
  <si>
    <t>Dział 750</t>
  </si>
  <si>
    <t>Administracja publiczna</t>
  </si>
  <si>
    <t>Rozdz75011</t>
  </si>
  <si>
    <t>Urzędy wojewódzkie</t>
  </si>
  <si>
    <t>§2010</t>
  </si>
  <si>
    <t>Dot.celowe otrzym.z budż.państwa na realiz.zadań bież. z zakresu admin.rządowej oraz innych zadań zleconych gminie</t>
  </si>
  <si>
    <t>§2360</t>
  </si>
  <si>
    <t>Dochody jst związane z realizacją zadań z zakresu administracji rządowej</t>
  </si>
  <si>
    <t>Rozdz75023</t>
  </si>
  <si>
    <t>Urzędy gmin</t>
  </si>
  <si>
    <t>§0690</t>
  </si>
  <si>
    <t>Wpływy z różnych opłat</t>
  </si>
  <si>
    <t>Dział 751</t>
  </si>
  <si>
    <t>Urzędy nacz.organów władzy państwowej, kontroli i ochrony prawa oraz sądownictwa</t>
  </si>
  <si>
    <t>Rozdz75101</t>
  </si>
  <si>
    <t xml:space="preserve">Urzędy nacz.organów władzy państwowej, kontroli i ochrony prawa </t>
  </si>
  <si>
    <t>Dot.celowe otrzym.z budż.państwa na realiz.zadań bieżących z zakresu admin.rządowej oraz innych zadań zleconych gminie</t>
  </si>
  <si>
    <t>Rozdz 75107</t>
  </si>
  <si>
    <t>Wybory prezydenta Rzeczpospolitej Polskiej</t>
  </si>
  <si>
    <t>Rozdz75108</t>
  </si>
  <si>
    <t>Wybory do sejmu i senatu</t>
  </si>
  <si>
    <t>Dział 754</t>
  </si>
  <si>
    <t>Bezpieczeństwo publiczne i ochrona przeciwpożarowa</t>
  </si>
  <si>
    <t>Rozdz 75414</t>
  </si>
  <si>
    <t>Obrona cywilna</t>
  </si>
  <si>
    <t>Dot.celowe otrzym.z budż.państwa na realiz. zadań bieżących z zakresu admin.rządowej oraz innych zadań zleconych gminie</t>
  </si>
  <si>
    <t>Dział 756</t>
  </si>
  <si>
    <t>Dochody od osób prawnych,od osób fizycznych i  od innych jednostek nie posiadających  osobowości prawnej oraz wydatki związane z ich poborem</t>
  </si>
  <si>
    <t>Rozdz75601</t>
  </si>
  <si>
    <t>Wpływy z podatku dochodowego od osób fizycznych</t>
  </si>
  <si>
    <t>§0350</t>
  </si>
  <si>
    <t>Podatek od działaln.gospod.osób fizycznych</t>
  </si>
  <si>
    <t>§0910</t>
  </si>
  <si>
    <t>Odsetki od nieterm.wpłat z tyt.podatków i opłat</t>
  </si>
  <si>
    <t>Rozdz75615</t>
  </si>
  <si>
    <t>Wpływy z podatku rolnego, podatku leśnego, podatku od czynności cywilnoprawnych  oraz podatków i opłat lokaln.</t>
  </si>
  <si>
    <t>§0310</t>
  </si>
  <si>
    <t>Podatek od nieruchomości</t>
  </si>
  <si>
    <t>§0320</t>
  </si>
  <si>
    <t>Podatek rolny</t>
  </si>
  <si>
    <t>§0330</t>
  </si>
  <si>
    <t>Podatek leśny</t>
  </si>
  <si>
    <t>§0340</t>
  </si>
  <si>
    <t>Podatek od środków transportowych</t>
  </si>
  <si>
    <t>§0500</t>
  </si>
  <si>
    <t>Podatek od czynności cywilnoprawnych</t>
  </si>
  <si>
    <t>Odsetki od nieterminowych wpłat z tytułu podatków i opłat</t>
  </si>
  <si>
    <t>Rozdz75616</t>
  </si>
  <si>
    <t>Wpływy z podatku rolnego, podatku leśnego, podatku od spadków i darowizn,podatku od czynności cywilno prawnych oraz podatków i opłat lokalnych od osób fiz.</t>
  </si>
  <si>
    <t>§0360</t>
  </si>
  <si>
    <t>Podatek od spadków i darowizn</t>
  </si>
  <si>
    <t>§0370</t>
  </si>
  <si>
    <t>Podatek od posiadania psów</t>
  </si>
  <si>
    <t>§0450</t>
  </si>
  <si>
    <t>Wpływy z opłaty administracyjnej za czynności urzędowe</t>
  </si>
  <si>
    <t>§0970</t>
  </si>
  <si>
    <t>Wpływy z różnych dochodów</t>
  </si>
  <si>
    <t>Rozdz75618</t>
  </si>
  <si>
    <t>Wpływy z innych opłat stanowiących dochody jst</t>
  </si>
  <si>
    <t>§0410</t>
  </si>
  <si>
    <t>Wpływy z opłaty skarbowej</t>
  </si>
  <si>
    <t>§0480</t>
  </si>
  <si>
    <t>Wpływy z opłat za zezwolenie na sprzedaż alkoholu</t>
  </si>
  <si>
    <t>§0490</t>
  </si>
  <si>
    <t>Wpływy z innych lokalnych opłat pobieranych przez jst na podstawie odrebnych ustaw</t>
  </si>
  <si>
    <t>Rozdz 75621</t>
  </si>
  <si>
    <t>Udziały  gmin w podatkach stanowiących dochód budżetu państwa</t>
  </si>
  <si>
    <t>§0010</t>
  </si>
  <si>
    <t>Podatek dochodowy od osób fizycznych</t>
  </si>
  <si>
    <t>§0020</t>
  </si>
  <si>
    <t>Podatek dochodowy od osób prawnych</t>
  </si>
  <si>
    <t>Dział 758</t>
  </si>
  <si>
    <t>Różne  rozliczenia</t>
  </si>
  <si>
    <t>Rozdz 75801</t>
  </si>
  <si>
    <t>Część oświatowa subwencji ogólnej</t>
  </si>
  <si>
    <t>§2920</t>
  </si>
  <si>
    <t>Subwencje ogólne z budżetu państwa</t>
  </si>
  <si>
    <t>Rozdz 75807</t>
  </si>
  <si>
    <t>Część wyrównawcza subwencji ogólnej dla gmin</t>
  </si>
  <si>
    <t>Rozdz 75814</t>
  </si>
  <si>
    <t>Różne rozliczenia finansowe</t>
  </si>
  <si>
    <t>Dział 801</t>
  </si>
  <si>
    <t>Oświata i wychowanie</t>
  </si>
  <si>
    <t>Rozdz 80101</t>
  </si>
  <si>
    <t>Szkoły podstawowe</t>
  </si>
  <si>
    <t>§ 0690</t>
  </si>
  <si>
    <t>§2030</t>
  </si>
  <si>
    <t>Dotacje celowe  otrzymane z budżetu państwa na realizację własnych zadań bieżących gmin</t>
  </si>
  <si>
    <t>Wpływy do budżetu ze środków specjalnych</t>
  </si>
  <si>
    <t>Rozdz 80110</t>
  </si>
  <si>
    <t>Gimnazja</t>
  </si>
  <si>
    <t>Dział 852</t>
  </si>
  <si>
    <t>Pomoc  społeczna</t>
  </si>
  <si>
    <t>Rozdz 85202</t>
  </si>
  <si>
    <t>Domy pomocy społecznej</t>
  </si>
  <si>
    <t>Rozdz 85212</t>
  </si>
  <si>
    <t>Świadczenia rodzinne oraz składki emerytalne i rentowe z ubezpieczenia społecznego</t>
  </si>
  <si>
    <t>Dotacje celowe otrzymane z budżetu państwa na realiz.zadań bież.z zakresu administracji rządowej oraz innych zadań zleconych gminie</t>
  </si>
  <si>
    <t>Rozdz 85213</t>
  </si>
  <si>
    <t>Składki na ubezp. zdrowotne opłacane za osoby pobierające niektóre świadczenia z pomocy społecznej</t>
  </si>
  <si>
    <t>Rozdz 85214</t>
  </si>
  <si>
    <t>Zasiłki i pomoc w naturze oraz składki na ubezpieczenia społeczne</t>
  </si>
  <si>
    <t>Rozdz 85219</t>
  </si>
  <si>
    <t>Ośrodki pomocy społecznej</t>
  </si>
  <si>
    <t>Rozdz 85228</t>
  </si>
  <si>
    <t>Usługi opiekuńcze i specjalistyczne usługi opiekuńcze</t>
  </si>
  <si>
    <t>Rozdz 85295</t>
  </si>
  <si>
    <t>Dotacje celowe otrzymane z budżetu państwa na realizację własnych zadań bieżących gminy.</t>
  </si>
  <si>
    <t>Dział 854</t>
  </si>
  <si>
    <t>Edukacyjna opieka wychowawcza</t>
  </si>
  <si>
    <t>Rozdz 85415</t>
  </si>
  <si>
    <t>Pomoc materialna  dla uczniów</t>
  </si>
  <si>
    <t>Dział 900</t>
  </si>
  <si>
    <t>Gospod.komunalna i ochrona środowiska</t>
  </si>
  <si>
    <t>Rozdz 90001</t>
  </si>
  <si>
    <t>Gospodarka ściekowa i ochrona wód</t>
  </si>
  <si>
    <t>§6290</t>
  </si>
  <si>
    <t>Środki na dofinansowanie własnych inwestycji gmin pozyskane z innych źródeł</t>
  </si>
  <si>
    <t>Rozdz 90017</t>
  </si>
  <si>
    <t>Zakłady gospodarki komunalnej</t>
  </si>
  <si>
    <t>§0730</t>
  </si>
  <si>
    <t>Wpłaty z zysku jednoosobowych spółek Skarbu Państwa lub spółek jst</t>
  </si>
  <si>
    <t>Dział 921</t>
  </si>
  <si>
    <t>Kultura i ochrona dziedzictwa narodowego</t>
  </si>
  <si>
    <t>Rozdz92116</t>
  </si>
  <si>
    <t>Biblioteki</t>
  </si>
  <si>
    <t>§2020</t>
  </si>
  <si>
    <t>Dotacje celowe otrzymane z budżetu państwa na zadania bieżące realizowane  przez gminę na podstawie porozumień z organami administracji rządowej</t>
  </si>
  <si>
    <t>Ogółem dochody</t>
  </si>
  <si>
    <t>2/ Wydatki</t>
  </si>
  <si>
    <t>Plan po zmianach</t>
  </si>
  <si>
    <t>Dział 010</t>
  </si>
  <si>
    <t>Rozdz 01010</t>
  </si>
  <si>
    <t>Infrastruktura wodociągowa i sanitacyjna wsi</t>
  </si>
  <si>
    <t>§6050</t>
  </si>
  <si>
    <t>Wydatki inwestycyjne jednostek budżetowych</t>
  </si>
  <si>
    <t>Rozdz 01030</t>
  </si>
  <si>
    <t>Izby Rolnicze</t>
  </si>
  <si>
    <t>§2850</t>
  </si>
  <si>
    <t>Wpłaty gmin na rzecz izb rolniczych</t>
  </si>
  <si>
    <t>Wytwarzanie i zaopatryw. w energię elektryczną, gaz, i wodę</t>
  </si>
  <si>
    <t>§4210</t>
  </si>
  <si>
    <t>Zakup materiałów i wyposażenia</t>
  </si>
  <si>
    <t>§4260</t>
  </si>
  <si>
    <t>Zakup energii</t>
  </si>
  <si>
    <t>§4270</t>
  </si>
  <si>
    <t>Zakup usług remontowych</t>
  </si>
  <si>
    <t>§4300</t>
  </si>
  <si>
    <t>Zakup usług pozostałych</t>
  </si>
  <si>
    <t>§4430</t>
  </si>
  <si>
    <t>Różne opłaty i składki</t>
  </si>
  <si>
    <t>§6060</t>
  </si>
  <si>
    <t>Wydatki na zakupy inwestycyjne jedn.budżet.</t>
  </si>
  <si>
    <t>Rozdz 60016</t>
  </si>
  <si>
    <t>§4170</t>
  </si>
  <si>
    <t>Wynagrodzenia bezosobowe</t>
  </si>
  <si>
    <t>Wydatki na zakupy inwest.jedn.budżetowych</t>
  </si>
  <si>
    <t>Dział 710</t>
  </si>
  <si>
    <t>Działalność usługowa</t>
  </si>
  <si>
    <t>Rozdz 71004</t>
  </si>
  <si>
    <t>Plany zagospodarowania przestrzennego</t>
  </si>
  <si>
    <t>§2310</t>
  </si>
  <si>
    <t>Dotacje celowe przekazane gminie na podst. porozumień między jst</t>
  </si>
  <si>
    <t>Rozdz 71095</t>
  </si>
  <si>
    <t>Rozdz 75011</t>
  </si>
  <si>
    <t>§4010</t>
  </si>
  <si>
    <t>Wynagrodzenia osobowe pracowników</t>
  </si>
  <si>
    <t>§4040</t>
  </si>
  <si>
    <t>Dodatkowe wynagrodzenie  roczne</t>
  </si>
  <si>
    <t>§4110</t>
  </si>
  <si>
    <t>Składki na ubezpieczenia społeczne</t>
  </si>
  <si>
    <t>§4120</t>
  </si>
  <si>
    <t>Składki na Fundusz Pracy</t>
  </si>
  <si>
    <t>§4440</t>
  </si>
  <si>
    <t>Odpisy na zakł.fund.świadczeń socjalnych</t>
  </si>
  <si>
    <t>Rozdz 75022</t>
  </si>
  <si>
    <t>Rady gmin</t>
  </si>
  <si>
    <t>§3030</t>
  </si>
  <si>
    <t>Różne wydatki na rzecz osób fizycznych</t>
  </si>
  <si>
    <t>Rozdz 75023</t>
  </si>
  <si>
    <t>§4140</t>
  </si>
  <si>
    <t>Składki na PFRON</t>
  </si>
  <si>
    <t>§4350</t>
  </si>
  <si>
    <t>Zakup usług dostępu do sieci Internet</t>
  </si>
  <si>
    <t>§4410</t>
  </si>
  <si>
    <t>Podróże służbowe krajowe</t>
  </si>
  <si>
    <t>Wydatki na zakupy inwestycyjne jednostek  budżetowych</t>
  </si>
  <si>
    <t>Rozdz 75095</t>
  </si>
  <si>
    <t>Urzędy nacz.organów władzy państw. kontroli i ochrony prawa</t>
  </si>
  <si>
    <t>Rozdz 75101</t>
  </si>
  <si>
    <t>Urzędy nacz.organów władzy państw. kontroli i ochrony prawa oraz sądownictwa</t>
  </si>
  <si>
    <t>Wybory Prezydenta Rzeczypospolitej Polskiej</t>
  </si>
  <si>
    <t>Rozdz 75108</t>
  </si>
  <si>
    <t>Wybory do Sejmu i Senatu</t>
  </si>
  <si>
    <t>Bezpieczeństwo publiczne i ochrona środowiska</t>
  </si>
  <si>
    <t>Rozdz 75404</t>
  </si>
  <si>
    <t>Jednostki terenowe Policji</t>
  </si>
  <si>
    <t>§3000</t>
  </si>
  <si>
    <t>Wpłaty jednostek na fundusz celowy</t>
  </si>
  <si>
    <t>§6170</t>
  </si>
  <si>
    <t>Wpłaty jednostek  na fundusz celowy na finansowanie lub dofinansowanie zadań inwestycyjnych</t>
  </si>
  <si>
    <t>Rozdz 75412</t>
  </si>
  <si>
    <t>Ochotnicze straże pożarne</t>
  </si>
  <si>
    <t>§3020</t>
  </si>
  <si>
    <t>Nagrody i wydatki osobowe nie zaliczane do wynagrodzeń</t>
  </si>
  <si>
    <t>Wydatki na zakupy inwestycyjne jednostek budżetowych</t>
  </si>
  <si>
    <t>Dochody od osób prawnych,od osób fizycznych  i od innych jednostek nie posiadających  osobowości prawnej oraz wydatki związane z ich poborem</t>
  </si>
  <si>
    <t>Rozdz 75647</t>
  </si>
  <si>
    <t>Pobór podatków, opłat i niepodatkowych należności budżetowych</t>
  </si>
  <si>
    <t>§4100</t>
  </si>
  <si>
    <t>Wynagrodzenia agencyjno-prowizyjne</t>
  </si>
  <si>
    <t>Dział 757</t>
  </si>
  <si>
    <t>Obsługa długu publicznego</t>
  </si>
  <si>
    <t>Rozdz 75702</t>
  </si>
  <si>
    <t>Obsługa papierów wartościowych, kredytów i pożyczek jst</t>
  </si>
  <si>
    <t>§8070</t>
  </si>
  <si>
    <t>Odsetki i dyskonto od krajowych skarbowych papierów wartościowych oraz pożyczek i kredytów</t>
  </si>
  <si>
    <t>Różne rozliczenia</t>
  </si>
  <si>
    <t>Nagrody i wyd.osob.nie zaliczane do wynagrodzeń</t>
  </si>
  <si>
    <t>§3260</t>
  </si>
  <si>
    <t>Inne formy pomocy dla uczniów</t>
  </si>
  <si>
    <t>§4240</t>
  </si>
  <si>
    <t>Zakup pomocy nauk.dydakt., książek</t>
  </si>
  <si>
    <t>Rozdz 80103</t>
  </si>
  <si>
    <t>Oddziały przedszkolne w szkołach podstawowych</t>
  </si>
  <si>
    <t>Wydatki osobowe niezaliczone do wynagrodzeń</t>
  </si>
  <si>
    <t>Dodatkowe wynagrodzenia roczne</t>
  </si>
  <si>
    <t>Odpisy na zakładowy fundusz świadczeń socjalnych</t>
  </si>
  <si>
    <t>Rozdz 80104</t>
  </si>
  <si>
    <t>Przedszkola przy szkołach podstawowych</t>
  </si>
  <si>
    <t>§2540</t>
  </si>
  <si>
    <t>Dotacja podmiotowa z budżetu dla niepublicznej jednostki systemu oświaty</t>
  </si>
  <si>
    <t>Składki na ubezpieczenie społeczne</t>
  </si>
  <si>
    <t>Odpisy na zakł.fund.świadczeń socj.</t>
  </si>
  <si>
    <t>Wydatki inwestycyjne jedn.budżet.</t>
  </si>
  <si>
    <t>Rozdz 80113</t>
  </si>
  <si>
    <t>Dowożenie uczniów do szkół</t>
  </si>
  <si>
    <t>Rozdz 80146</t>
  </si>
  <si>
    <t>Dokształcanie i doskonalenie nauczycieli</t>
  </si>
  <si>
    <t>Rozdz 80195</t>
  </si>
  <si>
    <t>Dział 851</t>
  </si>
  <si>
    <t>Ochrona zdrowia</t>
  </si>
  <si>
    <t>Rozdz 85154</t>
  </si>
  <si>
    <t>Przeciwdziałanie alkoholizmowi</t>
  </si>
  <si>
    <t>§3110</t>
  </si>
  <si>
    <t>Świadczenia spoleczne</t>
  </si>
  <si>
    <t>Pomoc społeczna</t>
  </si>
  <si>
    <t>§4330</t>
  </si>
  <si>
    <t>Świadczenia społeczne</t>
  </si>
  <si>
    <t>Dodatkowe wynagrodzenie roczne</t>
  </si>
  <si>
    <t>Wynagrodzenie bezosobowe</t>
  </si>
  <si>
    <t>Odpisy na zfśs</t>
  </si>
  <si>
    <t>§4130</t>
  </si>
  <si>
    <t>Składki na ubezpieczenia zdrowotne</t>
  </si>
  <si>
    <t>Zasiłki i pomoc w naturze</t>
  </si>
  <si>
    <t>Usługi opiekuńcze</t>
  </si>
  <si>
    <t>Rozdz 85401</t>
  </si>
  <si>
    <t>Świetlice szkolne</t>
  </si>
  <si>
    <t>Nagrody i wyd.osob.nie zaliczane do wynagr</t>
  </si>
  <si>
    <t>Pomoce naukowe i dydaktyczne, książki</t>
  </si>
  <si>
    <t>Pomoc materialna dla uczniów</t>
  </si>
  <si>
    <t>§3240</t>
  </si>
  <si>
    <t>Stypendia dla uczniów</t>
  </si>
  <si>
    <t>Rozdz 85446</t>
  </si>
  <si>
    <t>Rozdz 85495</t>
  </si>
  <si>
    <t>Gospodarka komunalna i ochrona środow.</t>
  </si>
  <si>
    <t>§6010</t>
  </si>
  <si>
    <t>Rozdz 90003</t>
  </si>
  <si>
    <t>Oczyszczanie miast i wsi</t>
  </si>
  <si>
    <t>Rozdz 90015</t>
  </si>
  <si>
    <t>Oświetlenie ulic, placów i dróg</t>
  </si>
  <si>
    <t>Rozdz 92116</t>
  </si>
  <si>
    <t>Rozdz 92195</t>
  </si>
  <si>
    <t>Dział 926</t>
  </si>
  <si>
    <t>Kultura fizyczna i sport</t>
  </si>
  <si>
    <t>Rozdz 92605</t>
  </si>
  <si>
    <t>Zadania w zakresie kultury fizycz. i sportu</t>
  </si>
  <si>
    <t>§2820</t>
  </si>
  <si>
    <t>Dotacja celowa z budżetu na finansowanie lub dofinansowanie zadań zleconych do realizacji stowarzyszeniom</t>
  </si>
  <si>
    <t>Ogółem wydatki</t>
  </si>
  <si>
    <t>Wójt Gminy</t>
  </si>
  <si>
    <t>Maciej Śliwerski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</si>
</sst>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8"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0"/>
      <name val="Arial CE"/>
      <family val="2"/>
    </font>
    <font>
      <sz val="9"/>
      <name val="Arial CE"/>
      <family val="2"/>
    </font>
    <font>
      <sz val="8"/>
      <name val="Arial"/>
      <family val="0"/>
    </font>
    <font>
      <sz val="12"/>
      <name val="Arial"/>
      <family val="0"/>
    </font>
    <font>
      <i/>
      <sz val="12"/>
      <name val="Arial CE"/>
      <family val="2"/>
    </font>
    <font>
      <sz val="12"/>
      <name val="Arial CE"/>
      <family val="0"/>
    </font>
    <font>
      <i/>
      <sz val="12"/>
      <name val="Arial"/>
      <family val="2"/>
    </font>
    <font>
      <sz val="14"/>
      <name val="Arial CE"/>
      <family val="2"/>
    </font>
    <font>
      <sz val="11"/>
      <name val="Arial CE"/>
      <family val="2"/>
    </font>
    <font>
      <i/>
      <sz val="11"/>
      <name val="Arial CE"/>
      <family val="2"/>
    </font>
    <font>
      <i/>
      <sz val="12"/>
      <color indexed="8"/>
      <name val="Arial CE"/>
      <family val="2"/>
    </font>
    <font>
      <sz val="12"/>
      <color indexed="8"/>
      <name val="Arial CE"/>
      <family val="2"/>
    </font>
    <font>
      <sz val="11"/>
      <color indexed="8"/>
      <name val="Arial CE"/>
      <family val="2"/>
    </font>
    <font>
      <i/>
      <u val="single"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3" fontId="0" fillId="0" borderId="1" xfId="0" applyNumberForma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top" wrapText="1"/>
    </xf>
    <xf numFmtId="3" fontId="7" fillId="0" borderId="1" xfId="0" applyNumberFormat="1" applyFont="1" applyBorder="1" applyAlignment="1">
      <alignment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3" fontId="9" fillId="0" borderId="1" xfId="0" applyNumberFormat="1" applyFont="1" applyBorder="1" applyAlignment="1">
      <alignment/>
    </xf>
    <xf numFmtId="0" fontId="9" fillId="0" borderId="1" xfId="0" applyFont="1" applyBorder="1" applyAlignment="1">
      <alignment vertical="center" wrapText="1"/>
    </xf>
    <xf numFmtId="3" fontId="9" fillId="0" borderId="1" xfId="0" applyNumberFormat="1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9" fillId="0" borderId="1" xfId="0" applyFont="1" applyBorder="1" applyAlignment="1">
      <alignment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/>
    </xf>
    <xf numFmtId="0" fontId="7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3" fontId="10" fillId="0" borderId="1" xfId="0" applyNumberFormat="1" applyFont="1" applyBorder="1" applyAlignment="1">
      <alignment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1" xfId="0" applyFont="1" applyBorder="1" applyAlignment="1">
      <alignment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top"/>
    </xf>
    <xf numFmtId="49" fontId="8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3" fontId="8" fillId="3" borderId="1" xfId="0" applyNumberFormat="1" applyFont="1" applyFill="1" applyBorder="1" applyAlignment="1">
      <alignment vertical="center" wrapText="1"/>
    </xf>
    <xf numFmtId="164" fontId="9" fillId="3" borderId="1" xfId="0" applyNumberFormat="1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/>
    </xf>
    <xf numFmtId="3" fontId="9" fillId="0" borderId="1" xfId="0" applyNumberFormat="1" applyFont="1" applyBorder="1" applyAlignment="1">
      <alignment vertical="center" wrapText="1"/>
    </xf>
    <xf numFmtId="164" fontId="9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top" wrapText="1"/>
    </xf>
    <xf numFmtId="0" fontId="8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vertical="center" wrapText="1"/>
    </xf>
    <xf numFmtId="164" fontId="8" fillId="3" borderId="1" xfId="0" applyNumberFormat="1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3" fontId="8" fillId="3" borderId="1" xfId="0" applyNumberFormat="1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 wrapText="1"/>
    </xf>
    <xf numFmtId="3" fontId="9" fillId="3" borderId="1" xfId="0" applyNumberFormat="1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vertical="center" wrapText="1"/>
    </xf>
    <xf numFmtId="3" fontId="14" fillId="3" borderId="1" xfId="0" applyNumberFormat="1" applyFont="1" applyFill="1" applyBorder="1" applyAlignment="1">
      <alignment vertical="center" wrapText="1"/>
    </xf>
    <xf numFmtId="164" fontId="14" fillId="3" borderId="1" xfId="0" applyNumberFormat="1" applyFont="1" applyFill="1" applyBorder="1" applyAlignment="1">
      <alignment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vertical="center" wrapText="1"/>
    </xf>
    <xf numFmtId="3" fontId="15" fillId="3" borderId="1" xfId="0" applyNumberFormat="1" applyFont="1" applyFill="1" applyBorder="1" applyAlignment="1">
      <alignment vertical="center" wrapText="1"/>
    </xf>
    <xf numFmtId="164" fontId="15" fillId="3" borderId="1" xfId="0" applyNumberFormat="1" applyFont="1" applyFill="1" applyBorder="1" applyAlignment="1">
      <alignment vertical="center" wrapText="1"/>
    </xf>
    <xf numFmtId="0" fontId="16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3" fontId="9" fillId="3" borderId="1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9" fillId="3" borderId="0" xfId="0" applyFont="1" applyFill="1" applyBorder="1" applyAlignment="1">
      <alignment vertical="center"/>
    </xf>
    <xf numFmtId="0" fontId="12" fillId="3" borderId="1" xfId="0" applyFont="1" applyFill="1" applyBorder="1" applyAlignment="1">
      <alignment/>
    </xf>
    <xf numFmtId="0" fontId="12" fillId="3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3" fontId="1" fillId="3" borderId="1" xfId="0" applyNumberFormat="1" applyFont="1" applyFill="1" applyBorder="1" applyAlignment="1">
      <alignment vertical="center" wrapText="1"/>
    </xf>
    <xf numFmtId="3" fontId="1" fillId="3" borderId="1" xfId="0" applyNumberFormat="1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9" fillId="3" borderId="0" xfId="0" applyFont="1" applyFill="1" applyAlignment="1">
      <alignment vertical="center"/>
    </xf>
    <xf numFmtId="0" fontId="9" fillId="3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4"/>
  <sheetViews>
    <sheetView workbookViewId="0" topLeftCell="A211">
      <selection activeCell="B230" sqref="B230"/>
    </sheetView>
  </sheetViews>
  <sheetFormatPr defaultColWidth="9.140625" defaultRowHeight="12.75"/>
  <cols>
    <col min="1" max="1" width="14.8515625" style="88" customWidth="1"/>
    <col min="2" max="2" width="50.28125" style="88" customWidth="1"/>
    <col min="3" max="3" width="14.140625" style="88" customWidth="1"/>
    <col min="4" max="4" width="14.421875" style="88" bestFit="1" customWidth="1"/>
    <col min="5" max="5" width="8.8515625" style="88" customWidth="1"/>
    <col min="6" max="6" width="2.28125" style="90" customWidth="1"/>
    <col min="7" max="16384" width="9.140625" style="90" customWidth="1"/>
  </cols>
  <sheetData>
    <row r="1" spans="2:5" ht="15">
      <c r="B1" s="89" t="s">
        <v>75</v>
      </c>
      <c r="C1" s="89"/>
      <c r="D1" s="89"/>
      <c r="E1" s="89"/>
    </row>
    <row r="2" spans="2:5" ht="15">
      <c r="B2" s="91" t="s">
        <v>76</v>
      </c>
      <c r="C2" s="91"/>
      <c r="D2" s="91"/>
      <c r="E2" s="91"/>
    </row>
    <row r="3" spans="2:5" ht="10.5" customHeight="1">
      <c r="B3" s="92"/>
      <c r="C3" s="92"/>
      <c r="D3" s="92"/>
      <c r="E3" s="92"/>
    </row>
    <row r="4" spans="1:5" ht="29.25" customHeight="1">
      <c r="A4" s="93" t="s">
        <v>77</v>
      </c>
      <c r="B4" s="93"/>
      <c r="C4" s="93"/>
      <c r="D4" s="93"/>
      <c r="E4" s="93"/>
    </row>
    <row r="5" spans="1:2" ht="19.5" customHeight="1">
      <c r="A5" s="94" t="s">
        <v>78</v>
      </c>
      <c r="B5" s="94"/>
    </row>
    <row r="6" spans="1:5" ht="31.5">
      <c r="A6" s="95" t="s">
        <v>79</v>
      </c>
      <c r="B6" s="95" t="s">
        <v>80</v>
      </c>
      <c r="C6" s="95" t="s">
        <v>81</v>
      </c>
      <c r="D6" s="95" t="s">
        <v>4</v>
      </c>
      <c r="E6" s="95" t="s">
        <v>82</v>
      </c>
    </row>
    <row r="7" spans="1:5" ht="15">
      <c r="A7" s="84">
        <v>1</v>
      </c>
      <c r="B7" s="84">
        <v>2</v>
      </c>
      <c r="C7" s="84">
        <v>3</v>
      </c>
      <c r="D7" s="84">
        <v>4</v>
      </c>
      <c r="E7" s="84">
        <v>5</v>
      </c>
    </row>
    <row r="8" spans="1:5" s="99" customFormat="1" ht="21" customHeight="1">
      <c r="A8" s="96" t="s">
        <v>83</v>
      </c>
      <c r="B8" s="96" t="s">
        <v>84</v>
      </c>
      <c r="C8" s="97">
        <f>C9</f>
        <v>900</v>
      </c>
      <c r="D8" s="97">
        <f>D9</f>
        <v>1033</v>
      </c>
      <c r="E8" s="98">
        <f>D8/C8*100</f>
        <v>114.77777777777777</v>
      </c>
    </row>
    <row r="9" spans="1:5" ht="15.75" customHeight="1">
      <c r="A9" s="56" t="s">
        <v>85</v>
      </c>
      <c r="B9" s="56" t="s">
        <v>86</v>
      </c>
      <c r="C9" s="100">
        <f>C10</f>
        <v>900</v>
      </c>
      <c r="D9" s="100">
        <f>D10</f>
        <v>1033</v>
      </c>
      <c r="E9" s="101">
        <f aca="true" t="shared" si="0" ref="E9:E72">D9/C9*100</f>
        <v>114.77777777777777</v>
      </c>
    </row>
    <row r="10" spans="1:5" ht="29.25" customHeight="1">
      <c r="A10" s="84" t="s">
        <v>87</v>
      </c>
      <c r="B10" s="102" t="s">
        <v>88</v>
      </c>
      <c r="C10" s="100">
        <v>900</v>
      </c>
      <c r="D10" s="100">
        <v>1033</v>
      </c>
      <c r="E10" s="101">
        <f t="shared" si="0"/>
        <v>114.77777777777777</v>
      </c>
    </row>
    <row r="11" spans="1:5" s="99" customFormat="1" ht="25.5" customHeight="1">
      <c r="A11" s="103" t="s">
        <v>89</v>
      </c>
      <c r="B11" s="104" t="s">
        <v>90</v>
      </c>
      <c r="C11" s="97">
        <f>C12</f>
        <v>241000</v>
      </c>
      <c r="D11" s="97">
        <f>D12</f>
        <v>265312</v>
      </c>
      <c r="E11" s="105">
        <f t="shared" si="0"/>
        <v>110.08796680497926</v>
      </c>
    </row>
    <row r="12" spans="1:5" ht="17.25" customHeight="1">
      <c r="A12" s="84" t="s">
        <v>91</v>
      </c>
      <c r="B12" s="56" t="s">
        <v>92</v>
      </c>
      <c r="C12" s="100">
        <f>C13+C14</f>
        <v>241000</v>
      </c>
      <c r="D12" s="100">
        <f>D13+D14</f>
        <v>265312</v>
      </c>
      <c r="E12" s="101">
        <f t="shared" si="0"/>
        <v>110.08796680497926</v>
      </c>
    </row>
    <row r="13" spans="1:5" ht="15">
      <c r="A13" s="84" t="s">
        <v>93</v>
      </c>
      <c r="B13" s="56" t="s">
        <v>94</v>
      </c>
      <c r="C13" s="100">
        <v>240000</v>
      </c>
      <c r="D13" s="100">
        <v>263877</v>
      </c>
      <c r="E13" s="101">
        <f t="shared" si="0"/>
        <v>109.94874999999999</v>
      </c>
    </row>
    <row r="14" spans="1:5" ht="15" customHeight="1">
      <c r="A14" s="84" t="s">
        <v>95</v>
      </c>
      <c r="B14" s="56" t="s">
        <v>96</v>
      </c>
      <c r="C14" s="100">
        <v>1000</v>
      </c>
      <c r="D14" s="100">
        <v>1435</v>
      </c>
      <c r="E14" s="101">
        <f t="shared" si="0"/>
        <v>143.5</v>
      </c>
    </row>
    <row r="15" spans="1:5" s="109" customFormat="1" ht="20.25" customHeight="1">
      <c r="A15" s="106" t="s">
        <v>97</v>
      </c>
      <c r="B15" s="107" t="s">
        <v>98</v>
      </c>
      <c r="C15" s="108">
        <f>C16</f>
        <v>6751</v>
      </c>
      <c r="D15" s="108">
        <f>D16</f>
        <v>6751</v>
      </c>
      <c r="E15" s="98">
        <f t="shared" si="0"/>
        <v>100</v>
      </c>
    </row>
    <row r="16" spans="1:5" ht="18.75" customHeight="1">
      <c r="A16" s="84" t="s">
        <v>99</v>
      </c>
      <c r="B16" s="56" t="s">
        <v>100</v>
      </c>
      <c r="C16" s="100">
        <f>C17</f>
        <v>6751</v>
      </c>
      <c r="D16" s="100">
        <f>D17</f>
        <v>6751</v>
      </c>
      <c r="E16" s="101">
        <f t="shared" si="0"/>
        <v>100</v>
      </c>
    </row>
    <row r="17" spans="1:5" ht="16.5" customHeight="1">
      <c r="A17" s="84" t="s">
        <v>101</v>
      </c>
      <c r="B17" s="56" t="s">
        <v>102</v>
      </c>
      <c r="C17" s="100">
        <v>6751</v>
      </c>
      <c r="D17" s="100">
        <v>6751</v>
      </c>
      <c r="E17" s="101">
        <f t="shared" si="0"/>
        <v>100</v>
      </c>
    </row>
    <row r="18" spans="1:5" s="99" customFormat="1" ht="19.5" customHeight="1">
      <c r="A18" s="96" t="s">
        <v>103</v>
      </c>
      <c r="B18" s="96" t="s">
        <v>104</v>
      </c>
      <c r="C18" s="97">
        <f>C19+C24</f>
        <v>48330</v>
      </c>
      <c r="D18" s="97">
        <f>D19+D24</f>
        <v>24570</v>
      </c>
      <c r="E18" s="105">
        <f t="shared" si="0"/>
        <v>50.83798882681564</v>
      </c>
    </row>
    <row r="19" spans="1:5" ht="18.75" customHeight="1">
      <c r="A19" s="110" t="s">
        <v>105</v>
      </c>
      <c r="B19" s="110" t="s">
        <v>106</v>
      </c>
      <c r="C19" s="111">
        <f>SUM(C20:C23)</f>
        <v>44162</v>
      </c>
      <c r="D19" s="111">
        <f>SUM(D20,D21,D22,D23)</f>
        <v>20590</v>
      </c>
      <c r="E19" s="98">
        <f t="shared" si="0"/>
        <v>46.62379421221865</v>
      </c>
    </row>
    <row r="20" spans="1:5" ht="30">
      <c r="A20" s="112" t="s">
        <v>107</v>
      </c>
      <c r="B20" s="110" t="s">
        <v>108</v>
      </c>
      <c r="C20" s="111">
        <v>6302</v>
      </c>
      <c r="D20" s="111">
        <v>6303</v>
      </c>
      <c r="E20" s="98">
        <f t="shared" si="0"/>
        <v>100.01586797841955</v>
      </c>
    </row>
    <row r="21" spans="1:5" ht="29.25" customHeight="1">
      <c r="A21" s="112" t="s">
        <v>87</v>
      </c>
      <c r="B21" s="113" t="s">
        <v>88</v>
      </c>
      <c r="C21" s="111">
        <v>37860</v>
      </c>
      <c r="D21" s="111">
        <v>11117</v>
      </c>
      <c r="E21" s="98">
        <f t="shared" si="0"/>
        <v>29.363444268357103</v>
      </c>
    </row>
    <row r="22" spans="1:5" ht="15" customHeight="1">
      <c r="A22" s="112" t="s">
        <v>93</v>
      </c>
      <c r="B22" s="110" t="s">
        <v>94</v>
      </c>
      <c r="C22" s="111">
        <v>0</v>
      </c>
      <c r="D22" s="111">
        <v>2417</v>
      </c>
      <c r="E22" s="98"/>
    </row>
    <row r="23" spans="1:5" ht="15.75" customHeight="1">
      <c r="A23" s="112" t="s">
        <v>95</v>
      </c>
      <c r="B23" s="110" t="s">
        <v>96</v>
      </c>
      <c r="C23" s="111">
        <v>0</v>
      </c>
      <c r="D23" s="111">
        <v>753</v>
      </c>
      <c r="E23" s="98"/>
    </row>
    <row r="24" spans="1:5" ht="16.5" customHeight="1">
      <c r="A24" s="110" t="s">
        <v>109</v>
      </c>
      <c r="B24" s="110" t="s">
        <v>86</v>
      </c>
      <c r="C24" s="111">
        <v>4168</v>
      </c>
      <c r="D24" s="111">
        <f>D25+D26</f>
        <v>3980</v>
      </c>
      <c r="E24" s="98">
        <f t="shared" si="0"/>
        <v>95.489443378119</v>
      </c>
    </row>
    <row r="25" spans="1:5" ht="27.75" customHeight="1">
      <c r="A25" s="112" t="s">
        <v>87</v>
      </c>
      <c r="B25" s="110" t="s">
        <v>88</v>
      </c>
      <c r="C25" s="111">
        <v>4168</v>
      </c>
      <c r="D25" s="111">
        <v>3939</v>
      </c>
      <c r="E25" s="98">
        <f t="shared" si="0"/>
        <v>94.50575815738964</v>
      </c>
    </row>
    <row r="26" spans="1:5" ht="15.75" customHeight="1">
      <c r="A26" s="112" t="s">
        <v>95</v>
      </c>
      <c r="B26" s="110" t="s">
        <v>96</v>
      </c>
      <c r="C26" s="111">
        <v>0</v>
      </c>
      <c r="D26" s="111">
        <v>41</v>
      </c>
      <c r="E26" s="98"/>
    </row>
    <row r="27" spans="1:5" s="99" customFormat="1" ht="21" customHeight="1">
      <c r="A27" s="96" t="s">
        <v>110</v>
      </c>
      <c r="B27" s="96" t="s">
        <v>111</v>
      </c>
      <c r="C27" s="97">
        <f>C28+C31</f>
        <v>90974</v>
      </c>
      <c r="D27" s="97">
        <f>D28+D31</f>
        <v>94397</v>
      </c>
      <c r="E27" s="105">
        <f t="shared" si="0"/>
        <v>103.76261349396532</v>
      </c>
    </row>
    <row r="28" spans="1:5" ht="18.75" customHeight="1">
      <c r="A28" s="110" t="s">
        <v>112</v>
      </c>
      <c r="B28" s="110" t="s">
        <v>113</v>
      </c>
      <c r="C28" s="111">
        <f>SUM(C29,C30)</f>
        <v>74216</v>
      </c>
      <c r="D28" s="111">
        <f>SUM(D29:D30)</f>
        <v>74754</v>
      </c>
      <c r="E28" s="98">
        <f t="shared" si="0"/>
        <v>100.72491107038914</v>
      </c>
    </row>
    <row r="29" spans="1:5" ht="42.75">
      <c r="A29" s="112" t="s">
        <v>114</v>
      </c>
      <c r="B29" s="114" t="s">
        <v>115</v>
      </c>
      <c r="C29" s="111">
        <v>73085</v>
      </c>
      <c r="D29" s="111">
        <v>73085</v>
      </c>
      <c r="E29" s="98">
        <f t="shared" si="0"/>
        <v>100</v>
      </c>
    </row>
    <row r="30" spans="1:5" ht="30">
      <c r="A30" s="112" t="s">
        <v>116</v>
      </c>
      <c r="B30" s="110" t="s">
        <v>117</v>
      </c>
      <c r="C30" s="111">
        <v>1131</v>
      </c>
      <c r="D30" s="111">
        <v>1669</v>
      </c>
      <c r="E30" s="98">
        <f t="shared" si="0"/>
        <v>147.5685234305924</v>
      </c>
    </row>
    <row r="31" spans="1:5" ht="18" customHeight="1">
      <c r="A31" s="84" t="s">
        <v>118</v>
      </c>
      <c r="B31" s="56" t="s">
        <v>119</v>
      </c>
      <c r="C31" s="100">
        <f>SUM(C34,C33,C32)</f>
        <v>16758</v>
      </c>
      <c r="D31" s="100">
        <f>D32+D33+D34</f>
        <v>19643</v>
      </c>
      <c r="E31" s="101">
        <f t="shared" si="0"/>
        <v>117.2156581931018</v>
      </c>
    </row>
    <row r="32" spans="1:5" ht="15">
      <c r="A32" s="84" t="s">
        <v>120</v>
      </c>
      <c r="B32" s="56" t="s">
        <v>121</v>
      </c>
      <c r="C32" s="100">
        <v>0</v>
      </c>
      <c r="D32" s="100">
        <v>57</v>
      </c>
      <c r="E32" s="101"/>
    </row>
    <row r="33" spans="1:5" ht="26.25" customHeight="1">
      <c r="A33" s="84" t="s">
        <v>87</v>
      </c>
      <c r="B33" s="102" t="s">
        <v>88</v>
      </c>
      <c r="C33" s="100">
        <v>13258</v>
      </c>
      <c r="D33" s="100">
        <v>13907</v>
      </c>
      <c r="E33" s="101">
        <f t="shared" si="0"/>
        <v>104.8951576406698</v>
      </c>
    </row>
    <row r="34" spans="1:5" ht="15">
      <c r="A34" s="84" t="s">
        <v>93</v>
      </c>
      <c r="B34" s="56" t="s">
        <v>94</v>
      </c>
      <c r="C34" s="100">
        <v>3500</v>
      </c>
      <c r="D34" s="100">
        <v>5679</v>
      </c>
      <c r="E34" s="101">
        <f t="shared" si="0"/>
        <v>162.25714285714287</v>
      </c>
    </row>
    <row r="35" spans="1:5" s="99" customFormat="1" ht="30">
      <c r="A35" s="115" t="s">
        <v>122</v>
      </c>
      <c r="B35" s="116" t="s">
        <v>123</v>
      </c>
      <c r="C35" s="117">
        <f>C36+C38+C40</f>
        <v>47537</v>
      </c>
      <c r="D35" s="117">
        <f>D36+D38+D40</f>
        <v>47537</v>
      </c>
      <c r="E35" s="118">
        <f t="shared" si="0"/>
        <v>100</v>
      </c>
    </row>
    <row r="36" spans="1:5" ht="30">
      <c r="A36" s="119" t="s">
        <v>124</v>
      </c>
      <c r="B36" s="120" t="s">
        <v>125</v>
      </c>
      <c r="C36" s="121">
        <f>C37</f>
        <v>1500</v>
      </c>
      <c r="D36" s="121">
        <f>D37</f>
        <v>1500</v>
      </c>
      <c r="E36" s="122">
        <f t="shared" si="0"/>
        <v>100</v>
      </c>
    </row>
    <row r="37" spans="1:5" ht="41.25" customHeight="1">
      <c r="A37" s="119" t="s">
        <v>114</v>
      </c>
      <c r="B37" s="123" t="s">
        <v>126</v>
      </c>
      <c r="C37" s="121">
        <v>1500</v>
      </c>
      <c r="D37" s="121">
        <v>1500</v>
      </c>
      <c r="E37" s="122">
        <f t="shared" si="0"/>
        <v>100</v>
      </c>
    </row>
    <row r="38" spans="1:5" ht="19.5" customHeight="1">
      <c r="A38" s="119" t="s">
        <v>127</v>
      </c>
      <c r="B38" s="120" t="s">
        <v>128</v>
      </c>
      <c r="C38" s="121">
        <f>C39</f>
        <v>28767</v>
      </c>
      <c r="D38" s="121">
        <f>D39</f>
        <v>28767</v>
      </c>
      <c r="E38" s="122">
        <f t="shared" si="0"/>
        <v>100</v>
      </c>
    </row>
    <row r="39" spans="1:5" ht="42" customHeight="1">
      <c r="A39" s="119" t="s">
        <v>114</v>
      </c>
      <c r="B39" s="123" t="s">
        <v>126</v>
      </c>
      <c r="C39" s="121">
        <v>28767</v>
      </c>
      <c r="D39" s="121">
        <v>28767</v>
      </c>
      <c r="E39" s="122">
        <f t="shared" si="0"/>
        <v>100</v>
      </c>
    </row>
    <row r="40" spans="1:5" ht="20.25" customHeight="1">
      <c r="A40" s="119" t="s">
        <v>129</v>
      </c>
      <c r="B40" s="123" t="s">
        <v>130</v>
      </c>
      <c r="C40" s="121">
        <f>C41</f>
        <v>17270</v>
      </c>
      <c r="D40" s="121">
        <f>D41</f>
        <v>17270</v>
      </c>
      <c r="E40" s="122">
        <f t="shared" si="0"/>
        <v>100</v>
      </c>
    </row>
    <row r="41" spans="1:5" ht="42" customHeight="1">
      <c r="A41" s="119" t="s">
        <v>114</v>
      </c>
      <c r="B41" s="123" t="s">
        <v>126</v>
      </c>
      <c r="C41" s="121">
        <v>17270</v>
      </c>
      <c r="D41" s="121">
        <v>17270</v>
      </c>
      <c r="E41" s="122">
        <f t="shared" si="0"/>
        <v>100</v>
      </c>
    </row>
    <row r="42" spans="1:5" s="99" customFormat="1" ht="30">
      <c r="A42" s="96" t="s">
        <v>131</v>
      </c>
      <c r="B42" s="96" t="s">
        <v>132</v>
      </c>
      <c r="C42" s="97">
        <f>C43</f>
        <v>500</v>
      </c>
      <c r="D42" s="97">
        <f>D43</f>
        <v>500</v>
      </c>
      <c r="E42" s="105">
        <f t="shared" si="0"/>
        <v>100</v>
      </c>
    </row>
    <row r="43" spans="1:5" ht="18" customHeight="1">
      <c r="A43" s="112" t="s">
        <v>133</v>
      </c>
      <c r="B43" s="110" t="s">
        <v>134</v>
      </c>
      <c r="C43" s="111">
        <f>C44</f>
        <v>500</v>
      </c>
      <c r="D43" s="111">
        <f>D44</f>
        <v>500</v>
      </c>
      <c r="E43" s="98">
        <f t="shared" si="0"/>
        <v>100</v>
      </c>
    </row>
    <row r="44" spans="1:5" ht="41.25" customHeight="1">
      <c r="A44" s="112" t="s">
        <v>114</v>
      </c>
      <c r="B44" s="114" t="s">
        <v>135</v>
      </c>
      <c r="C44" s="111">
        <v>500</v>
      </c>
      <c r="D44" s="111">
        <v>500</v>
      </c>
      <c r="E44" s="98">
        <f t="shared" si="0"/>
        <v>100</v>
      </c>
    </row>
    <row r="45" spans="1:5" s="99" customFormat="1" ht="60" customHeight="1">
      <c r="A45" s="96" t="s">
        <v>136</v>
      </c>
      <c r="B45" s="96" t="s">
        <v>137</v>
      </c>
      <c r="C45" s="97">
        <f>SUM(C46,C49,C56,C67,C71)</f>
        <v>5932273</v>
      </c>
      <c r="D45" s="97">
        <f>SUM(D46,D49,D56,D67,D71)</f>
        <v>6504014</v>
      </c>
      <c r="E45" s="105">
        <f t="shared" si="0"/>
        <v>109.63780662150914</v>
      </c>
    </row>
    <row r="46" spans="1:5" ht="28.5" customHeight="1">
      <c r="A46" s="110" t="s">
        <v>138</v>
      </c>
      <c r="B46" s="110" t="s">
        <v>139</v>
      </c>
      <c r="C46" s="111">
        <f>C47+C48</f>
        <v>55150</v>
      </c>
      <c r="D46" s="111">
        <f>D47+D48</f>
        <v>73147</v>
      </c>
      <c r="E46" s="98">
        <f t="shared" si="0"/>
        <v>132.6328195829556</v>
      </c>
    </row>
    <row r="47" spans="1:5" ht="15.75" customHeight="1">
      <c r="A47" s="112" t="s">
        <v>140</v>
      </c>
      <c r="B47" s="110" t="s">
        <v>141</v>
      </c>
      <c r="C47" s="111">
        <v>55000</v>
      </c>
      <c r="D47" s="111">
        <v>72375</v>
      </c>
      <c r="E47" s="98">
        <f t="shared" si="0"/>
        <v>131.5909090909091</v>
      </c>
    </row>
    <row r="48" spans="1:5" ht="17.25" customHeight="1">
      <c r="A48" s="112" t="s">
        <v>142</v>
      </c>
      <c r="B48" s="114" t="s">
        <v>143</v>
      </c>
      <c r="C48" s="111">
        <v>150</v>
      </c>
      <c r="D48" s="111">
        <v>772</v>
      </c>
      <c r="E48" s="98">
        <f t="shared" si="0"/>
        <v>514.6666666666666</v>
      </c>
    </row>
    <row r="49" spans="1:5" ht="45" customHeight="1">
      <c r="A49" s="112" t="s">
        <v>144</v>
      </c>
      <c r="B49" s="110" t="s">
        <v>145</v>
      </c>
      <c r="C49" s="111">
        <f>C50+C51+C52+C53+C54+C55</f>
        <v>939572</v>
      </c>
      <c r="D49" s="111">
        <f>D50+D51+D52+D53+D54+D55</f>
        <v>1018284</v>
      </c>
      <c r="E49" s="98">
        <f t="shared" si="0"/>
        <v>108.37743142622385</v>
      </c>
    </row>
    <row r="50" spans="1:5" ht="16.5" customHeight="1">
      <c r="A50" s="112" t="s">
        <v>146</v>
      </c>
      <c r="B50" s="110" t="s">
        <v>147</v>
      </c>
      <c r="C50" s="111">
        <v>799797</v>
      </c>
      <c r="D50" s="111">
        <v>865559</v>
      </c>
      <c r="E50" s="98">
        <f t="shared" si="0"/>
        <v>108.22233641786603</v>
      </c>
    </row>
    <row r="51" spans="1:5" ht="15.75" customHeight="1">
      <c r="A51" s="112" t="s">
        <v>148</v>
      </c>
      <c r="B51" s="110" t="s">
        <v>149</v>
      </c>
      <c r="C51" s="111">
        <v>0</v>
      </c>
      <c r="D51" s="111">
        <v>165</v>
      </c>
      <c r="E51" s="98"/>
    </row>
    <row r="52" spans="1:5" ht="15.75" customHeight="1">
      <c r="A52" s="112" t="s">
        <v>150</v>
      </c>
      <c r="B52" s="110" t="s">
        <v>151</v>
      </c>
      <c r="C52" s="111">
        <v>1000</v>
      </c>
      <c r="D52" s="111">
        <v>1395</v>
      </c>
      <c r="E52" s="98">
        <f t="shared" si="0"/>
        <v>139.5</v>
      </c>
    </row>
    <row r="53" spans="1:5" ht="15.75" customHeight="1">
      <c r="A53" s="112" t="s">
        <v>152</v>
      </c>
      <c r="B53" s="110" t="s">
        <v>153</v>
      </c>
      <c r="C53" s="111">
        <v>90000</v>
      </c>
      <c r="D53" s="111">
        <v>94588</v>
      </c>
      <c r="E53" s="98">
        <f t="shared" si="0"/>
        <v>105.09777777777778</v>
      </c>
    </row>
    <row r="54" spans="1:5" ht="15">
      <c r="A54" s="112" t="s">
        <v>154</v>
      </c>
      <c r="B54" s="110" t="s">
        <v>155</v>
      </c>
      <c r="C54" s="111">
        <v>0</v>
      </c>
      <c r="D54" s="111">
        <v>2101</v>
      </c>
      <c r="E54" s="98">
        <v>0</v>
      </c>
    </row>
    <row r="55" spans="1:5" ht="30" customHeight="1">
      <c r="A55" s="112" t="s">
        <v>142</v>
      </c>
      <c r="B55" s="110" t="s">
        <v>156</v>
      </c>
      <c r="C55" s="111">
        <v>48775</v>
      </c>
      <c r="D55" s="111">
        <v>54476</v>
      </c>
      <c r="E55" s="98">
        <f t="shared" si="0"/>
        <v>111.68836494105588</v>
      </c>
    </row>
    <row r="56" spans="1:5" ht="62.25" customHeight="1">
      <c r="A56" s="112" t="s">
        <v>157</v>
      </c>
      <c r="B56" s="110" t="s">
        <v>158</v>
      </c>
      <c r="C56" s="111">
        <f>SUM(C57,C58,C59,C60,C61,C62,C63,C64,C65,C66)</f>
        <v>1402600</v>
      </c>
      <c r="D56" s="111">
        <f>SUM(D57,D58,D59,D60,D61,D62,D63,D64,D65,D66)</f>
        <v>1595947</v>
      </c>
      <c r="E56" s="98">
        <f t="shared" si="0"/>
        <v>113.78489947240837</v>
      </c>
    </row>
    <row r="57" spans="1:5" ht="16.5" customHeight="1">
      <c r="A57" s="112" t="s">
        <v>146</v>
      </c>
      <c r="B57" s="110" t="s">
        <v>147</v>
      </c>
      <c r="C57" s="111">
        <v>975000</v>
      </c>
      <c r="D57" s="111">
        <v>1067909</v>
      </c>
      <c r="E57" s="98">
        <f t="shared" si="0"/>
        <v>109.52912820512822</v>
      </c>
    </row>
    <row r="58" spans="1:5" ht="16.5" customHeight="1">
      <c r="A58" s="112" t="s">
        <v>148</v>
      </c>
      <c r="B58" s="110" t="s">
        <v>149</v>
      </c>
      <c r="C58" s="111">
        <v>22000</v>
      </c>
      <c r="D58" s="111">
        <v>35181</v>
      </c>
      <c r="E58" s="98">
        <f t="shared" si="0"/>
        <v>159.91363636363636</v>
      </c>
    </row>
    <row r="59" spans="1:5" ht="16.5" customHeight="1">
      <c r="A59" s="112" t="s">
        <v>150</v>
      </c>
      <c r="B59" s="110" t="s">
        <v>151</v>
      </c>
      <c r="C59" s="111">
        <v>3000</v>
      </c>
      <c r="D59" s="111">
        <v>4129</v>
      </c>
      <c r="E59" s="98">
        <f t="shared" si="0"/>
        <v>137.63333333333335</v>
      </c>
    </row>
    <row r="60" spans="1:5" ht="16.5" customHeight="1">
      <c r="A60" s="112" t="s">
        <v>152</v>
      </c>
      <c r="B60" s="110" t="s">
        <v>153</v>
      </c>
      <c r="C60" s="111">
        <v>71500</v>
      </c>
      <c r="D60" s="111">
        <v>98441</v>
      </c>
      <c r="E60" s="98">
        <f t="shared" si="0"/>
        <v>137.6797202797203</v>
      </c>
    </row>
    <row r="61" spans="1:5" ht="16.5" customHeight="1">
      <c r="A61" s="112" t="s">
        <v>159</v>
      </c>
      <c r="B61" s="110" t="s">
        <v>160</v>
      </c>
      <c r="C61" s="111">
        <v>60000</v>
      </c>
      <c r="D61" s="111">
        <v>77160</v>
      </c>
      <c r="E61" s="98">
        <f t="shared" si="0"/>
        <v>128.6</v>
      </c>
    </row>
    <row r="62" spans="1:5" ht="16.5" customHeight="1">
      <c r="A62" s="112" t="s">
        <v>161</v>
      </c>
      <c r="B62" s="110" t="s">
        <v>162</v>
      </c>
      <c r="C62" s="111">
        <v>100</v>
      </c>
      <c r="D62" s="111">
        <v>0</v>
      </c>
      <c r="E62" s="98"/>
    </row>
    <row r="63" spans="1:5" ht="28.5" customHeight="1">
      <c r="A63" s="112" t="s">
        <v>163</v>
      </c>
      <c r="B63" s="110" t="s">
        <v>164</v>
      </c>
      <c r="C63" s="111">
        <v>8000</v>
      </c>
      <c r="D63" s="111">
        <v>5100</v>
      </c>
      <c r="E63" s="98">
        <f t="shared" si="0"/>
        <v>63.74999999999999</v>
      </c>
    </row>
    <row r="64" spans="1:5" ht="18" customHeight="1">
      <c r="A64" s="112" t="s">
        <v>154</v>
      </c>
      <c r="B64" s="110" t="s">
        <v>155</v>
      </c>
      <c r="C64" s="111">
        <v>230000</v>
      </c>
      <c r="D64" s="111">
        <v>266176</v>
      </c>
      <c r="E64" s="98">
        <f t="shared" si="0"/>
        <v>115.72869565217391</v>
      </c>
    </row>
    <row r="65" spans="1:5" ht="28.5" customHeight="1">
      <c r="A65" s="112" t="s">
        <v>142</v>
      </c>
      <c r="B65" s="110" t="s">
        <v>156</v>
      </c>
      <c r="C65" s="111">
        <v>18000</v>
      </c>
      <c r="D65" s="111">
        <v>16651</v>
      </c>
      <c r="E65" s="98">
        <f t="shared" si="0"/>
        <v>92.50555555555555</v>
      </c>
    </row>
    <row r="66" spans="1:5" ht="19.5" customHeight="1">
      <c r="A66" s="112" t="s">
        <v>165</v>
      </c>
      <c r="B66" s="110" t="s">
        <v>166</v>
      </c>
      <c r="C66" s="111">
        <v>15000</v>
      </c>
      <c r="D66" s="111">
        <v>25200</v>
      </c>
      <c r="E66" s="98">
        <f t="shared" si="0"/>
        <v>168</v>
      </c>
    </row>
    <row r="67" spans="1:5" ht="23.25" customHeight="1">
      <c r="A67" s="112" t="s">
        <v>167</v>
      </c>
      <c r="B67" s="110" t="s">
        <v>168</v>
      </c>
      <c r="C67" s="111">
        <f>C68+C69+C70</f>
        <v>88586</v>
      </c>
      <c r="D67" s="111">
        <f>D68+D69+D70</f>
        <v>124272</v>
      </c>
      <c r="E67" s="98">
        <f t="shared" si="0"/>
        <v>140.28401779062153</v>
      </c>
    </row>
    <row r="68" spans="1:5" ht="16.5" customHeight="1">
      <c r="A68" s="112" t="s">
        <v>169</v>
      </c>
      <c r="B68" s="110" t="s">
        <v>170</v>
      </c>
      <c r="C68" s="111">
        <v>23000</v>
      </c>
      <c r="D68" s="111">
        <v>26968</v>
      </c>
      <c r="E68" s="98">
        <f t="shared" si="0"/>
        <v>117.25217391304348</v>
      </c>
    </row>
    <row r="69" spans="1:5" ht="30">
      <c r="A69" s="112" t="s">
        <v>171</v>
      </c>
      <c r="B69" s="110" t="s">
        <v>172</v>
      </c>
      <c r="C69" s="111">
        <v>53586</v>
      </c>
      <c r="D69" s="111">
        <v>65319</v>
      </c>
      <c r="E69" s="98">
        <f t="shared" si="0"/>
        <v>121.89564438472735</v>
      </c>
    </row>
    <row r="70" spans="1:5" ht="30">
      <c r="A70" s="112" t="s">
        <v>173</v>
      </c>
      <c r="B70" s="110" t="s">
        <v>174</v>
      </c>
      <c r="C70" s="111">
        <v>12000</v>
      </c>
      <c r="D70" s="111">
        <v>31985</v>
      </c>
      <c r="E70" s="98">
        <f t="shared" si="0"/>
        <v>266.5416666666667</v>
      </c>
    </row>
    <row r="71" spans="1:5" ht="30">
      <c r="A71" s="110" t="s">
        <v>175</v>
      </c>
      <c r="B71" s="110" t="s">
        <v>176</v>
      </c>
      <c r="C71" s="111">
        <f>C72+C73</f>
        <v>3446365</v>
      </c>
      <c r="D71" s="111">
        <f>D72+D73</f>
        <v>3692364</v>
      </c>
      <c r="E71" s="98">
        <f t="shared" si="0"/>
        <v>107.13792648196</v>
      </c>
    </row>
    <row r="72" spans="1:5" ht="15.75" customHeight="1">
      <c r="A72" s="112" t="s">
        <v>177</v>
      </c>
      <c r="B72" s="110" t="s">
        <v>178</v>
      </c>
      <c r="C72" s="111">
        <v>3391365</v>
      </c>
      <c r="D72" s="111">
        <v>3649857</v>
      </c>
      <c r="E72" s="98">
        <f t="shared" si="0"/>
        <v>107.6220636823226</v>
      </c>
    </row>
    <row r="73" spans="1:5" ht="15.75" customHeight="1">
      <c r="A73" s="112" t="s">
        <v>179</v>
      </c>
      <c r="B73" s="110" t="s">
        <v>180</v>
      </c>
      <c r="C73" s="111">
        <v>55000</v>
      </c>
      <c r="D73" s="111">
        <v>42507</v>
      </c>
      <c r="E73" s="98">
        <f aca="true" t="shared" si="1" ref="E73:E120">D73/C73*100</f>
        <v>77.28545454545454</v>
      </c>
    </row>
    <row r="74" spans="1:5" s="99" customFormat="1" ht="21.75" customHeight="1">
      <c r="A74" s="96" t="s">
        <v>181</v>
      </c>
      <c r="B74" s="96" t="s">
        <v>182</v>
      </c>
      <c r="C74" s="97">
        <f>C75+C77+C79</f>
        <v>7175267</v>
      </c>
      <c r="D74" s="97">
        <f>D75+D77+D79</f>
        <v>7188487</v>
      </c>
      <c r="E74" s="105">
        <f t="shared" si="1"/>
        <v>100.18424401489172</v>
      </c>
    </row>
    <row r="75" spans="1:5" ht="19.5" customHeight="1">
      <c r="A75" s="112" t="s">
        <v>183</v>
      </c>
      <c r="B75" s="110" t="s">
        <v>184</v>
      </c>
      <c r="C75" s="111">
        <f>C76</f>
        <v>5723108</v>
      </c>
      <c r="D75" s="111">
        <f>D76</f>
        <v>5723108</v>
      </c>
      <c r="E75" s="98">
        <f t="shared" si="1"/>
        <v>100</v>
      </c>
    </row>
    <row r="76" spans="1:5" ht="15.75" customHeight="1">
      <c r="A76" s="112" t="s">
        <v>185</v>
      </c>
      <c r="B76" s="110" t="s">
        <v>186</v>
      </c>
      <c r="C76" s="111">
        <v>5723108</v>
      </c>
      <c r="D76" s="111">
        <v>5723108</v>
      </c>
      <c r="E76" s="98">
        <f t="shared" si="1"/>
        <v>100</v>
      </c>
    </row>
    <row r="77" spans="1:5" ht="21.75" customHeight="1">
      <c r="A77" s="110" t="s">
        <v>187</v>
      </c>
      <c r="B77" s="110" t="s">
        <v>188</v>
      </c>
      <c r="C77" s="111">
        <f>C78</f>
        <v>1398109</v>
      </c>
      <c r="D77" s="111">
        <f>D78</f>
        <v>1398109</v>
      </c>
      <c r="E77" s="98">
        <f t="shared" si="1"/>
        <v>100</v>
      </c>
    </row>
    <row r="78" spans="1:5" ht="17.25" customHeight="1">
      <c r="A78" s="112" t="s">
        <v>185</v>
      </c>
      <c r="B78" s="110" t="s">
        <v>186</v>
      </c>
      <c r="C78" s="111">
        <v>1398109</v>
      </c>
      <c r="D78" s="111">
        <v>1398109</v>
      </c>
      <c r="E78" s="98">
        <f t="shared" si="1"/>
        <v>100</v>
      </c>
    </row>
    <row r="79" spans="1:5" ht="18.75" customHeight="1">
      <c r="A79" s="110" t="s">
        <v>189</v>
      </c>
      <c r="B79" s="110" t="s">
        <v>190</v>
      </c>
      <c r="C79" s="111">
        <f>C80</f>
        <v>54050</v>
      </c>
      <c r="D79" s="111">
        <f>D80</f>
        <v>67270</v>
      </c>
      <c r="E79" s="98">
        <f t="shared" si="1"/>
        <v>124.45883441258094</v>
      </c>
    </row>
    <row r="80" spans="1:5" ht="15">
      <c r="A80" s="112" t="s">
        <v>95</v>
      </c>
      <c r="B80" s="110" t="s">
        <v>96</v>
      </c>
      <c r="C80" s="111">
        <v>54050</v>
      </c>
      <c r="D80" s="111">
        <v>67270</v>
      </c>
      <c r="E80" s="98">
        <f t="shared" si="1"/>
        <v>124.45883441258094</v>
      </c>
    </row>
    <row r="81" spans="1:5" s="99" customFormat="1" ht="21.75" customHeight="1">
      <c r="A81" s="116" t="s">
        <v>191</v>
      </c>
      <c r="B81" s="116" t="s">
        <v>192</v>
      </c>
      <c r="C81" s="117">
        <f>C82+C89</f>
        <v>69037</v>
      </c>
      <c r="D81" s="117">
        <f>D82+D89</f>
        <v>71466</v>
      </c>
      <c r="E81" s="118">
        <f t="shared" si="1"/>
        <v>103.51840317510901</v>
      </c>
    </row>
    <row r="82" spans="1:5" ht="18" customHeight="1">
      <c r="A82" s="120" t="s">
        <v>193</v>
      </c>
      <c r="B82" s="120" t="s">
        <v>194</v>
      </c>
      <c r="C82" s="121">
        <f>SUM(C84:C88)</f>
        <v>66397</v>
      </c>
      <c r="D82" s="121">
        <f>SUM(D83:D88)</f>
        <v>68927</v>
      </c>
      <c r="E82" s="122">
        <f t="shared" si="1"/>
        <v>103.81041312107475</v>
      </c>
    </row>
    <row r="83" spans="1:5" ht="18" customHeight="1">
      <c r="A83" s="119" t="s">
        <v>195</v>
      </c>
      <c r="B83" s="120" t="s">
        <v>121</v>
      </c>
      <c r="C83" s="121">
        <v>0</v>
      </c>
      <c r="D83" s="121">
        <v>385</v>
      </c>
      <c r="E83" s="122"/>
    </row>
    <row r="84" spans="1:5" ht="29.25" customHeight="1">
      <c r="A84" s="119" t="s">
        <v>87</v>
      </c>
      <c r="B84" s="120" t="s">
        <v>88</v>
      </c>
      <c r="C84" s="121">
        <v>11433</v>
      </c>
      <c r="D84" s="121">
        <v>8443</v>
      </c>
      <c r="E84" s="122">
        <f t="shared" si="1"/>
        <v>73.8476340418088</v>
      </c>
    </row>
    <row r="85" spans="1:5" ht="18.75" customHeight="1">
      <c r="A85" s="119" t="s">
        <v>93</v>
      </c>
      <c r="B85" s="120" t="s">
        <v>94</v>
      </c>
      <c r="C85" s="121">
        <v>27134</v>
      </c>
      <c r="D85" s="121">
        <v>32191</v>
      </c>
      <c r="E85" s="122">
        <f t="shared" si="1"/>
        <v>118.63713422274638</v>
      </c>
    </row>
    <row r="86" spans="1:5" ht="15.75" customHeight="1">
      <c r="A86" s="119" t="s">
        <v>95</v>
      </c>
      <c r="B86" s="120" t="s">
        <v>96</v>
      </c>
      <c r="C86" s="121">
        <v>0</v>
      </c>
      <c r="D86" s="121">
        <v>78</v>
      </c>
      <c r="E86" s="122"/>
    </row>
    <row r="87" spans="1:5" ht="28.5" customHeight="1">
      <c r="A87" s="119" t="s">
        <v>196</v>
      </c>
      <c r="B87" s="120" t="s">
        <v>197</v>
      </c>
      <c r="C87" s="121">
        <v>2443</v>
      </c>
      <c r="D87" s="121">
        <v>2443</v>
      </c>
      <c r="E87" s="122">
        <f t="shared" si="1"/>
        <v>100</v>
      </c>
    </row>
    <row r="88" spans="1:5" ht="16.5" customHeight="1">
      <c r="A88" s="119" t="s">
        <v>101</v>
      </c>
      <c r="B88" s="120" t="s">
        <v>198</v>
      </c>
      <c r="C88" s="121">
        <v>25387</v>
      </c>
      <c r="D88" s="121">
        <v>25387</v>
      </c>
      <c r="E88" s="122">
        <f t="shared" si="1"/>
        <v>100</v>
      </c>
    </row>
    <row r="89" spans="1:5" ht="19.5" customHeight="1">
      <c r="A89" s="119" t="s">
        <v>199</v>
      </c>
      <c r="B89" s="120" t="s">
        <v>200</v>
      </c>
      <c r="C89" s="121">
        <f>C90+C91</f>
        <v>2640</v>
      </c>
      <c r="D89" s="121">
        <f>D90+D91</f>
        <v>2539</v>
      </c>
      <c r="E89" s="122">
        <f t="shared" si="1"/>
        <v>96.17424242424242</v>
      </c>
    </row>
    <row r="90" spans="1:5" ht="30">
      <c r="A90" s="119" t="s">
        <v>87</v>
      </c>
      <c r="B90" s="120" t="s">
        <v>88</v>
      </c>
      <c r="C90" s="121">
        <v>2640</v>
      </c>
      <c r="D90" s="121">
        <v>2529</v>
      </c>
      <c r="E90" s="122">
        <f t="shared" si="1"/>
        <v>95.79545454545455</v>
      </c>
    </row>
    <row r="91" spans="1:5" ht="15">
      <c r="A91" s="119" t="s">
        <v>95</v>
      </c>
      <c r="B91" s="120" t="s">
        <v>96</v>
      </c>
      <c r="C91" s="121">
        <v>0</v>
      </c>
      <c r="D91" s="121">
        <v>10</v>
      </c>
      <c r="E91" s="122"/>
    </row>
    <row r="92" spans="1:5" s="99" customFormat="1" ht="18.75" customHeight="1">
      <c r="A92" s="96" t="s">
        <v>201</v>
      </c>
      <c r="B92" s="96" t="s">
        <v>202</v>
      </c>
      <c r="C92" s="97">
        <f>SUM(C107,C104,C102,C99,C97,C95,C93)</f>
        <v>2356200</v>
      </c>
      <c r="D92" s="97">
        <f>SUM(D107,D104,D102,D99,D97,D95,D93)</f>
        <v>2246840</v>
      </c>
      <c r="E92" s="97">
        <f>SUM(E110,E104,E102,E99,E97,E95,E93)</f>
        <v>708.7016494677991</v>
      </c>
    </row>
    <row r="93" spans="1:5" s="126" customFormat="1" ht="18.75" customHeight="1">
      <c r="A93" s="124" t="s">
        <v>203</v>
      </c>
      <c r="B93" s="124" t="s">
        <v>204</v>
      </c>
      <c r="C93" s="125">
        <f>C94</f>
        <v>10200</v>
      </c>
      <c r="D93" s="125">
        <f>D94</f>
        <v>12082</v>
      </c>
      <c r="E93" s="105">
        <f t="shared" si="1"/>
        <v>118.45098039215686</v>
      </c>
    </row>
    <row r="94" spans="1:5" s="126" customFormat="1" ht="16.5" customHeight="1">
      <c r="A94" s="127" t="s">
        <v>165</v>
      </c>
      <c r="B94" s="124" t="s">
        <v>166</v>
      </c>
      <c r="C94" s="125">
        <v>10200</v>
      </c>
      <c r="D94" s="125">
        <v>12082</v>
      </c>
      <c r="E94" s="105">
        <f t="shared" si="1"/>
        <v>118.45098039215686</v>
      </c>
    </row>
    <row r="95" spans="1:5" ht="31.5" customHeight="1">
      <c r="A95" s="110" t="s">
        <v>205</v>
      </c>
      <c r="B95" s="110" t="s">
        <v>206</v>
      </c>
      <c r="C95" s="111">
        <f>C96</f>
        <v>1948000</v>
      </c>
      <c r="D95" s="111">
        <f>D96</f>
        <v>1840585</v>
      </c>
      <c r="E95" s="105">
        <f t="shared" si="1"/>
        <v>94.48588295687885</v>
      </c>
    </row>
    <row r="96" spans="1:5" ht="43.5" customHeight="1">
      <c r="A96" s="112" t="s">
        <v>114</v>
      </c>
      <c r="B96" s="114" t="s">
        <v>207</v>
      </c>
      <c r="C96" s="111">
        <v>1948000</v>
      </c>
      <c r="D96" s="111">
        <v>1840585</v>
      </c>
      <c r="E96" s="105">
        <f t="shared" si="1"/>
        <v>94.48588295687885</v>
      </c>
    </row>
    <row r="97" spans="1:5" ht="45" customHeight="1">
      <c r="A97" s="110" t="s">
        <v>208</v>
      </c>
      <c r="B97" s="110" t="s">
        <v>209</v>
      </c>
      <c r="C97" s="111">
        <f>C98</f>
        <v>16000</v>
      </c>
      <c r="D97" s="111">
        <f>D98</f>
        <v>15507</v>
      </c>
      <c r="E97" s="98">
        <f t="shared" si="1"/>
        <v>96.91875</v>
      </c>
    </row>
    <row r="98" spans="1:5" ht="47.25" customHeight="1">
      <c r="A98" s="112" t="s">
        <v>114</v>
      </c>
      <c r="B98" s="114" t="s">
        <v>207</v>
      </c>
      <c r="C98" s="111">
        <v>16000</v>
      </c>
      <c r="D98" s="111">
        <v>15507</v>
      </c>
      <c r="E98" s="98">
        <f t="shared" si="1"/>
        <v>96.91875</v>
      </c>
    </row>
    <row r="99" spans="1:5" ht="30.75" customHeight="1">
      <c r="A99" s="112" t="s">
        <v>210</v>
      </c>
      <c r="B99" s="110" t="s">
        <v>211</v>
      </c>
      <c r="C99" s="111">
        <f>C100+C101</f>
        <v>148500</v>
      </c>
      <c r="D99" s="111">
        <f>D100+D101</f>
        <v>144052</v>
      </c>
      <c r="E99" s="98">
        <f t="shared" si="1"/>
        <v>97.0047138047138</v>
      </c>
    </row>
    <row r="100" spans="1:5" ht="42.75">
      <c r="A100" s="112" t="s">
        <v>114</v>
      </c>
      <c r="B100" s="114" t="s">
        <v>207</v>
      </c>
      <c r="C100" s="111">
        <v>117000</v>
      </c>
      <c r="D100" s="111">
        <v>117000</v>
      </c>
      <c r="E100" s="98">
        <f t="shared" si="1"/>
        <v>100</v>
      </c>
    </row>
    <row r="101" spans="1:5" ht="30.75" customHeight="1">
      <c r="A101" s="112" t="s">
        <v>196</v>
      </c>
      <c r="B101" s="110" t="s">
        <v>197</v>
      </c>
      <c r="C101" s="111">
        <v>31500</v>
      </c>
      <c r="D101" s="111">
        <v>27052</v>
      </c>
      <c r="E101" s="98">
        <f t="shared" si="1"/>
        <v>85.87936507936507</v>
      </c>
    </row>
    <row r="102" spans="1:5" ht="18.75" customHeight="1">
      <c r="A102" s="112" t="s">
        <v>212</v>
      </c>
      <c r="B102" s="110" t="s">
        <v>213</v>
      </c>
      <c r="C102" s="111">
        <f>C103</f>
        <v>132000</v>
      </c>
      <c r="D102" s="111">
        <f>D103</f>
        <v>132000</v>
      </c>
      <c r="E102" s="98">
        <f t="shared" si="1"/>
        <v>100</v>
      </c>
    </row>
    <row r="103" spans="1:5" ht="30" customHeight="1">
      <c r="A103" s="112" t="s">
        <v>196</v>
      </c>
      <c r="B103" s="110" t="s">
        <v>197</v>
      </c>
      <c r="C103" s="111">
        <v>132000</v>
      </c>
      <c r="D103" s="111">
        <v>132000</v>
      </c>
      <c r="E103" s="98">
        <f t="shared" si="1"/>
        <v>100</v>
      </c>
    </row>
    <row r="104" spans="1:5" ht="28.5" customHeight="1">
      <c r="A104" s="112" t="s">
        <v>214</v>
      </c>
      <c r="B104" s="110" t="s">
        <v>215</v>
      </c>
      <c r="C104" s="111">
        <f>C105+C106</f>
        <v>60500</v>
      </c>
      <c r="D104" s="111">
        <f>D105+D106</f>
        <v>61614</v>
      </c>
      <c r="E104" s="98">
        <f t="shared" si="1"/>
        <v>101.84132231404959</v>
      </c>
    </row>
    <row r="105" spans="1:5" ht="19.5" customHeight="1">
      <c r="A105" s="112" t="s">
        <v>93</v>
      </c>
      <c r="B105" s="110" t="s">
        <v>94</v>
      </c>
      <c r="C105" s="111">
        <v>1500</v>
      </c>
      <c r="D105" s="111">
        <v>2614</v>
      </c>
      <c r="E105" s="98">
        <f t="shared" si="1"/>
        <v>174.26666666666665</v>
      </c>
    </row>
    <row r="106" spans="1:5" ht="42.75">
      <c r="A106" s="112" t="s">
        <v>114</v>
      </c>
      <c r="B106" s="114" t="s">
        <v>207</v>
      </c>
      <c r="C106" s="111">
        <v>59000</v>
      </c>
      <c r="D106" s="111">
        <v>59000</v>
      </c>
      <c r="E106" s="98">
        <f t="shared" si="1"/>
        <v>100</v>
      </c>
    </row>
    <row r="107" spans="1:5" ht="18" customHeight="1">
      <c r="A107" s="112" t="s">
        <v>216</v>
      </c>
      <c r="B107" s="110" t="s">
        <v>86</v>
      </c>
      <c r="C107" s="111">
        <f>C108</f>
        <v>41000</v>
      </c>
      <c r="D107" s="111">
        <f>D108</f>
        <v>41000</v>
      </c>
      <c r="E107" s="98">
        <f t="shared" si="1"/>
        <v>100</v>
      </c>
    </row>
    <row r="108" spans="1:5" ht="29.25" customHeight="1">
      <c r="A108" s="112" t="s">
        <v>196</v>
      </c>
      <c r="B108" s="110" t="s">
        <v>217</v>
      </c>
      <c r="C108" s="111">
        <v>41000</v>
      </c>
      <c r="D108" s="111">
        <v>41000</v>
      </c>
      <c r="E108" s="98">
        <f t="shared" si="1"/>
        <v>100</v>
      </c>
    </row>
    <row r="109" spans="1:5" s="109" customFormat="1" ht="21.75" customHeight="1">
      <c r="A109" s="106" t="s">
        <v>218</v>
      </c>
      <c r="B109" s="107" t="s">
        <v>219</v>
      </c>
      <c r="C109" s="108">
        <f>C110</f>
        <v>32390</v>
      </c>
      <c r="D109" s="108">
        <f>D110</f>
        <v>32390</v>
      </c>
      <c r="E109" s="128">
        <f t="shared" si="1"/>
        <v>100</v>
      </c>
    </row>
    <row r="110" spans="1:5" ht="20.25" customHeight="1">
      <c r="A110" s="112" t="s">
        <v>220</v>
      </c>
      <c r="B110" s="110" t="s">
        <v>221</v>
      </c>
      <c r="C110" s="111">
        <f>C111</f>
        <v>32390</v>
      </c>
      <c r="D110" s="111">
        <f>D111</f>
        <v>32390</v>
      </c>
      <c r="E110" s="98">
        <f t="shared" si="1"/>
        <v>100</v>
      </c>
    </row>
    <row r="111" spans="1:5" ht="30.75" customHeight="1">
      <c r="A111" s="112" t="s">
        <v>196</v>
      </c>
      <c r="B111" s="110" t="s">
        <v>197</v>
      </c>
      <c r="C111" s="111">
        <v>32390</v>
      </c>
      <c r="D111" s="111">
        <v>32390</v>
      </c>
      <c r="E111" s="98">
        <f t="shared" si="1"/>
        <v>100</v>
      </c>
    </row>
    <row r="112" spans="1:5" s="99" customFormat="1" ht="23.25" customHeight="1">
      <c r="A112" s="96" t="s">
        <v>222</v>
      </c>
      <c r="B112" s="96" t="s">
        <v>223</v>
      </c>
      <c r="C112" s="97">
        <f>C113+C115</f>
        <v>2500000</v>
      </c>
      <c r="D112" s="97">
        <f>D113+D115</f>
        <v>821389</v>
      </c>
      <c r="E112" s="105">
        <f t="shared" si="1"/>
        <v>32.85556</v>
      </c>
    </row>
    <row r="113" spans="1:5" ht="18.75" customHeight="1">
      <c r="A113" s="110" t="s">
        <v>224</v>
      </c>
      <c r="B113" s="110" t="s">
        <v>225</v>
      </c>
      <c r="C113" s="111">
        <f>C114</f>
        <v>2500000</v>
      </c>
      <c r="D113" s="111">
        <f>D114</f>
        <v>821260</v>
      </c>
      <c r="E113" s="105">
        <f t="shared" si="1"/>
        <v>32.8504</v>
      </c>
    </row>
    <row r="114" spans="1:5" ht="28.5" customHeight="1">
      <c r="A114" s="112" t="s">
        <v>226</v>
      </c>
      <c r="B114" s="102" t="s">
        <v>227</v>
      </c>
      <c r="C114" s="111">
        <v>2500000</v>
      </c>
      <c r="D114" s="111">
        <v>821260</v>
      </c>
      <c r="E114" s="105">
        <f t="shared" si="1"/>
        <v>32.8504</v>
      </c>
    </row>
    <row r="115" spans="1:5" ht="18.75" customHeight="1">
      <c r="A115" s="112" t="s">
        <v>228</v>
      </c>
      <c r="B115" s="110" t="s">
        <v>229</v>
      </c>
      <c r="C115" s="111">
        <f>C116</f>
        <v>0</v>
      </c>
      <c r="D115" s="111">
        <f>D116</f>
        <v>129</v>
      </c>
      <c r="E115" s="98"/>
    </row>
    <row r="116" spans="1:5" ht="28.5">
      <c r="A116" s="112" t="s">
        <v>230</v>
      </c>
      <c r="B116" s="114" t="s">
        <v>231</v>
      </c>
      <c r="C116" s="111">
        <v>0</v>
      </c>
      <c r="D116" s="111">
        <v>129</v>
      </c>
      <c r="E116" s="98"/>
    </row>
    <row r="117" spans="1:5" s="109" customFormat="1" ht="20.25" customHeight="1">
      <c r="A117" s="106" t="s">
        <v>232</v>
      </c>
      <c r="B117" s="129" t="s">
        <v>233</v>
      </c>
      <c r="C117" s="108">
        <f>C118</f>
        <v>8000</v>
      </c>
      <c r="D117" s="108">
        <f>D118</f>
        <v>8000</v>
      </c>
      <c r="E117" s="98">
        <f t="shared" si="1"/>
        <v>100</v>
      </c>
    </row>
    <row r="118" spans="1:5" ht="18" customHeight="1">
      <c r="A118" s="112" t="s">
        <v>234</v>
      </c>
      <c r="B118" s="130" t="s">
        <v>235</v>
      </c>
      <c r="C118" s="111">
        <f>C119</f>
        <v>8000</v>
      </c>
      <c r="D118" s="111">
        <f>D119</f>
        <v>8000</v>
      </c>
      <c r="E118" s="98">
        <f t="shared" si="1"/>
        <v>100</v>
      </c>
    </row>
    <row r="119" spans="1:5" ht="59.25" customHeight="1">
      <c r="A119" s="131" t="s">
        <v>236</v>
      </c>
      <c r="B119" s="110" t="s">
        <v>237</v>
      </c>
      <c r="C119" s="111">
        <v>8000</v>
      </c>
      <c r="D119" s="111">
        <v>8000</v>
      </c>
      <c r="E119" s="98">
        <f t="shared" si="1"/>
        <v>100</v>
      </c>
    </row>
    <row r="120" spans="1:5" ht="30.75" customHeight="1">
      <c r="A120" s="132" t="s">
        <v>238</v>
      </c>
      <c r="B120" s="133"/>
      <c r="C120" s="134">
        <f>C8+C11+C15+C18+C27+C35+C42+C45+C74+C81+C92+C109+C112+C117</f>
        <v>18509159</v>
      </c>
      <c r="D120" s="134">
        <f>D8+D11+D15+D18+D27+D35+D42+D45+D74+D81+D92+D109+D112+D117</f>
        <v>17312686</v>
      </c>
      <c r="E120" s="135">
        <f t="shared" si="1"/>
        <v>93.53577869205186</v>
      </c>
    </row>
    <row r="121" spans="1:5" ht="15">
      <c r="A121" s="136"/>
      <c r="B121" s="136"/>
      <c r="C121" s="136"/>
      <c r="D121" s="136"/>
      <c r="E121" s="136"/>
    </row>
    <row r="122" spans="1:5" ht="15">
      <c r="A122" s="136"/>
      <c r="B122" s="136"/>
      <c r="C122" s="136"/>
      <c r="D122" s="136"/>
      <c r="E122" s="136"/>
    </row>
    <row r="123" spans="1:5" ht="15">
      <c r="A123" s="136"/>
      <c r="B123" s="136"/>
      <c r="C123" s="136"/>
      <c r="D123" s="136"/>
      <c r="E123" s="136"/>
    </row>
    <row r="124" spans="1:5" ht="15">
      <c r="A124" s="137" t="s">
        <v>239</v>
      </c>
      <c r="B124" s="136"/>
      <c r="C124" s="136"/>
      <c r="D124" s="136"/>
      <c r="E124" s="136"/>
    </row>
    <row r="125" spans="1:5" ht="15">
      <c r="A125" s="136"/>
      <c r="B125" s="136"/>
      <c r="C125" s="136"/>
      <c r="D125" s="136"/>
      <c r="E125" s="136"/>
    </row>
    <row r="126" spans="1:5" ht="31.5">
      <c r="A126" s="95" t="s">
        <v>79</v>
      </c>
      <c r="B126" s="95" t="s">
        <v>80</v>
      </c>
      <c r="C126" s="95" t="s">
        <v>240</v>
      </c>
      <c r="D126" s="95" t="s">
        <v>4</v>
      </c>
      <c r="E126" s="95" t="s">
        <v>82</v>
      </c>
    </row>
    <row r="127" spans="1:5" ht="15">
      <c r="A127" s="112">
        <v>1</v>
      </c>
      <c r="B127" s="112">
        <v>2</v>
      </c>
      <c r="C127" s="112">
        <v>3</v>
      </c>
      <c r="D127" s="112">
        <v>4</v>
      </c>
      <c r="E127" s="112">
        <v>5</v>
      </c>
    </row>
    <row r="128" spans="1:5" s="99" customFormat="1" ht="21" customHeight="1">
      <c r="A128" s="96" t="s">
        <v>241</v>
      </c>
      <c r="B128" s="96" t="s">
        <v>84</v>
      </c>
      <c r="C128" s="97">
        <f>C129+C131</f>
        <v>51557</v>
      </c>
      <c r="D128" s="97">
        <f>D129+D131</f>
        <v>37282</v>
      </c>
      <c r="E128" s="105">
        <f>D128/C128*100</f>
        <v>72.31219814962081</v>
      </c>
    </row>
    <row r="129" spans="1:5" s="138" customFormat="1" ht="18.75" customHeight="1">
      <c r="A129" s="110" t="s">
        <v>242</v>
      </c>
      <c r="B129" s="110" t="s">
        <v>243</v>
      </c>
      <c r="C129" s="111">
        <f>C130</f>
        <v>50000</v>
      </c>
      <c r="D129" s="111">
        <f>D130</f>
        <v>36556</v>
      </c>
      <c r="E129" s="98">
        <f aca="true" t="shared" si="2" ref="E129:E192">D129/C129*100</f>
        <v>73.112</v>
      </c>
    </row>
    <row r="130" spans="1:5" ht="18.75" customHeight="1">
      <c r="A130" s="112" t="s">
        <v>244</v>
      </c>
      <c r="B130" s="110" t="s">
        <v>245</v>
      </c>
      <c r="C130" s="111">
        <v>50000</v>
      </c>
      <c r="D130" s="111">
        <v>36556</v>
      </c>
      <c r="E130" s="98">
        <f t="shared" si="2"/>
        <v>73.112</v>
      </c>
    </row>
    <row r="131" spans="1:5" s="138" customFormat="1" ht="18.75" customHeight="1">
      <c r="A131" s="112" t="s">
        <v>246</v>
      </c>
      <c r="B131" s="110" t="s">
        <v>247</v>
      </c>
      <c r="C131" s="111">
        <f>C132</f>
        <v>1557</v>
      </c>
      <c r="D131" s="111">
        <f>D132</f>
        <v>726</v>
      </c>
      <c r="E131" s="98">
        <f t="shared" si="2"/>
        <v>46.628131021194605</v>
      </c>
    </row>
    <row r="132" spans="1:5" ht="18.75" customHeight="1">
      <c r="A132" s="112" t="s">
        <v>248</v>
      </c>
      <c r="B132" s="110" t="s">
        <v>249</v>
      </c>
      <c r="C132" s="111">
        <v>1557</v>
      </c>
      <c r="D132" s="111">
        <v>726</v>
      </c>
      <c r="E132" s="98">
        <f t="shared" si="2"/>
        <v>46.628131021194605</v>
      </c>
    </row>
    <row r="133" spans="1:5" s="99" customFormat="1" ht="30.75" customHeight="1">
      <c r="A133" s="96" t="s">
        <v>89</v>
      </c>
      <c r="B133" s="96" t="s">
        <v>250</v>
      </c>
      <c r="C133" s="97">
        <f>C134</f>
        <v>224000</v>
      </c>
      <c r="D133" s="97">
        <f>D134</f>
        <v>172499</v>
      </c>
      <c r="E133" s="105">
        <f t="shared" si="2"/>
        <v>77.00848214285713</v>
      </c>
    </row>
    <row r="134" spans="1:5" s="138" customFormat="1" ht="18.75" customHeight="1">
      <c r="A134" s="112" t="s">
        <v>91</v>
      </c>
      <c r="B134" s="110" t="s">
        <v>92</v>
      </c>
      <c r="C134" s="111">
        <f>C135+C136+C137+C138+C139+C140</f>
        <v>224000</v>
      </c>
      <c r="D134" s="111">
        <f>SUM(D135:D140)</f>
        <v>172499</v>
      </c>
      <c r="E134" s="98">
        <f t="shared" si="2"/>
        <v>77.00848214285713</v>
      </c>
    </row>
    <row r="135" spans="1:5" ht="18.75" customHeight="1">
      <c r="A135" s="112" t="s">
        <v>251</v>
      </c>
      <c r="B135" s="110" t="s">
        <v>252</v>
      </c>
      <c r="C135" s="111">
        <v>7000</v>
      </c>
      <c r="D135" s="111">
        <v>4273</v>
      </c>
      <c r="E135" s="98">
        <f t="shared" si="2"/>
        <v>61.042857142857144</v>
      </c>
    </row>
    <row r="136" spans="1:5" ht="18.75" customHeight="1">
      <c r="A136" s="112" t="s">
        <v>253</v>
      </c>
      <c r="B136" s="110" t="s">
        <v>254</v>
      </c>
      <c r="C136" s="111">
        <v>50000</v>
      </c>
      <c r="D136" s="111">
        <v>46221</v>
      </c>
      <c r="E136" s="98">
        <f t="shared" si="2"/>
        <v>92.44200000000001</v>
      </c>
    </row>
    <row r="137" spans="1:5" ht="18.75" customHeight="1">
      <c r="A137" s="112" t="s">
        <v>255</v>
      </c>
      <c r="B137" s="110" t="s">
        <v>256</v>
      </c>
      <c r="C137" s="111">
        <v>100000</v>
      </c>
      <c r="D137" s="111">
        <v>71369</v>
      </c>
      <c r="E137" s="98">
        <f t="shared" si="2"/>
        <v>71.369</v>
      </c>
    </row>
    <row r="138" spans="1:5" ht="18.75" customHeight="1">
      <c r="A138" s="112" t="s">
        <v>257</v>
      </c>
      <c r="B138" s="110" t="s">
        <v>258</v>
      </c>
      <c r="C138" s="111">
        <v>22000</v>
      </c>
      <c r="D138" s="111">
        <v>12820</v>
      </c>
      <c r="E138" s="98">
        <f t="shared" si="2"/>
        <v>58.27272727272727</v>
      </c>
    </row>
    <row r="139" spans="1:5" ht="18.75" customHeight="1">
      <c r="A139" s="112" t="s">
        <v>259</v>
      </c>
      <c r="B139" s="110" t="s">
        <v>260</v>
      </c>
      <c r="C139" s="111">
        <v>30000</v>
      </c>
      <c r="D139" s="111">
        <v>25716</v>
      </c>
      <c r="E139" s="98">
        <f t="shared" si="2"/>
        <v>85.72</v>
      </c>
    </row>
    <row r="140" spans="1:5" ht="18.75" customHeight="1">
      <c r="A140" s="112" t="s">
        <v>261</v>
      </c>
      <c r="B140" s="139" t="s">
        <v>262</v>
      </c>
      <c r="C140" s="111">
        <v>15000</v>
      </c>
      <c r="D140" s="111">
        <v>12100</v>
      </c>
      <c r="E140" s="98">
        <f t="shared" si="2"/>
        <v>80.66666666666666</v>
      </c>
    </row>
    <row r="141" spans="1:5" s="99" customFormat="1" ht="21" customHeight="1">
      <c r="A141" s="96" t="s">
        <v>97</v>
      </c>
      <c r="B141" s="96" t="s">
        <v>98</v>
      </c>
      <c r="C141" s="97">
        <f>C142</f>
        <v>451751</v>
      </c>
      <c r="D141" s="97">
        <f>D142</f>
        <v>349049</v>
      </c>
      <c r="E141" s="105">
        <f t="shared" si="2"/>
        <v>77.26579465236381</v>
      </c>
    </row>
    <row r="142" spans="1:5" s="138" customFormat="1" ht="18.75" customHeight="1">
      <c r="A142" s="110" t="s">
        <v>263</v>
      </c>
      <c r="B142" s="110" t="s">
        <v>100</v>
      </c>
      <c r="C142" s="111">
        <f>C143+C144+C145+C146</f>
        <v>451751</v>
      </c>
      <c r="D142" s="111">
        <f>D143+D144+D145+D146</f>
        <v>349049</v>
      </c>
      <c r="E142" s="98">
        <f t="shared" si="2"/>
        <v>77.26579465236381</v>
      </c>
    </row>
    <row r="143" spans="1:5" ht="18.75" customHeight="1">
      <c r="A143" s="112" t="s">
        <v>251</v>
      </c>
      <c r="B143" s="110" t="s">
        <v>252</v>
      </c>
      <c r="C143" s="111">
        <v>4000</v>
      </c>
      <c r="D143" s="111">
        <v>3809</v>
      </c>
      <c r="E143" s="98">
        <f t="shared" si="2"/>
        <v>95.22500000000001</v>
      </c>
    </row>
    <row r="144" spans="1:5" ht="18.75" customHeight="1">
      <c r="A144" s="112" t="s">
        <v>255</v>
      </c>
      <c r="B144" s="110" t="s">
        <v>256</v>
      </c>
      <c r="C144" s="111">
        <v>216751</v>
      </c>
      <c r="D144" s="111">
        <v>194051</v>
      </c>
      <c r="E144" s="98">
        <f t="shared" si="2"/>
        <v>89.52715327726285</v>
      </c>
    </row>
    <row r="145" spans="1:5" ht="18.75" customHeight="1">
      <c r="A145" s="112" t="s">
        <v>257</v>
      </c>
      <c r="B145" s="110" t="s">
        <v>258</v>
      </c>
      <c r="C145" s="111">
        <v>50000</v>
      </c>
      <c r="D145" s="111">
        <v>49822</v>
      </c>
      <c r="E145" s="98">
        <f t="shared" si="2"/>
        <v>99.644</v>
      </c>
    </row>
    <row r="146" spans="1:5" ht="18.75" customHeight="1">
      <c r="A146" s="112" t="s">
        <v>244</v>
      </c>
      <c r="B146" s="110" t="s">
        <v>245</v>
      </c>
      <c r="C146" s="111">
        <v>181000</v>
      </c>
      <c r="D146" s="111">
        <v>101367</v>
      </c>
      <c r="E146" s="98">
        <f t="shared" si="2"/>
        <v>56.00386740331492</v>
      </c>
    </row>
    <row r="147" spans="1:5" s="99" customFormat="1" ht="21" customHeight="1">
      <c r="A147" s="96" t="s">
        <v>103</v>
      </c>
      <c r="B147" s="96" t="s">
        <v>104</v>
      </c>
      <c r="C147" s="97">
        <f>C148+C153</f>
        <v>290400</v>
      </c>
      <c r="D147" s="97">
        <f>D148+D153</f>
        <v>282633</v>
      </c>
      <c r="E147" s="105">
        <f t="shared" si="2"/>
        <v>97.3254132231405</v>
      </c>
    </row>
    <row r="148" spans="1:5" s="138" customFormat="1" ht="18.75" customHeight="1">
      <c r="A148" s="112" t="s">
        <v>105</v>
      </c>
      <c r="B148" s="110" t="s">
        <v>106</v>
      </c>
      <c r="C148" s="111">
        <f>SUM(C149:C152)</f>
        <v>289200</v>
      </c>
      <c r="D148" s="111">
        <f>SUM(D149:D152)</f>
        <v>282168</v>
      </c>
      <c r="E148" s="98">
        <f t="shared" si="2"/>
        <v>97.56846473029046</v>
      </c>
    </row>
    <row r="149" spans="1:5" ht="18.75" customHeight="1">
      <c r="A149" s="112" t="s">
        <v>264</v>
      </c>
      <c r="B149" s="139" t="s">
        <v>265</v>
      </c>
      <c r="C149" s="111">
        <v>1000</v>
      </c>
      <c r="D149" s="111">
        <v>1000</v>
      </c>
      <c r="E149" s="98">
        <f t="shared" si="2"/>
        <v>100</v>
      </c>
    </row>
    <row r="150" spans="1:5" ht="18.75" customHeight="1">
      <c r="A150" s="112" t="s">
        <v>253</v>
      </c>
      <c r="B150" s="110" t="s">
        <v>254</v>
      </c>
      <c r="C150" s="111">
        <v>7000</v>
      </c>
      <c r="D150" s="111">
        <v>4960</v>
      </c>
      <c r="E150" s="98">
        <f t="shared" si="2"/>
        <v>70.85714285714285</v>
      </c>
    </row>
    <row r="151" spans="1:5" ht="18.75" customHeight="1">
      <c r="A151" s="112" t="s">
        <v>257</v>
      </c>
      <c r="B151" s="110" t="s">
        <v>258</v>
      </c>
      <c r="C151" s="111">
        <v>69000</v>
      </c>
      <c r="D151" s="111">
        <v>64873</v>
      </c>
      <c r="E151" s="98">
        <f t="shared" si="2"/>
        <v>94.01884057971014</v>
      </c>
    </row>
    <row r="152" spans="1:5" ht="18.75" customHeight="1">
      <c r="A152" s="112" t="s">
        <v>261</v>
      </c>
      <c r="B152" s="110" t="s">
        <v>266</v>
      </c>
      <c r="C152" s="111">
        <v>212200</v>
      </c>
      <c r="D152" s="111">
        <v>211335</v>
      </c>
      <c r="E152" s="98">
        <f t="shared" si="2"/>
        <v>99.59236569274269</v>
      </c>
    </row>
    <row r="153" spans="1:5" s="138" customFormat="1" ht="18.75" customHeight="1">
      <c r="A153" s="112" t="s">
        <v>109</v>
      </c>
      <c r="B153" s="139" t="s">
        <v>86</v>
      </c>
      <c r="C153" s="111">
        <f>C154</f>
        <v>1200</v>
      </c>
      <c r="D153" s="111">
        <f>D154</f>
        <v>465</v>
      </c>
      <c r="E153" s="98">
        <f t="shared" si="2"/>
        <v>38.75</v>
      </c>
    </row>
    <row r="154" spans="1:5" ht="18.75" customHeight="1">
      <c r="A154" s="112" t="s">
        <v>253</v>
      </c>
      <c r="B154" s="139" t="s">
        <v>254</v>
      </c>
      <c r="C154" s="111">
        <v>1200</v>
      </c>
      <c r="D154" s="111">
        <v>465</v>
      </c>
      <c r="E154" s="98">
        <f t="shared" si="2"/>
        <v>38.75</v>
      </c>
    </row>
    <row r="155" spans="1:5" s="99" customFormat="1" ht="21" customHeight="1">
      <c r="A155" s="96" t="s">
        <v>267</v>
      </c>
      <c r="B155" s="96" t="s">
        <v>268</v>
      </c>
      <c r="C155" s="97">
        <f>C156+C159</f>
        <v>145475</v>
      </c>
      <c r="D155" s="97">
        <f>D156+D159</f>
        <v>108700</v>
      </c>
      <c r="E155" s="105">
        <f t="shared" si="2"/>
        <v>74.72074239560061</v>
      </c>
    </row>
    <row r="156" spans="1:5" s="138" customFormat="1" ht="18.75" customHeight="1">
      <c r="A156" s="110" t="s">
        <v>269</v>
      </c>
      <c r="B156" s="110" t="s">
        <v>270</v>
      </c>
      <c r="C156" s="111">
        <f>C157+C158</f>
        <v>104475</v>
      </c>
      <c r="D156" s="111">
        <f>D157+D158</f>
        <v>74350</v>
      </c>
      <c r="E156" s="98">
        <f t="shared" si="2"/>
        <v>71.16535056233548</v>
      </c>
    </row>
    <row r="157" spans="1:5" ht="31.5" customHeight="1">
      <c r="A157" s="112" t="s">
        <v>271</v>
      </c>
      <c r="B157" s="110" t="s">
        <v>272</v>
      </c>
      <c r="C157" s="111">
        <v>64475</v>
      </c>
      <c r="D157" s="111">
        <v>57274</v>
      </c>
      <c r="E157" s="98">
        <f t="shared" si="2"/>
        <v>88.8313299728577</v>
      </c>
    </row>
    <row r="158" spans="1:5" ht="18.75" customHeight="1">
      <c r="A158" s="112" t="s">
        <v>257</v>
      </c>
      <c r="B158" s="110" t="s">
        <v>258</v>
      </c>
      <c r="C158" s="111">
        <v>40000</v>
      </c>
      <c r="D158" s="111">
        <v>17076</v>
      </c>
      <c r="E158" s="98">
        <f t="shared" si="2"/>
        <v>42.69</v>
      </c>
    </row>
    <row r="159" spans="1:5" s="138" customFormat="1" ht="18.75" customHeight="1">
      <c r="A159" s="110" t="s">
        <v>273</v>
      </c>
      <c r="B159" s="110" t="s">
        <v>86</v>
      </c>
      <c r="C159" s="111">
        <f>C160+C161+C162+C163</f>
        <v>41000</v>
      </c>
      <c r="D159" s="111">
        <f>D160+D161+D162+D163</f>
        <v>34350</v>
      </c>
      <c r="E159" s="98">
        <f t="shared" si="2"/>
        <v>83.78048780487805</v>
      </c>
    </row>
    <row r="160" spans="1:5" ht="18.75" customHeight="1">
      <c r="A160" s="112" t="s">
        <v>264</v>
      </c>
      <c r="B160" s="139" t="s">
        <v>265</v>
      </c>
      <c r="C160" s="111">
        <v>1500</v>
      </c>
      <c r="D160" s="111">
        <v>1500</v>
      </c>
      <c r="E160" s="98">
        <f t="shared" si="2"/>
        <v>100</v>
      </c>
    </row>
    <row r="161" spans="1:5" ht="18.75" customHeight="1">
      <c r="A161" s="112" t="s">
        <v>251</v>
      </c>
      <c r="B161" s="110" t="s">
        <v>252</v>
      </c>
      <c r="C161" s="111">
        <v>5000</v>
      </c>
      <c r="D161" s="111">
        <v>2571</v>
      </c>
      <c r="E161" s="98">
        <f t="shared" si="2"/>
        <v>51.42</v>
      </c>
    </row>
    <row r="162" spans="1:5" ht="18.75" customHeight="1">
      <c r="A162" s="112" t="s">
        <v>255</v>
      </c>
      <c r="B162" s="110" t="s">
        <v>256</v>
      </c>
      <c r="C162" s="111">
        <v>16400</v>
      </c>
      <c r="D162" s="111">
        <v>13656</v>
      </c>
      <c r="E162" s="98">
        <f t="shared" si="2"/>
        <v>83.26829268292683</v>
      </c>
    </row>
    <row r="163" spans="1:5" ht="18.75" customHeight="1">
      <c r="A163" s="112" t="s">
        <v>257</v>
      </c>
      <c r="B163" s="110" t="s">
        <v>258</v>
      </c>
      <c r="C163" s="111">
        <v>18100</v>
      </c>
      <c r="D163" s="111">
        <v>16623</v>
      </c>
      <c r="E163" s="98">
        <f t="shared" si="2"/>
        <v>91.83977900552486</v>
      </c>
    </row>
    <row r="164" spans="1:5" s="99" customFormat="1" ht="21" customHeight="1">
      <c r="A164" s="96" t="s">
        <v>110</v>
      </c>
      <c r="B164" s="96" t="s">
        <v>111</v>
      </c>
      <c r="C164" s="97">
        <f>C165+C172+C176+C192</f>
        <v>2380793</v>
      </c>
      <c r="D164" s="97">
        <f>D165+D172+D176+D192</f>
        <v>2275985</v>
      </c>
      <c r="E164" s="105">
        <f t="shared" si="2"/>
        <v>95.59776931467793</v>
      </c>
    </row>
    <row r="165" spans="1:5" s="138" customFormat="1" ht="18.75" customHeight="1">
      <c r="A165" s="112" t="s">
        <v>274</v>
      </c>
      <c r="B165" s="110" t="s">
        <v>113</v>
      </c>
      <c r="C165" s="111">
        <f>C166+C167+C168+C169+C170+C171</f>
        <v>73085</v>
      </c>
      <c r="D165" s="111">
        <f>D166+D167+D168+D169+D170+D171</f>
        <v>73085</v>
      </c>
      <c r="E165" s="98">
        <f t="shared" si="2"/>
        <v>100</v>
      </c>
    </row>
    <row r="166" spans="1:5" ht="18.75" customHeight="1">
      <c r="A166" s="112" t="s">
        <v>275</v>
      </c>
      <c r="B166" s="110" t="s">
        <v>276</v>
      </c>
      <c r="C166" s="111">
        <v>54400</v>
      </c>
      <c r="D166" s="111">
        <v>54400</v>
      </c>
      <c r="E166" s="98">
        <f t="shared" si="2"/>
        <v>100</v>
      </c>
    </row>
    <row r="167" spans="1:5" ht="18.75" customHeight="1">
      <c r="A167" s="112" t="s">
        <v>277</v>
      </c>
      <c r="B167" s="110" t="s">
        <v>278</v>
      </c>
      <c r="C167" s="111">
        <v>4539</v>
      </c>
      <c r="D167" s="111">
        <v>4539</v>
      </c>
      <c r="E167" s="98">
        <f t="shared" si="2"/>
        <v>100</v>
      </c>
    </row>
    <row r="168" spans="1:5" ht="18.75" customHeight="1">
      <c r="A168" s="112" t="s">
        <v>279</v>
      </c>
      <c r="B168" s="110" t="s">
        <v>280</v>
      </c>
      <c r="C168" s="111">
        <v>10155</v>
      </c>
      <c r="D168" s="111">
        <v>10155</v>
      </c>
      <c r="E168" s="98">
        <f t="shared" si="2"/>
        <v>100</v>
      </c>
    </row>
    <row r="169" spans="1:5" ht="18.75" customHeight="1">
      <c r="A169" s="112" t="s">
        <v>281</v>
      </c>
      <c r="B169" s="110" t="s">
        <v>282</v>
      </c>
      <c r="C169" s="111">
        <v>1444</v>
      </c>
      <c r="D169" s="111">
        <v>1444</v>
      </c>
      <c r="E169" s="98">
        <f t="shared" si="2"/>
        <v>100</v>
      </c>
    </row>
    <row r="170" spans="1:5" ht="18.75" customHeight="1">
      <c r="A170" s="112" t="s">
        <v>251</v>
      </c>
      <c r="B170" s="110" t="s">
        <v>252</v>
      </c>
      <c r="C170" s="111">
        <v>1156</v>
      </c>
      <c r="D170" s="111">
        <v>1156</v>
      </c>
      <c r="E170" s="98">
        <f t="shared" si="2"/>
        <v>100</v>
      </c>
    </row>
    <row r="171" spans="1:5" ht="18.75" customHeight="1">
      <c r="A171" s="112" t="s">
        <v>283</v>
      </c>
      <c r="B171" s="110" t="s">
        <v>284</v>
      </c>
      <c r="C171" s="111">
        <v>1391</v>
      </c>
      <c r="D171" s="111">
        <v>1391</v>
      </c>
      <c r="E171" s="98">
        <f t="shared" si="2"/>
        <v>100</v>
      </c>
    </row>
    <row r="172" spans="1:5" s="138" customFormat="1" ht="18.75" customHeight="1">
      <c r="A172" s="110" t="s">
        <v>285</v>
      </c>
      <c r="B172" s="110" t="s">
        <v>286</v>
      </c>
      <c r="C172" s="111">
        <f>C173+C174+C175</f>
        <v>66875</v>
      </c>
      <c r="D172" s="111">
        <f>D173+D174+D175</f>
        <v>66274</v>
      </c>
      <c r="E172" s="98">
        <f t="shared" si="2"/>
        <v>99.10130841121494</v>
      </c>
    </row>
    <row r="173" spans="1:5" ht="18.75" customHeight="1">
      <c r="A173" s="112" t="s">
        <v>287</v>
      </c>
      <c r="B173" s="110" t="s">
        <v>288</v>
      </c>
      <c r="C173" s="111">
        <v>61575</v>
      </c>
      <c r="D173" s="111">
        <v>61425</v>
      </c>
      <c r="E173" s="98">
        <f t="shared" si="2"/>
        <v>99.7563946406821</v>
      </c>
    </row>
    <row r="174" spans="1:5" ht="18.75" customHeight="1">
      <c r="A174" s="112" t="s">
        <v>251</v>
      </c>
      <c r="B174" s="110" t="s">
        <v>252</v>
      </c>
      <c r="C174" s="111">
        <v>4800</v>
      </c>
      <c r="D174" s="111">
        <v>4800</v>
      </c>
      <c r="E174" s="98">
        <f t="shared" si="2"/>
        <v>100</v>
      </c>
    </row>
    <row r="175" spans="1:5" ht="18.75" customHeight="1">
      <c r="A175" s="112" t="s">
        <v>257</v>
      </c>
      <c r="B175" s="110" t="s">
        <v>258</v>
      </c>
      <c r="C175" s="111">
        <v>500</v>
      </c>
      <c r="D175" s="111">
        <v>49</v>
      </c>
      <c r="E175" s="98">
        <f t="shared" si="2"/>
        <v>9.8</v>
      </c>
    </row>
    <row r="176" spans="1:5" s="138" customFormat="1" ht="18.75" customHeight="1">
      <c r="A176" s="112" t="s">
        <v>289</v>
      </c>
      <c r="B176" s="110" t="s">
        <v>119</v>
      </c>
      <c r="C176" s="111">
        <f>SUM(C177:C191)</f>
        <v>2235030</v>
      </c>
      <c r="D176" s="111">
        <f>SUM(D177:D191)</f>
        <v>2130823</v>
      </c>
      <c r="E176" s="98">
        <f t="shared" si="2"/>
        <v>95.33755699028649</v>
      </c>
    </row>
    <row r="177" spans="1:5" ht="18.75" customHeight="1">
      <c r="A177" s="112" t="s">
        <v>275</v>
      </c>
      <c r="B177" s="110" t="s">
        <v>276</v>
      </c>
      <c r="C177" s="111">
        <v>1315820</v>
      </c>
      <c r="D177" s="111">
        <v>1284906</v>
      </c>
      <c r="E177" s="98">
        <f t="shared" si="2"/>
        <v>97.65059050630025</v>
      </c>
    </row>
    <row r="178" spans="1:5" ht="18.75" customHeight="1">
      <c r="A178" s="112" t="s">
        <v>277</v>
      </c>
      <c r="B178" s="110" t="s">
        <v>278</v>
      </c>
      <c r="C178" s="111">
        <v>96415</v>
      </c>
      <c r="D178" s="111">
        <v>79701</v>
      </c>
      <c r="E178" s="98">
        <f t="shared" si="2"/>
        <v>82.66452315511071</v>
      </c>
    </row>
    <row r="179" spans="1:5" ht="18.75" customHeight="1">
      <c r="A179" s="112" t="s">
        <v>279</v>
      </c>
      <c r="B179" s="110" t="s">
        <v>280</v>
      </c>
      <c r="C179" s="111">
        <v>245223</v>
      </c>
      <c r="D179" s="111">
        <v>227901</v>
      </c>
      <c r="E179" s="98">
        <f t="shared" si="2"/>
        <v>92.9362253948447</v>
      </c>
    </row>
    <row r="180" spans="1:5" ht="18.75" customHeight="1">
      <c r="A180" s="112" t="s">
        <v>281</v>
      </c>
      <c r="B180" s="110" t="s">
        <v>282</v>
      </c>
      <c r="C180" s="111">
        <v>34600</v>
      </c>
      <c r="D180" s="111">
        <v>33943</v>
      </c>
      <c r="E180" s="98">
        <f t="shared" si="2"/>
        <v>98.10115606936417</v>
      </c>
    </row>
    <row r="181" spans="1:5" ht="18.75" customHeight="1">
      <c r="A181" s="112" t="s">
        <v>290</v>
      </c>
      <c r="B181" s="110" t="s">
        <v>291</v>
      </c>
      <c r="C181" s="111">
        <v>15000</v>
      </c>
      <c r="D181" s="111">
        <v>14515</v>
      </c>
      <c r="E181" s="98">
        <f t="shared" si="2"/>
        <v>96.76666666666667</v>
      </c>
    </row>
    <row r="182" spans="1:5" ht="18.75" customHeight="1">
      <c r="A182" s="112" t="s">
        <v>264</v>
      </c>
      <c r="B182" s="139" t="s">
        <v>265</v>
      </c>
      <c r="C182" s="111">
        <v>14000</v>
      </c>
      <c r="D182" s="111">
        <v>13932</v>
      </c>
      <c r="E182" s="98">
        <f t="shared" si="2"/>
        <v>99.5142857142857</v>
      </c>
    </row>
    <row r="183" spans="1:5" ht="18.75" customHeight="1">
      <c r="A183" s="112" t="s">
        <v>251</v>
      </c>
      <c r="B183" s="110" t="s">
        <v>252</v>
      </c>
      <c r="C183" s="111">
        <v>88000</v>
      </c>
      <c r="D183" s="111">
        <v>83169</v>
      </c>
      <c r="E183" s="98">
        <f t="shared" si="2"/>
        <v>94.51022727272728</v>
      </c>
    </row>
    <row r="184" spans="1:5" ht="18.75" customHeight="1">
      <c r="A184" s="112" t="s">
        <v>253</v>
      </c>
      <c r="B184" s="110" t="s">
        <v>254</v>
      </c>
      <c r="C184" s="111">
        <v>33000</v>
      </c>
      <c r="D184" s="111">
        <v>25955</v>
      </c>
      <c r="E184" s="98">
        <f t="shared" si="2"/>
        <v>78.65151515151516</v>
      </c>
    </row>
    <row r="185" spans="1:5" ht="18.75" customHeight="1">
      <c r="A185" s="112" t="s">
        <v>255</v>
      </c>
      <c r="B185" s="110" t="s">
        <v>256</v>
      </c>
      <c r="C185" s="111">
        <v>81000</v>
      </c>
      <c r="D185" s="111">
        <v>73812</v>
      </c>
      <c r="E185" s="98">
        <f t="shared" si="2"/>
        <v>91.12592592592593</v>
      </c>
    </row>
    <row r="186" spans="1:5" ht="18.75" customHeight="1">
      <c r="A186" s="112" t="s">
        <v>257</v>
      </c>
      <c r="B186" s="110" t="s">
        <v>258</v>
      </c>
      <c r="C186" s="111">
        <v>171573</v>
      </c>
      <c r="D186" s="111">
        <v>159154</v>
      </c>
      <c r="E186" s="98">
        <f t="shared" si="2"/>
        <v>92.76168161657137</v>
      </c>
    </row>
    <row r="187" spans="1:5" ht="18.75" customHeight="1">
      <c r="A187" s="112" t="s">
        <v>292</v>
      </c>
      <c r="B187" s="139" t="s">
        <v>293</v>
      </c>
      <c r="C187" s="111">
        <v>4797</v>
      </c>
      <c r="D187" s="111">
        <v>1821</v>
      </c>
      <c r="E187" s="98">
        <f t="shared" si="2"/>
        <v>37.96122576610381</v>
      </c>
    </row>
    <row r="188" spans="1:5" ht="18.75" customHeight="1">
      <c r="A188" s="112" t="s">
        <v>294</v>
      </c>
      <c r="B188" s="110" t="s">
        <v>295</v>
      </c>
      <c r="C188" s="111">
        <v>31000</v>
      </c>
      <c r="D188" s="111">
        <v>30408</v>
      </c>
      <c r="E188" s="98">
        <f t="shared" si="2"/>
        <v>98.09032258064516</v>
      </c>
    </row>
    <row r="189" spans="1:5" ht="18.75" customHeight="1">
      <c r="A189" s="112" t="s">
        <v>259</v>
      </c>
      <c r="B189" s="110" t="s">
        <v>260</v>
      </c>
      <c r="C189" s="111">
        <v>6000</v>
      </c>
      <c r="D189" s="111">
        <v>3819</v>
      </c>
      <c r="E189" s="98">
        <f t="shared" si="2"/>
        <v>63.65</v>
      </c>
    </row>
    <row r="190" spans="1:5" ht="18.75" customHeight="1">
      <c r="A190" s="112" t="s">
        <v>283</v>
      </c>
      <c r="B190" s="110" t="s">
        <v>284</v>
      </c>
      <c r="C190" s="111">
        <v>29254</v>
      </c>
      <c r="D190" s="111">
        <v>29254</v>
      </c>
      <c r="E190" s="98">
        <f t="shared" si="2"/>
        <v>100</v>
      </c>
    </row>
    <row r="191" spans="1:5" ht="29.25" customHeight="1">
      <c r="A191" s="112" t="s">
        <v>261</v>
      </c>
      <c r="B191" s="110" t="s">
        <v>296</v>
      </c>
      <c r="C191" s="111">
        <v>69348</v>
      </c>
      <c r="D191" s="111">
        <v>68533</v>
      </c>
      <c r="E191" s="98">
        <f t="shared" si="2"/>
        <v>98.82476783757282</v>
      </c>
    </row>
    <row r="192" spans="1:5" s="138" customFormat="1" ht="18.75" customHeight="1">
      <c r="A192" s="112" t="s">
        <v>297</v>
      </c>
      <c r="B192" s="110" t="s">
        <v>86</v>
      </c>
      <c r="C192" s="111">
        <f>C193</f>
        <v>5803</v>
      </c>
      <c r="D192" s="111">
        <f>D193</f>
        <v>5803</v>
      </c>
      <c r="E192" s="98">
        <f t="shared" si="2"/>
        <v>100</v>
      </c>
    </row>
    <row r="193" spans="1:5" ht="18.75" customHeight="1">
      <c r="A193" s="112" t="s">
        <v>259</v>
      </c>
      <c r="B193" s="110" t="s">
        <v>260</v>
      </c>
      <c r="C193" s="111">
        <v>5803</v>
      </c>
      <c r="D193" s="111">
        <v>5803</v>
      </c>
      <c r="E193" s="98">
        <f aca="true" t="shared" si="3" ref="E193:E256">D193/C193*100</f>
        <v>100</v>
      </c>
    </row>
    <row r="194" spans="1:5" s="99" customFormat="1" ht="34.5" customHeight="1">
      <c r="A194" s="96" t="s">
        <v>122</v>
      </c>
      <c r="B194" s="96" t="s">
        <v>298</v>
      </c>
      <c r="C194" s="97">
        <f>C195+C198+C206</f>
        <v>47537</v>
      </c>
      <c r="D194" s="97">
        <f>D195+D198+D206</f>
        <v>47537</v>
      </c>
      <c r="E194" s="105">
        <f t="shared" si="3"/>
        <v>100</v>
      </c>
    </row>
    <row r="195" spans="1:5" s="138" customFormat="1" ht="30.75" customHeight="1">
      <c r="A195" s="112" t="s">
        <v>299</v>
      </c>
      <c r="B195" s="114" t="s">
        <v>300</v>
      </c>
      <c r="C195" s="111">
        <f>C196+C197</f>
        <v>1500</v>
      </c>
      <c r="D195" s="111">
        <f>D196+D197</f>
        <v>1500</v>
      </c>
      <c r="E195" s="98">
        <f t="shared" si="3"/>
        <v>100</v>
      </c>
    </row>
    <row r="196" spans="1:5" ht="18.75" customHeight="1">
      <c r="A196" s="112" t="s">
        <v>251</v>
      </c>
      <c r="B196" s="139" t="s">
        <v>252</v>
      </c>
      <c r="C196" s="111">
        <v>500</v>
      </c>
      <c r="D196" s="111">
        <v>500</v>
      </c>
      <c r="E196" s="98">
        <f t="shared" si="3"/>
        <v>100</v>
      </c>
    </row>
    <row r="197" spans="1:5" ht="18.75" customHeight="1">
      <c r="A197" s="112" t="s">
        <v>257</v>
      </c>
      <c r="B197" s="139" t="s">
        <v>258</v>
      </c>
      <c r="C197" s="111">
        <v>1000</v>
      </c>
      <c r="D197" s="111">
        <v>1000</v>
      </c>
      <c r="E197" s="98">
        <f t="shared" si="3"/>
        <v>100</v>
      </c>
    </row>
    <row r="198" spans="1:5" s="138" customFormat="1" ht="18.75" customHeight="1">
      <c r="A198" s="112" t="s">
        <v>127</v>
      </c>
      <c r="B198" s="139" t="s">
        <v>301</v>
      </c>
      <c r="C198" s="111">
        <f>SUM(C199:C205)</f>
        <v>28767</v>
      </c>
      <c r="D198" s="111">
        <f>SUM(D199:D205)</f>
        <v>28767</v>
      </c>
      <c r="E198" s="98">
        <f t="shared" si="3"/>
        <v>100</v>
      </c>
    </row>
    <row r="199" spans="1:5" ht="18.75" customHeight="1">
      <c r="A199" s="112" t="s">
        <v>287</v>
      </c>
      <c r="B199" s="110" t="s">
        <v>288</v>
      </c>
      <c r="C199" s="111">
        <v>17640</v>
      </c>
      <c r="D199" s="111">
        <v>17640</v>
      </c>
      <c r="E199" s="98">
        <f t="shared" si="3"/>
        <v>100</v>
      </c>
    </row>
    <row r="200" spans="1:5" ht="18.75" customHeight="1">
      <c r="A200" s="112" t="s">
        <v>279</v>
      </c>
      <c r="B200" s="139" t="s">
        <v>280</v>
      </c>
      <c r="C200" s="111">
        <v>616</v>
      </c>
      <c r="D200" s="111">
        <v>616</v>
      </c>
      <c r="E200" s="98">
        <f t="shared" si="3"/>
        <v>100</v>
      </c>
    </row>
    <row r="201" spans="1:5" ht="18.75" customHeight="1">
      <c r="A201" s="112" t="s">
        <v>281</v>
      </c>
      <c r="B201" s="139" t="s">
        <v>282</v>
      </c>
      <c r="C201" s="111">
        <v>86</v>
      </c>
      <c r="D201" s="111">
        <v>86</v>
      </c>
      <c r="E201" s="98">
        <f t="shared" si="3"/>
        <v>100</v>
      </c>
    </row>
    <row r="202" spans="1:5" ht="18.75" customHeight="1">
      <c r="A202" s="112" t="s">
        <v>264</v>
      </c>
      <c r="B202" s="139" t="s">
        <v>265</v>
      </c>
      <c r="C202" s="111">
        <v>4720</v>
      </c>
      <c r="D202" s="111">
        <v>4720</v>
      </c>
      <c r="E202" s="98">
        <f t="shared" si="3"/>
        <v>100</v>
      </c>
    </row>
    <row r="203" spans="1:5" ht="18.75" customHeight="1">
      <c r="A203" s="112" t="s">
        <v>251</v>
      </c>
      <c r="B203" s="110" t="s">
        <v>252</v>
      </c>
      <c r="C203" s="111">
        <v>3376</v>
      </c>
      <c r="D203" s="111">
        <v>3376</v>
      </c>
      <c r="E203" s="98">
        <f t="shared" si="3"/>
        <v>100</v>
      </c>
    </row>
    <row r="204" spans="1:5" ht="18.75" customHeight="1">
      <c r="A204" s="112" t="s">
        <v>257</v>
      </c>
      <c r="B204" s="110" t="s">
        <v>258</v>
      </c>
      <c r="C204" s="111">
        <v>2250</v>
      </c>
      <c r="D204" s="111">
        <v>2250</v>
      </c>
      <c r="E204" s="98">
        <f t="shared" si="3"/>
        <v>100</v>
      </c>
    </row>
    <row r="205" spans="1:5" ht="18.75" customHeight="1">
      <c r="A205" s="112" t="s">
        <v>294</v>
      </c>
      <c r="B205" s="110" t="s">
        <v>295</v>
      </c>
      <c r="C205" s="111">
        <v>79</v>
      </c>
      <c r="D205" s="111">
        <v>79</v>
      </c>
      <c r="E205" s="98">
        <f t="shared" si="3"/>
        <v>100</v>
      </c>
    </row>
    <row r="206" spans="1:5" s="138" customFormat="1" ht="18.75" customHeight="1">
      <c r="A206" s="112" t="s">
        <v>302</v>
      </c>
      <c r="B206" s="139" t="s">
        <v>303</v>
      </c>
      <c r="C206" s="111">
        <f>SUM(C207:C213)</f>
        <v>17270</v>
      </c>
      <c r="D206" s="111">
        <f>SUM(D207:D213)</f>
        <v>17270</v>
      </c>
      <c r="E206" s="98">
        <f t="shared" si="3"/>
        <v>100</v>
      </c>
    </row>
    <row r="207" spans="1:5" ht="18.75" customHeight="1">
      <c r="A207" s="112" t="s">
        <v>287</v>
      </c>
      <c r="B207" s="110" t="s">
        <v>288</v>
      </c>
      <c r="C207" s="111">
        <v>9630</v>
      </c>
      <c r="D207" s="111">
        <v>9630</v>
      </c>
      <c r="E207" s="98">
        <f t="shared" si="3"/>
        <v>100</v>
      </c>
    </row>
    <row r="208" spans="1:5" ht="18.75" customHeight="1">
      <c r="A208" s="112" t="s">
        <v>279</v>
      </c>
      <c r="B208" s="139" t="s">
        <v>280</v>
      </c>
      <c r="C208" s="111">
        <v>396</v>
      </c>
      <c r="D208" s="111">
        <v>396</v>
      </c>
      <c r="E208" s="98">
        <f t="shared" si="3"/>
        <v>100</v>
      </c>
    </row>
    <row r="209" spans="1:5" ht="18.75" customHeight="1">
      <c r="A209" s="112" t="s">
        <v>281</v>
      </c>
      <c r="B209" s="139" t="s">
        <v>282</v>
      </c>
      <c r="C209" s="111">
        <v>56</v>
      </c>
      <c r="D209" s="111">
        <v>56</v>
      </c>
      <c r="E209" s="98">
        <f t="shared" si="3"/>
        <v>100</v>
      </c>
    </row>
    <row r="210" spans="1:5" ht="18.75" customHeight="1">
      <c r="A210" s="112" t="s">
        <v>264</v>
      </c>
      <c r="B210" s="139" t="s">
        <v>265</v>
      </c>
      <c r="C210" s="111">
        <v>3280</v>
      </c>
      <c r="D210" s="111">
        <v>3280</v>
      </c>
      <c r="E210" s="98">
        <f t="shared" si="3"/>
        <v>100</v>
      </c>
    </row>
    <row r="211" spans="1:5" ht="18.75" customHeight="1">
      <c r="A211" s="112" t="s">
        <v>251</v>
      </c>
      <c r="B211" s="110" t="s">
        <v>252</v>
      </c>
      <c r="C211" s="111">
        <v>3473</v>
      </c>
      <c r="D211" s="111">
        <v>3473</v>
      </c>
      <c r="E211" s="98">
        <f t="shared" si="3"/>
        <v>100</v>
      </c>
    </row>
    <row r="212" spans="1:5" ht="18.75" customHeight="1">
      <c r="A212" s="112" t="s">
        <v>257</v>
      </c>
      <c r="B212" s="110" t="s">
        <v>258</v>
      </c>
      <c r="C212" s="111">
        <v>250</v>
      </c>
      <c r="D212" s="111">
        <v>250</v>
      </c>
      <c r="E212" s="98">
        <f t="shared" si="3"/>
        <v>100</v>
      </c>
    </row>
    <row r="213" spans="1:5" ht="18.75" customHeight="1">
      <c r="A213" s="112" t="s">
        <v>294</v>
      </c>
      <c r="B213" s="110" t="s">
        <v>295</v>
      </c>
      <c r="C213" s="111">
        <v>185</v>
      </c>
      <c r="D213" s="111">
        <v>185</v>
      </c>
      <c r="E213" s="98">
        <f t="shared" si="3"/>
        <v>100</v>
      </c>
    </row>
    <row r="214" spans="1:5" s="99" customFormat="1" ht="30.75" customHeight="1">
      <c r="A214" s="96" t="s">
        <v>131</v>
      </c>
      <c r="B214" s="96" t="s">
        <v>304</v>
      </c>
      <c r="C214" s="97">
        <f>C215+C218+C227</f>
        <v>431550</v>
      </c>
      <c r="D214" s="97">
        <f>D215+D218+D227</f>
        <v>370103</v>
      </c>
      <c r="E214" s="105">
        <f t="shared" si="3"/>
        <v>85.7613254547561</v>
      </c>
    </row>
    <row r="215" spans="1:5" s="138" customFormat="1" ht="18.75" customHeight="1">
      <c r="A215" s="112" t="s">
        <v>305</v>
      </c>
      <c r="B215" s="110" t="s">
        <v>306</v>
      </c>
      <c r="C215" s="111">
        <f>SUM(C216:C217)</f>
        <v>27400</v>
      </c>
      <c r="D215" s="111">
        <f>SUM(D216:D217)</f>
        <v>27400</v>
      </c>
      <c r="E215" s="98">
        <f t="shared" si="3"/>
        <v>100</v>
      </c>
    </row>
    <row r="216" spans="1:5" ht="18.75" customHeight="1">
      <c r="A216" s="112" t="s">
        <v>307</v>
      </c>
      <c r="B216" s="139" t="s">
        <v>308</v>
      </c>
      <c r="C216" s="111">
        <v>10400</v>
      </c>
      <c r="D216" s="111">
        <v>10400</v>
      </c>
      <c r="E216" s="98">
        <f t="shared" si="3"/>
        <v>100</v>
      </c>
    </row>
    <row r="217" spans="1:5" ht="31.5" customHeight="1">
      <c r="A217" s="112" t="s">
        <v>309</v>
      </c>
      <c r="B217" s="140" t="s">
        <v>310</v>
      </c>
      <c r="C217" s="111">
        <v>17000</v>
      </c>
      <c r="D217" s="111">
        <v>17000</v>
      </c>
      <c r="E217" s="98">
        <f t="shared" si="3"/>
        <v>100</v>
      </c>
    </row>
    <row r="218" spans="1:5" s="138" customFormat="1" ht="19.5" customHeight="1">
      <c r="A218" s="112" t="s">
        <v>311</v>
      </c>
      <c r="B218" s="110" t="s">
        <v>312</v>
      </c>
      <c r="C218" s="111">
        <f>SUM(C219:C226)</f>
        <v>403650</v>
      </c>
      <c r="D218" s="111">
        <f>SUM(D219:D226)</f>
        <v>342203</v>
      </c>
      <c r="E218" s="98">
        <f t="shared" si="3"/>
        <v>84.77715842933235</v>
      </c>
    </row>
    <row r="219" spans="1:5" ht="29.25" customHeight="1">
      <c r="A219" s="112" t="s">
        <v>313</v>
      </c>
      <c r="B219" s="110" t="s">
        <v>314</v>
      </c>
      <c r="C219" s="111">
        <v>1800</v>
      </c>
      <c r="D219" s="111">
        <v>0</v>
      </c>
      <c r="E219" s="98"/>
    </row>
    <row r="220" spans="1:5" ht="18.75" customHeight="1">
      <c r="A220" s="112" t="s">
        <v>264</v>
      </c>
      <c r="B220" s="139" t="s">
        <v>265</v>
      </c>
      <c r="C220" s="111">
        <v>9450</v>
      </c>
      <c r="D220" s="111">
        <v>9450</v>
      </c>
      <c r="E220" s="98">
        <f t="shared" si="3"/>
        <v>100</v>
      </c>
    </row>
    <row r="221" spans="1:5" ht="18.75" customHeight="1">
      <c r="A221" s="112" t="s">
        <v>251</v>
      </c>
      <c r="B221" s="110" t="s">
        <v>252</v>
      </c>
      <c r="C221" s="111">
        <v>41816</v>
      </c>
      <c r="D221" s="111">
        <v>41257</v>
      </c>
      <c r="E221" s="98">
        <f t="shared" si="3"/>
        <v>98.66319112301511</v>
      </c>
    </row>
    <row r="222" spans="1:5" ht="18.75" customHeight="1">
      <c r="A222" s="112" t="s">
        <v>253</v>
      </c>
      <c r="B222" s="110" t="s">
        <v>254</v>
      </c>
      <c r="C222" s="111">
        <v>6640</v>
      </c>
      <c r="D222" s="111">
        <v>3691</v>
      </c>
      <c r="E222" s="98">
        <f t="shared" si="3"/>
        <v>55.58734939759036</v>
      </c>
    </row>
    <row r="223" spans="1:5" ht="18.75" customHeight="1">
      <c r="A223" s="112" t="s">
        <v>255</v>
      </c>
      <c r="B223" s="110" t="s">
        <v>256</v>
      </c>
      <c r="C223" s="111">
        <v>9560</v>
      </c>
      <c r="D223" s="111">
        <v>6471</v>
      </c>
      <c r="E223" s="98">
        <f t="shared" si="3"/>
        <v>67.68828451882845</v>
      </c>
    </row>
    <row r="224" spans="1:5" ht="18.75" customHeight="1">
      <c r="A224" s="112" t="s">
        <v>257</v>
      </c>
      <c r="B224" s="110" t="s">
        <v>258</v>
      </c>
      <c r="C224" s="111">
        <v>8234</v>
      </c>
      <c r="D224" s="111">
        <v>7564</v>
      </c>
      <c r="E224" s="98">
        <f t="shared" si="3"/>
        <v>91.86300704396405</v>
      </c>
    </row>
    <row r="225" spans="1:5" ht="18.75" customHeight="1">
      <c r="A225" s="112" t="s">
        <v>259</v>
      </c>
      <c r="B225" s="110" t="s">
        <v>260</v>
      </c>
      <c r="C225" s="111">
        <v>6200</v>
      </c>
      <c r="D225" s="111">
        <v>5838</v>
      </c>
      <c r="E225" s="98">
        <f t="shared" si="3"/>
        <v>94.16129032258065</v>
      </c>
    </row>
    <row r="226" spans="1:5" ht="30.75" customHeight="1">
      <c r="A226" s="112" t="s">
        <v>261</v>
      </c>
      <c r="B226" s="140" t="s">
        <v>315</v>
      </c>
      <c r="C226" s="111">
        <v>319950</v>
      </c>
      <c r="D226" s="111">
        <v>267932</v>
      </c>
      <c r="E226" s="98">
        <f t="shared" si="3"/>
        <v>83.74183466166588</v>
      </c>
    </row>
    <row r="227" spans="1:5" s="138" customFormat="1" ht="18.75" customHeight="1">
      <c r="A227" s="112" t="s">
        <v>133</v>
      </c>
      <c r="B227" s="110" t="s">
        <v>134</v>
      </c>
      <c r="C227" s="111">
        <f>SUM(C228:C229)</f>
        <v>500</v>
      </c>
      <c r="D227" s="111">
        <f>SUM(D228:D229)</f>
        <v>500</v>
      </c>
      <c r="E227" s="98">
        <f t="shared" si="3"/>
        <v>100</v>
      </c>
    </row>
    <row r="228" spans="1:5" s="138" customFormat="1" ht="18.75" customHeight="1">
      <c r="A228" s="112" t="s">
        <v>264</v>
      </c>
      <c r="B228" s="140" t="s">
        <v>265</v>
      </c>
      <c r="C228" s="111">
        <v>150</v>
      </c>
      <c r="D228" s="111">
        <v>150</v>
      </c>
      <c r="E228" s="98">
        <f>D227/C227*100</f>
        <v>100</v>
      </c>
    </row>
    <row r="229" spans="1:5" ht="18.75" customHeight="1">
      <c r="A229" s="112" t="s">
        <v>257</v>
      </c>
      <c r="B229" s="110" t="s">
        <v>258</v>
      </c>
      <c r="C229" s="111">
        <v>350</v>
      </c>
      <c r="D229" s="111">
        <v>350</v>
      </c>
      <c r="E229" s="98">
        <f t="shared" si="3"/>
        <v>100</v>
      </c>
    </row>
    <row r="230" spans="1:5" s="99" customFormat="1" ht="60" customHeight="1">
      <c r="A230" s="141" t="s">
        <v>136</v>
      </c>
      <c r="B230" s="96" t="s">
        <v>316</v>
      </c>
      <c r="C230" s="97">
        <f>C231</f>
        <v>79000</v>
      </c>
      <c r="D230" s="97">
        <f>D231</f>
        <v>70209</v>
      </c>
      <c r="E230" s="98">
        <f t="shared" si="3"/>
        <v>88.87215189873417</v>
      </c>
    </row>
    <row r="231" spans="1:5" s="138" customFormat="1" ht="30" customHeight="1">
      <c r="A231" s="112" t="s">
        <v>317</v>
      </c>
      <c r="B231" s="110" t="s">
        <v>318</v>
      </c>
      <c r="C231" s="111">
        <f>C232+C233+C234+C235</f>
        <v>79000</v>
      </c>
      <c r="D231" s="111">
        <f>D232+D233+D234+D235</f>
        <v>70209</v>
      </c>
      <c r="E231" s="98">
        <f t="shared" si="3"/>
        <v>88.87215189873417</v>
      </c>
    </row>
    <row r="232" spans="1:5" ht="18.75" customHeight="1">
      <c r="A232" s="112" t="s">
        <v>319</v>
      </c>
      <c r="B232" s="110" t="s">
        <v>320</v>
      </c>
      <c r="C232" s="111">
        <v>48500</v>
      </c>
      <c r="D232" s="111">
        <v>47330</v>
      </c>
      <c r="E232" s="98">
        <f t="shared" si="3"/>
        <v>97.58762886597938</v>
      </c>
    </row>
    <row r="233" spans="1:5" ht="18.75" customHeight="1">
      <c r="A233" s="112" t="s">
        <v>251</v>
      </c>
      <c r="B233" s="110" t="s">
        <v>252</v>
      </c>
      <c r="C233" s="111">
        <v>5500</v>
      </c>
      <c r="D233" s="111">
        <v>4403</v>
      </c>
      <c r="E233" s="98">
        <f t="shared" si="3"/>
        <v>80.05454545454546</v>
      </c>
    </row>
    <row r="234" spans="1:5" ht="18.75" customHeight="1">
      <c r="A234" s="112" t="s">
        <v>257</v>
      </c>
      <c r="B234" s="110" t="s">
        <v>258</v>
      </c>
      <c r="C234" s="111">
        <v>20000</v>
      </c>
      <c r="D234" s="111">
        <v>18394</v>
      </c>
      <c r="E234" s="98">
        <f t="shared" si="3"/>
        <v>91.97</v>
      </c>
    </row>
    <row r="235" spans="1:5" ht="18.75" customHeight="1">
      <c r="A235" s="112" t="s">
        <v>259</v>
      </c>
      <c r="B235" s="110" t="s">
        <v>260</v>
      </c>
      <c r="C235" s="111">
        <v>5000</v>
      </c>
      <c r="D235" s="111">
        <v>82</v>
      </c>
      <c r="E235" s="98">
        <f t="shared" si="3"/>
        <v>1.6400000000000001</v>
      </c>
    </row>
    <row r="236" spans="1:5" s="99" customFormat="1" ht="21" customHeight="1">
      <c r="A236" s="96" t="s">
        <v>321</v>
      </c>
      <c r="B236" s="96" t="s">
        <v>322</v>
      </c>
      <c r="C236" s="97">
        <f>C237</f>
        <v>142578</v>
      </c>
      <c r="D236" s="97">
        <f>D237</f>
        <v>133027</v>
      </c>
      <c r="E236" s="105">
        <f t="shared" si="3"/>
        <v>93.30121056544488</v>
      </c>
    </row>
    <row r="237" spans="1:5" s="138" customFormat="1" ht="29.25" customHeight="1">
      <c r="A237" s="110" t="s">
        <v>323</v>
      </c>
      <c r="B237" s="114" t="s">
        <v>324</v>
      </c>
      <c r="C237" s="111">
        <f>C238</f>
        <v>142578</v>
      </c>
      <c r="D237" s="111">
        <f>D238</f>
        <v>133027</v>
      </c>
      <c r="E237" s="98">
        <f t="shared" si="3"/>
        <v>93.30121056544488</v>
      </c>
    </row>
    <row r="238" spans="1:5" ht="31.5" customHeight="1">
      <c r="A238" s="112" t="s">
        <v>325</v>
      </c>
      <c r="B238" s="114" t="s">
        <v>326</v>
      </c>
      <c r="C238" s="111">
        <v>142578</v>
      </c>
      <c r="D238" s="111">
        <v>133027</v>
      </c>
      <c r="E238" s="98">
        <f t="shared" si="3"/>
        <v>93.30121056544488</v>
      </c>
    </row>
    <row r="239" spans="1:5" s="99" customFormat="1" ht="21" customHeight="1">
      <c r="A239" s="96" t="s">
        <v>181</v>
      </c>
      <c r="B239" s="96" t="s">
        <v>327</v>
      </c>
      <c r="C239" s="97">
        <f>+C240</f>
        <v>17885</v>
      </c>
      <c r="D239" s="97">
        <f>+D240</f>
        <v>17885</v>
      </c>
      <c r="E239" s="105">
        <f t="shared" si="3"/>
        <v>100</v>
      </c>
    </row>
    <row r="240" spans="1:5" s="138" customFormat="1" ht="18.75" customHeight="1">
      <c r="A240" s="112" t="s">
        <v>189</v>
      </c>
      <c r="B240" s="110" t="s">
        <v>190</v>
      </c>
      <c r="C240" s="111">
        <f>C241</f>
        <v>17885</v>
      </c>
      <c r="D240" s="111">
        <f>D241</f>
        <v>17885</v>
      </c>
      <c r="E240" s="98">
        <f t="shared" si="3"/>
        <v>100</v>
      </c>
    </row>
    <row r="241" spans="1:5" ht="18.75" customHeight="1">
      <c r="A241" s="112" t="s">
        <v>257</v>
      </c>
      <c r="B241" s="110" t="s">
        <v>258</v>
      </c>
      <c r="C241" s="111">
        <v>17885</v>
      </c>
      <c r="D241" s="111">
        <v>17885</v>
      </c>
      <c r="E241" s="98">
        <f t="shared" si="3"/>
        <v>100</v>
      </c>
    </row>
    <row r="242" spans="1:5" s="99" customFormat="1" ht="21" customHeight="1">
      <c r="A242" s="96" t="s">
        <v>191</v>
      </c>
      <c r="B242" s="96" t="s">
        <v>192</v>
      </c>
      <c r="C242" s="97">
        <f>SUM(C243,C261,C269,C272,C287,C297,C300)</f>
        <v>7529457</v>
      </c>
      <c r="D242" s="97">
        <f>SUM(D243,D261,D269,D272,D287,D297,D300)</f>
        <v>7276107</v>
      </c>
      <c r="E242" s="105">
        <f t="shared" si="3"/>
        <v>96.63521552749421</v>
      </c>
    </row>
    <row r="243" spans="1:5" s="138" customFormat="1" ht="18.75" customHeight="1">
      <c r="A243" s="112" t="s">
        <v>193</v>
      </c>
      <c r="B243" s="110" t="s">
        <v>194</v>
      </c>
      <c r="C243" s="111">
        <f>SUM(C244:C260)</f>
        <v>4285265</v>
      </c>
      <c r="D243" s="111">
        <f>SUM(D244:D260)</f>
        <v>4189171</v>
      </c>
      <c r="E243" s="98">
        <f t="shared" si="3"/>
        <v>97.7575715854212</v>
      </c>
    </row>
    <row r="244" spans="1:5" ht="29.25" customHeight="1">
      <c r="A244" s="112" t="s">
        <v>313</v>
      </c>
      <c r="B244" s="110" t="s">
        <v>328</v>
      </c>
      <c r="C244" s="111">
        <v>180602</v>
      </c>
      <c r="D244" s="111">
        <v>174841</v>
      </c>
      <c r="E244" s="98">
        <f t="shared" si="3"/>
        <v>96.810112844819</v>
      </c>
    </row>
    <row r="245" spans="1:5" ht="18.75" customHeight="1">
      <c r="A245" s="112" t="s">
        <v>329</v>
      </c>
      <c r="B245" s="139" t="s">
        <v>330</v>
      </c>
      <c r="C245" s="111">
        <v>2443</v>
      </c>
      <c r="D245" s="111">
        <v>2443</v>
      </c>
      <c r="E245" s="98">
        <f t="shared" si="3"/>
        <v>100</v>
      </c>
    </row>
    <row r="246" spans="1:5" ht="18.75" customHeight="1">
      <c r="A246" s="112" t="s">
        <v>275</v>
      </c>
      <c r="B246" s="110" t="s">
        <v>276</v>
      </c>
      <c r="C246" s="111">
        <v>2281013</v>
      </c>
      <c r="D246" s="111">
        <v>2276965</v>
      </c>
      <c r="E246" s="98">
        <f t="shared" si="3"/>
        <v>99.82253498774448</v>
      </c>
    </row>
    <row r="247" spans="1:5" ht="18.75" customHeight="1">
      <c r="A247" s="112" t="s">
        <v>277</v>
      </c>
      <c r="B247" s="110" t="s">
        <v>278</v>
      </c>
      <c r="C247" s="111">
        <v>175058</v>
      </c>
      <c r="D247" s="111">
        <v>170230</v>
      </c>
      <c r="E247" s="98">
        <f t="shared" si="3"/>
        <v>97.24205691827852</v>
      </c>
    </row>
    <row r="248" spans="1:5" ht="18.75" customHeight="1">
      <c r="A248" s="112" t="s">
        <v>279</v>
      </c>
      <c r="B248" s="110" t="s">
        <v>280</v>
      </c>
      <c r="C248" s="111">
        <v>449174</v>
      </c>
      <c r="D248" s="111">
        <v>441764</v>
      </c>
      <c r="E248" s="98">
        <f t="shared" si="3"/>
        <v>98.35030522692765</v>
      </c>
    </row>
    <row r="249" spans="1:5" ht="18.75" customHeight="1">
      <c r="A249" s="112" t="s">
        <v>281</v>
      </c>
      <c r="B249" s="110" t="s">
        <v>282</v>
      </c>
      <c r="C249" s="111">
        <v>61939</v>
      </c>
      <c r="D249" s="111">
        <v>60380</v>
      </c>
      <c r="E249" s="98">
        <f t="shared" si="3"/>
        <v>97.48300747509646</v>
      </c>
    </row>
    <row r="250" spans="1:5" ht="18.75" customHeight="1">
      <c r="A250" s="112" t="s">
        <v>264</v>
      </c>
      <c r="B250" s="139" t="s">
        <v>265</v>
      </c>
      <c r="C250" s="111">
        <v>260</v>
      </c>
      <c r="D250" s="111">
        <v>240</v>
      </c>
      <c r="E250" s="98">
        <f t="shared" si="3"/>
        <v>92.3076923076923</v>
      </c>
    </row>
    <row r="251" spans="1:5" ht="18.75" customHeight="1">
      <c r="A251" s="112" t="s">
        <v>251</v>
      </c>
      <c r="B251" s="110" t="s">
        <v>252</v>
      </c>
      <c r="C251" s="111">
        <v>115806</v>
      </c>
      <c r="D251" s="111">
        <v>111931</v>
      </c>
      <c r="E251" s="98">
        <f t="shared" si="3"/>
        <v>96.65388667253856</v>
      </c>
    </row>
    <row r="252" spans="1:5" ht="18.75" customHeight="1">
      <c r="A252" s="112" t="s">
        <v>331</v>
      </c>
      <c r="B252" s="110" t="s">
        <v>332</v>
      </c>
      <c r="C252" s="111">
        <v>10263</v>
      </c>
      <c r="D252" s="111">
        <v>8930</v>
      </c>
      <c r="E252" s="98">
        <f t="shared" si="3"/>
        <v>87.01159505018026</v>
      </c>
    </row>
    <row r="253" spans="1:5" ht="18.75" customHeight="1">
      <c r="A253" s="112" t="s">
        <v>253</v>
      </c>
      <c r="B253" s="110" t="s">
        <v>254</v>
      </c>
      <c r="C253" s="111">
        <v>143922</v>
      </c>
      <c r="D253" s="111">
        <v>139728</v>
      </c>
      <c r="E253" s="98">
        <f t="shared" si="3"/>
        <v>97.08592154083462</v>
      </c>
    </row>
    <row r="254" spans="1:5" ht="18.75" customHeight="1">
      <c r="A254" s="112" t="s">
        <v>255</v>
      </c>
      <c r="B254" s="110" t="s">
        <v>256</v>
      </c>
      <c r="C254" s="111">
        <v>48493</v>
      </c>
      <c r="D254" s="111">
        <v>48247</v>
      </c>
      <c r="E254" s="98">
        <f t="shared" si="3"/>
        <v>99.49271028808282</v>
      </c>
    </row>
    <row r="255" spans="1:5" ht="18.75" customHeight="1">
      <c r="A255" s="112" t="s">
        <v>257</v>
      </c>
      <c r="B255" s="110" t="s">
        <v>258</v>
      </c>
      <c r="C255" s="111">
        <v>131085</v>
      </c>
      <c r="D255" s="111">
        <v>131013</v>
      </c>
      <c r="E255" s="98">
        <f t="shared" si="3"/>
        <v>99.94507380707175</v>
      </c>
    </row>
    <row r="256" spans="1:5" ht="18.75" customHeight="1">
      <c r="A256" s="112" t="s">
        <v>294</v>
      </c>
      <c r="B256" s="110" t="s">
        <v>295</v>
      </c>
      <c r="C256" s="111">
        <v>2214</v>
      </c>
      <c r="D256" s="111">
        <v>2211</v>
      </c>
      <c r="E256" s="98">
        <f t="shared" si="3"/>
        <v>99.86449864498645</v>
      </c>
    </row>
    <row r="257" spans="1:5" ht="18.75" customHeight="1">
      <c r="A257" s="112" t="s">
        <v>259</v>
      </c>
      <c r="B257" s="110" t="s">
        <v>260</v>
      </c>
      <c r="C257" s="111">
        <v>7773</v>
      </c>
      <c r="D257" s="111">
        <v>7758</v>
      </c>
      <c r="E257" s="98">
        <f aca="true" t="shared" si="4" ref="E257:E320">D257/C257*100</f>
        <v>99.80702431493633</v>
      </c>
    </row>
    <row r="258" spans="1:5" ht="18.75" customHeight="1">
      <c r="A258" s="112" t="s">
        <v>283</v>
      </c>
      <c r="B258" s="110" t="s">
        <v>284</v>
      </c>
      <c r="C258" s="111">
        <v>131959</v>
      </c>
      <c r="D258" s="111">
        <v>131959</v>
      </c>
      <c r="E258" s="98">
        <f t="shared" si="4"/>
        <v>100</v>
      </c>
    </row>
    <row r="259" spans="1:5" ht="18.75" customHeight="1">
      <c r="A259" s="112" t="s">
        <v>244</v>
      </c>
      <c r="B259" s="110" t="s">
        <v>245</v>
      </c>
      <c r="C259" s="111">
        <v>235222</v>
      </c>
      <c r="D259" s="111">
        <v>182798</v>
      </c>
      <c r="E259" s="98">
        <f t="shared" si="4"/>
        <v>77.71296902500616</v>
      </c>
    </row>
    <row r="260" spans="1:5" ht="30" customHeight="1">
      <c r="A260" s="112" t="s">
        <v>261</v>
      </c>
      <c r="B260" s="110" t="s">
        <v>315</v>
      </c>
      <c r="C260" s="111">
        <v>308039</v>
      </c>
      <c r="D260" s="111">
        <v>297733</v>
      </c>
      <c r="E260" s="98">
        <f t="shared" si="4"/>
        <v>96.65431974522707</v>
      </c>
    </row>
    <row r="261" spans="1:5" s="138" customFormat="1" ht="18.75" customHeight="1">
      <c r="A261" s="112" t="s">
        <v>333</v>
      </c>
      <c r="B261" s="114" t="s">
        <v>334</v>
      </c>
      <c r="C261" s="111">
        <f>SUM(C262:C268)</f>
        <v>241280</v>
      </c>
      <c r="D261" s="111">
        <f>SUM(D262:D268)</f>
        <v>240449</v>
      </c>
      <c r="E261" s="98">
        <f t="shared" si="4"/>
        <v>99.65558687002653</v>
      </c>
    </row>
    <row r="262" spans="1:5" ht="18.75" customHeight="1">
      <c r="A262" s="112" t="s">
        <v>313</v>
      </c>
      <c r="B262" s="140" t="s">
        <v>335</v>
      </c>
      <c r="C262" s="111">
        <v>13710</v>
      </c>
      <c r="D262" s="111">
        <v>13708</v>
      </c>
      <c r="E262" s="98">
        <f t="shared" si="4"/>
        <v>99.9854121079504</v>
      </c>
    </row>
    <row r="263" spans="1:5" ht="18.75" customHeight="1">
      <c r="A263" s="112" t="s">
        <v>275</v>
      </c>
      <c r="B263" s="139" t="s">
        <v>276</v>
      </c>
      <c r="C263" s="111">
        <v>165028</v>
      </c>
      <c r="D263" s="111">
        <v>164509</v>
      </c>
      <c r="E263" s="98">
        <f t="shared" si="4"/>
        <v>99.68550791380856</v>
      </c>
    </row>
    <row r="264" spans="1:5" ht="18.75" customHeight="1">
      <c r="A264" s="112" t="s">
        <v>277</v>
      </c>
      <c r="B264" s="139" t="s">
        <v>336</v>
      </c>
      <c r="C264" s="111">
        <v>11903</v>
      </c>
      <c r="D264" s="111">
        <v>11833</v>
      </c>
      <c r="E264" s="98">
        <f t="shared" si="4"/>
        <v>99.41191296311854</v>
      </c>
    </row>
    <row r="265" spans="1:5" ht="18.75" customHeight="1">
      <c r="A265" s="112" t="s">
        <v>279</v>
      </c>
      <c r="B265" s="139" t="s">
        <v>280</v>
      </c>
      <c r="C265" s="111">
        <v>32925</v>
      </c>
      <c r="D265" s="111">
        <v>32921</v>
      </c>
      <c r="E265" s="98">
        <f t="shared" si="4"/>
        <v>99.98785117691723</v>
      </c>
    </row>
    <row r="266" spans="1:5" ht="18.75" customHeight="1">
      <c r="A266" s="112" t="s">
        <v>281</v>
      </c>
      <c r="B266" s="139" t="s">
        <v>282</v>
      </c>
      <c r="C266" s="111">
        <v>4530</v>
      </c>
      <c r="D266" s="111">
        <v>4414</v>
      </c>
      <c r="E266" s="98">
        <f t="shared" si="4"/>
        <v>97.439293598234</v>
      </c>
    </row>
    <row r="267" spans="1:5" ht="18.75" customHeight="1">
      <c r="A267" s="112" t="s">
        <v>251</v>
      </c>
      <c r="B267" s="139" t="s">
        <v>252</v>
      </c>
      <c r="C267" s="111">
        <v>3042</v>
      </c>
      <c r="D267" s="111">
        <v>2922</v>
      </c>
      <c r="E267" s="98">
        <f t="shared" si="4"/>
        <v>96.05522682445759</v>
      </c>
    </row>
    <row r="268" spans="1:5" ht="18.75" customHeight="1">
      <c r="A268" s="112" t="s">
        <v>283</v>
      </c>
      <c r="B268" s="139" t="s">
        <v>337</v>
      </c>
      <c r="C268" s="111">
        <v>10142</v>
      </c>
      <c r="D268" s="111">
        <v>10142</v>
      </c>
      <c r="E268" s="98">
        <f t="shared" si="4"/>
        <v>100</v>
      </c>
    </row>
    <row r="269" spans="1:5" s="138" customFormat="1" ht="18.75" customHeight="1">
      <c r="A269" s="112" t="s">
        <v>338</v>
      </c>
      <c r="B269" s="110" t="s">
        <v>339</v>
      </c>
      <c r="C269" s="111">
        <f>SUM(C270:C271)</f>
        <v>61050</v>
      </c>
      <c r="D269" s="111">
        <f>SUM(D270:D271)</f>
        <v>33821</v>
      </c>
      <c r="E269" s="98">
        <f t="shared" si="4"/>
        <v>55.3988533988534</v>
      </c>
    </row>
    <row r="270" spans="1:5" ht="30" customHeight="1">
      <c r="A270" s="112" t="s">
        <v>271</v>
      </c>
      <c r="B270" s="110" t="s">
        <v>272</v>
      </c>
      <c r="C270" s="111">
        <v>16500</v>
      </c>
      <c r="D270" s="111">
        <v>7202</v>
      </c>
      <c r="E270" s="98">
        <f t="shared" si="4"/>
        <v>43.64848484848485</v>
      </c>
    </row>
    <row r="271" spans="1:5" ht="29.25" customHeight="1">
      <c r="A271" s="112" t="s">
        <v>340</v>
      </c>
      <c r="B271" s="140" t="s">
        <v>341</v>
      </c>
      <c r="C271" s="111">
        <v>44550</v>
      </c>
      <c r="D271" s="111">
        <v>26619</v>
      </c>
      <c r="E271" s="98">
        <f t="shared" si="4"/>
        <v>59.75084175084176</v>
      </c>
    </row>
    <row r="272" spans="1:5" s="138" customFormat="1" ht="18.75" customHeight="1">
      <c r="A272" s="112" t="s">
        <v>199</v>
      </c>
      <c r="B272" s="110" t="s">
        <v>200</v>
      </c>
      <c r="C272" s="111">
        <f>SUM(C273:C286)</f>
        <v>2658900</v>
      </c>
      <c r="D272" s="111">
        <f>SUM(D273:D286)</f>
        <v>2530829</v>
      </c>
      <c r="E272" s="98">
        <f t="shared" si="4"/>
        <v>95.18330888713378</v>
      </c>
    </row>
    <row r="273" spans="1:5" ht="29.25" customHeight="1">
      <c r="A273" s="112" t="s">
        <v>313</v>
      </c>
      <c r="B273" s="110" t="s">
        <v>328</v>
      </c>
      <c r="C273" s="111">
        <v>139640</v>
      </c>
      <c r="D273" s="111">
        <v>133669</v>
      </c>
      <c r="E273" s="98">
        <f t="shared" si="4"/>
        <v>95.72400458321398</v>
      </c>
    </row>
    <row r="274" spans="1:5" ht="18.75" customHeight="1">
      <c r="A274" s="112" t="s">
        <v>275</v>
      </c>
      <c r="B274" s="110" t="s">
        <v>276</v>
      </c>
      <c r="C274" s="111">
        <v>1593769</v>
      </c>
      <c r="D274" s="111">
        <v>1588809</v>
      </c>
      <c r="E274" s="98">
        <f t="shared" si="4"/>
        <v>99.68878802386043</v>
      </c>
    </row>
    <row r="275" spans="1:5" ht="18.75" customHeight="1">
      <c r="A275" s="112" t="s">
        <v>277</v>
      </c>
      <c r="B275" s="110" t="s">
        <v>278</v>
      </c>
      <c r="C275" s="111">
        <v>117317</v>
      </c>
      <c r="D275" s="111">
        <v>117316</v>
      </c>
      <c r="E275" s="98">
        <f t="shared" si="4"/>
        <v>99.99914760861597</v>
      </c>
    </row>
    <row r="276" spans="1:5" ht="18.75" customHeight="1">
      <c r="A276" s="112" t="s">
        <v>279</v>
      </c>
      <c r="B276" s="110" t="s">
        <v>342</v>
      </c>
      <c r="C276" s="111">
        <v>332225</v>
      </c>
      <c r="D276" s="111">
        <v>329192</v>
      </c>
      <c r="E276" s="98">
        <f t="shared" si="4"/>
        <v>99.08706448942735</v>
      </c>
    </row>
    <row r="277" spans="1:5" ht="18.75" customHeight="1">
      <c r="A277" s="112" t="s">
        <v>281</v>
      </c>
      <c r="B277" s="110" t="s">
        <v>282</v>
      </c>
      <c r="C277" s="111">
        <v>45015</v>
      </c>
      <c r="D277" s="111">
        <v>44668</v>
      </c>
      <c r="E277" s="98">
        <f t="shared" si="4"/>
        <v>99.22914584027546</v>
      </c>
    </row>
    <row r="278" spans="1:5" ht="18.75" customHeight="1">
      <c r="A278" s="112" t="s">
        <v>264</v>
      </c>
      <c r="B278" s="139" t="s">
        <v>265</v>
      </c>
      <c r="C278" s="111">
        <v>840</v>
      </c>
      <c r="D278" s="111">
        <v>240</v>
      </c>
      <c r="E278" s="98">
        <f t="shared" si="4"/>
        <v>28.57142857142857</v>
      </c>
    </row>
    <row r="279" spans="1:5" ht="18.75" customHeight="1">
      <c r="A279" s="112" t="s">
        <v>251</v>
      </c>
      <c r="B279" s="110" t="s">
        <v>252</v>
      </c>
      <c r="C279" s="111">
        <v>39425</v>
      </c>
      <c r="D279" s="111">
        <v>36967</v>
      </c>
      <c r="E279" s="98">
        <f t="shared" si="4"/>
        <v>93.76537729866837</v>
      </c>
    </row>
    <row r="280" spans="1:5" ht="18.75" customHeight="1">
      <c r="A280" s="112" t="s">
        <v>331</v>
      </c>
      <c r="B280" s="110" t="s">
        <v>332</v>
      </c>
      <c r="C280" s="111">
        <v>9866</v>
      </c>
      <c r="D280" s="111">
        <v>9865</v>
      </c>
      <c r="E280" s="98">
        <f t="shared" si="4"/>
        <v>99.98986418001216</v>
      </c>
    </row>
    <row r="281" spans="1:5" ht="18.75" customHeight="1">
      <c r="A281" s="112" t="s">
        <v>253</v>
      </c>
      <c r="B281" s="110" t="s">
        <v>254</v>
      </c>
      <c r="C281" s="111">
        <v>87941</v>
      </c>
      <c r="D281" s="111">
        <v>78812</v>
      </c>
      <c r="E281" s="98">
        <f t="shared" si="4"/>
        <v>89.61917649333076</v>
      </c>
    </row>
    <row r="282" spans="1:5" ht="18.75" customHeight="1">
      <c r="A282" s="112" t="s">
        <v>257</v>
      </c>
      <c r="B282" s="139" t="s">
        <v>258</v>
      </c>
      <c r="C282" s="111">
        <v>81525</v>
      </c>
      <c r="D282" s="111">
        <v>80964</v>
      </c>
      <c r="E282" s="98">
        <f t="shared" si="4"/>
        <v>99.311867525299</v>
      </c>
    </row>
    <row r="283" spans="1:5" ht="18.75" customHeight="1">
      <c r="A283" s="112" t="s">
        <v>294</v>
      </c>
      <c r="B283" s="110" t="s">
        <v>295</v>
      </c>
      <c r="C283" s="111">
        <v>960</v>
      </c>
      <c r="D283" s="111">
        <v>959</v>
      </c>
      <c r="E283" s="98">
        <f t="shared" si="4"/>
        <v>99.89583333333333</v>
      </c>
    </row>
    <row r="284" spans="1:5" ht="18.75" customHeight="1">
      <c r="A284" s="112" t="s">
        <v>259</v>
      </c>
      <c r="B284" s="110" t="s">
        <v>260</v>
      </c>
      <c r="C284" s="111">
        <v>3460</v>
      </c>
      <c r="D284" s="111">
        <v>3460</v>
      </c>
      <c r="E284" s="98">
        <f t="shared" si="4"/>
        <v>100</v>
      </c>
    </row>
    <row r="285" spans="1:5" ht="18.75" customHeight="1">
      <c r="A285" s="112" t="s">
        <v>283</v>
      </c>
      <c r="B285" s="110" t="s">
        <v>343</v>
      </c>
      <c r="C285" s="111">
        <v>96917</v>
      </c>
      <c r="D285" s="111">
        <v>96917</v>
      </c>
      <c r="E285" s="98">
        <f t="shared" si="4"/>
        <v>100</v>
      </c>
    </row>
    <row r="286" spans="1:5" ht="18.75" customHeight="1">
      <c r="A286" s="112" t="s">
        <v>244</v>
      </c>
      <c r="B286" s="110" t="s">
        <v>344</v>
      </c>
      <c r="C286" s="111">
        <v>110000</v>
      </c>
      <c r="D286" s="111">
        <v>8991</v>
      </c>
      <c r="E286" s="98">
        <f t="shared" si="4"/>
        <v>8.173636363636364</v>
      </c>
    </row>
    <row r="287" spans="1:5" s="138" customFormat="1" ht="18.75" customHeight="1">
      <c r="A287" s="112" t="s">
        <v>345</v>
      </c>
      <c r="B287" s="110" t="s">
        <v>346</v>
      </c>
      <c r="C287" s="111">
        <f>SUM(C288:C296)</f>
        <v>211300</v>
      </c>
      <c r="D287" s="111">
        <f>SUM(D288:D296)</f>
        <v>210857</v>
      </c>
      <c r="E287" s="98">
        <f t="shared" si="4"/>
        <v>99.79034548035968</v>
      </c>
    </row>
    <row r="288" spans="1:5" ht="18.75" customHeight="1">
      <c r="A288" s="112" t="s">
        <v>275</v>
      </c>
      <c r="B288" s="110" t="s">
        <v>276</v>
      </c>
      <c r="C288" s="111">
        <v>93730</v>
      </c>
      <c r="D288" s="111">
        <v>93597</v>
      </c>
      <c r="E288" s="98">
        <f t="shared" si="4"/>
        <v>99.85810306198655</v>
      </c>
    </row>
    <row r="289" spans="1:5" ht="18.75" customHeight="1">
      <c r="A289" s="112" t="s">
        <v>277</v>
      </c>
      <c r="B289" s="110" t="s">
        <v>278</v>
      </c>
      <c r="C289" s="111">
        <v>6314</v>
      </c>
      <c r="D289" s="111">
        <v>6314</v>
      </c>
      <c r="E289" s="98">
        <f t="shared" si="4"/>
        <v>100</v>
      </c>
    </row>
    <row r="290" spans="1:5" ht="18.75" customHeight="1">
      <c r="A290" s="112" t="s">
        <v>279</v>
      </c>
      <c r="B290" s="110" t="s">
        <v>342</v>
      </c>
      <c r="C290" s="111">
        <v>15149</v>
      </c>
      <c r="D290" s="111">
        <v>15147</v>
      </c>
      <c r="E290" s="98">
        <f t="shared" si="4"/>
        <v>99.9867978084362</v>
      </c>
    </row>
    <row r="291" spans="1:5" ht="18.75" customHeight="1">
      <c r="A291" s="112" t="s">
        <v>281</v>
      </c>
      <c r="B291" s="110" t="s">
        <v>282</v>
      </c>
      <c r="C291" s="111">
        <v>2155</v>
      </c>
      <c r="D291" s="111">
        <v>2154</v>
      </c>
      <c r="E291" s="98">
        <f t="shared" si="4"/>
        <v>99.95359628770302</v>
      </c>
    </row>
    <row r="292" spans="1:5" ht="18.75" customHeight="1">
      <c r="A292" s="112" t="s">
        <v>251</v>
      </c>
      <c r="B292" s="110" t="s">
        <v>252</v>
      </c>
      <c r="C292" s="111">
        <v>34419</v>
      </c>
      <c r="D292" s="111">
        <v>34327</v>
      </c>
      <c r="E292" s="98">
        <f t="shared" si="4"/>
        <v>99.73270577297423</v>
      </c>
    </row>
    <row r="293" spans="1:5" ht="18.75" customHeight="1">
      <c r="A293" s="112" t="s">
        <v>255</v>
      </c>
      <c r="B293" s="139" t="s">
        <v>256</v>
      </c>
      <c r="C293" s="111">
        <v>600</v>
      </c>
      <c r="D293" s="111">
        <v>580</v>
      </c>
      <c r="E293" s="98">
        <f t="shared" si="4"/>
        <v>96.66666666666667</v>
      </c>
    </row>
    <row r="294" spans="1:5" ht="18.75" customHeight="1">
      <c r="A294" s="112" t="s">
        <v>257</v>
      </c>
      <c r="B294" s="110" t="s">
        <v>258</v>
      </c>
      <c r="C294" s="111">
        <v>55633</v>
      </c>
      <c r="D294" s="111">
        <v>55442</v>
      </c>
      <c r="E294" s="98">
        <f t="shared" si="4"/>
        <v>99.65667859004547</v>
      </c>
    </row>
    <row r="295" spans="1:5" ht="18.75" customHeight="1">
      <c r="A295" s="112" t="s">
        <v>259</v>
      </c>
      <c r="B295" s="110" t="s">
        <v>260</v>
      </c>
      <c r="C295" s="111">
        <v>1100</v>
      </c>
      <c r="D295" s="111">
        <v>1096</v>
      </c>
      <c r="E295" s="98">
        <f t="shared" si="4"/>
        <v>99.63636363636364</v>
      </c>
    </row>
    <row r="296" spans="1:5" ht="18.75" customHeight="1">
      <c r="A296" s="112" t="s">
        <v>283</v>
      </c>
      <c r="B296" s="110" t="s">
        <v>284</v>
      </c>
      <c r="C296" s="111">
        <v>2200</v>
      </c>
      <c r="D296" s="111">
        <v>2200</v>
      </c>
      <c r="E296" s="98">
        <f t="shared" si="4"/>
        <v>100</v>
      </c>
    </row>
    <row r="297" spans="1:5" s="138" customFormat="1" ht="18.75" customHeight="1">
      <c r="A297" s="112" t="s">
        <v>347</v>
      </c>
      <c r="B297" s="110" t="s">
        <v>348</v>
      </c>
      <c r="C297" s="111">
        <f>C298+C299</f>
        <v>41755</v>
      </c>
      <c r="D297" s="111">
        <f>D298+D299</f>
        <v>41244</v>
      </c>
      <c r="E297" s="98">
        <f t="shared" si="4"/>
        <v>98.77619446772842</v>
      </c>
    </row>
    <row r="298" spans="1:5" ht="18.75" customHeight="1">
      <c r="A298" s="112" t="s">
        <v>257</v>
      </c>
      <c r="B298" s="110" t="s">
        <v>258</v>
      </c>
      <c r="C298" s="111">
        <v>35874</v>
      </c>
      <c r="D298" s="111">
        <v>35374</v>
      </c>
      <c r="E298" s="98">
        <f t="shared" si="4"/>
        <v>98.60623292635334</v>
      </c>
    </row>
    <row r="299" spans="1:5" ht="18.75" customHeight="1">
      <c r="A299" s="112" t="s">
        <v>294</v>
      </c>
      <c r="B299" s="110" t="s">
        <v>295</v>
      </c>
      <c r="C299" s="111">
        <v>5881</v>
      </c>
      <c r="D299" s="111">
        <v>5870</v>
      </c>
      <c r="E299" s="98">
        <f t="shared" si="4"/>
        <v>99.81295698010543</v>
      </c>
    </row>
    <row r="300" spans="1:5" s="138" customFormat="1" ht="18.75" customHeight="1">
      <c r="A300" s="112" t="s">
        <v>349</v>
      </c>
      <c r="B300" s="110" t="s">
        <v>86</v>
      </c>
      <c r="C300" s="111">
        <f>C301+C302+C303</f>
        <v>29907</v>
      </c>
      <c r="D300" s="111">
        <f>D301+D302+D303</f>
        <v>29736</v>
      </c>
      <c r="E300" s="98">
        <f t="shared" si="4"/>
        <v>99.42822750526634</v>
      </c>
    </row>
    <row r="301" spans="1:5" s="138" customFormat="1" ht="18.75" customHeight="1">
      <c r="A301" s="112" t="s">
        <v>251</v>
      </c>
      <c r="B301" s="139" t="s">
        <v>252</v>
      </c>
      <c r="C301" s="111">
        <v>1340</v>
      </c>
      <c r="D301" s="111">
        <v>1199</v>
      </c>
      <c r="E301" s="98">
        <f t="shared" si="4"/>
        <v>89.4776119402985</v>
      </c>
    </row>
    <row r="302" spans="1:5" ht="18.75" customHeight="1">
      <c r="A302" s="112" t="s">
        <v>257</v>
      </c>
      <c r="B302" s="110" t="s">
        <v>258</v>
      </c>
      <c r="C302" s="111">
        <v>1423</v>
      </c>
      <c r="D302" s="111">
        <v>1393</v>
      </c>
      <c r="E302" s="98">
        <f t="shared" si="4"/>
        <v>97.89177793394236</v>
      </c>
    </row>
    <row r="303" spans="1:5" ht="18.75" customHeight="1">
      <c r="A303" s="112" t="s">
        <v>283</v>
      </c>
      <c r="B303" s="110" t="s">
        <v>284</v>
      </c>
      <c r="C303" s="111">
        <v>27144</v>
      </c>
      <c r="D303" s="111">
        <v>27144</v>
      </c>
      <c r="E303" s="98">
        <f t="shared" si="4"/>
        <v>100</v>
      </c>
    </row>
    <row r="304" spans="1:5" s="99" customFormat="1" ht="21" customHeight="1">
      <c r="A304" s="96" t="s">
        <v>350</v>
      </c>
      <c r="B304" s="96" t="s">
        <v>351</v>
      </c>
      <c r="C304" s="97">
        <f>C305</f>
        <v>76454</v>
      </c>
      <c r="D304" s="97">
        <f>D305</f>
        <v>72872</v>
      </c>
      <c r="E304" s="105">
        <f t="shared" si="4"/>
        <v>95.31482983231747</v>
      </c>
    </row>
    <row r="305" spans="1:5" s="138" customFormat="1" ht="18.75" customHeight="1">
      <c r="A305" s="112" t="s">
        <v>352</v>
      </c>
      <c r="B305" s="110" t="s">
        <v>353</v>
      </c>
      <c r="C305" s="111">
        <f>SUM(C306:C310)</f>
        <v>76454</v>
      </c>
      <c r="D305" s="111">
        <f>SUM(D306:D310)</f>
        <v>72872</v>
      </c>
      <c r="E305" s="98">
        <f t="shared" si="4"/>
        <v>95.31482983231747</v>
      </c>
    </row>
    <row r="306" spans="1:5" ht="18.75" customHeight="1">
      <c r="A306" s="112" t="s">
        <v>354</v>
      </c>
      <c r="B306" s="110" t="s">
        <v>355</v>
      </c>
      <c r="C306" s="111">
        <v>23068</v>
      </c>
      <c r="D306" s="111">
        <v>23055</v>
      </c>
      <c r="E306" s="98">
        <f t="shared" si="4"/>
        <v>99.94364487601872</v>
      </c>
    </row>
    <row r="307" spans="1:5" ht="18.75" customHeight="1">
      <c r="A307" s="112" t="s">
        <v>264</v>
      </c>
      <c r="B307" s="139" t="s">
        <v>265</v>
      </c>
      <c r="C307" s="111">
        <v>6800</v>
      </c>
      <c r="D307" s="111">
        <v>6770</v>
      </c>
      <c r="E307" s="98">
        <f t="shared" si="4"/>
        <v>99.55882352941177</v>
      </c>
    </row>
    <row r="308" spans="1:5" ht="18.75" customHeight="1">
      <c r="A308" s="112" t="s">
        <v>251</v>
      </c>
      <c r="B308" s="110" t="s">
        <v>252</v>
      </c>
      <c r="C308" s="111">
        <v>20086</v>
      </c>
      <c r="D308" s="111">
        <v>19184</v>
      </c>
      <c r="E308" s="98">
        <f t="shared" si="4"/>
        <v>95.50930996714129</v>
      </c>
    </row>
    <row r="309" spans="1:5" ht="18.75" customHeight="1">
      <c r="A309" s="112" t="s">
        <v>257</v>
      </c>
      <c r="B309" s="110" t="s">
        <v>258</v>
      </c>
      <c r="C309" s="111">
        <v>26000</v>
      </c>
      <c r="D309" s="111">
        <v>23720</v>
      </c>
      <c r="E309" s="98">
        <f t="shared" si="4"/>
        <v>91.23076923076923</v>
      </c>
    </row>
    <row r="310" spans="1:5" ht="18.75" customHeight="1">
      <c r="A310" s="112" t="s">
        <v>294</v>
      </c>
      <c r="B310" s="110" t="s">
        <v>295</v>
      </c>
      <c r="C310" s="111">
        <v>500</v>
      </c>
      <c r="D310" s="111">
        <v>143</v>
      </c>
      <c r="E310" s="98">
        <f t="shared" si="4"/>
        <v>28.599999999999998</v>
      </c>
    </row>
    <row r="311" spans="1:5" s="99" customFormat="1" ht="21" customHeight="1">
      <c r="A311" s="96" t="s">
        <v>201</v>
      </c>
      <c r="B311" s="96" t="s">
        <v>356</v>
      </c>
      <c r="C311" s="97">
        <f>C312+C314+C325+C327+C329+C344+C352</f>
        <v>3019791</v>
      </c>
      <c r="D311" s="97">
        <f>D312+D314+D325+D327+D329+D344+D352</f>
        <v>2838242</v>
      </c>
      <c r="E311" s="105">
        <f t="shared" si="4"/>
        <v>93.98802764827103</v>
      </c>
    </row>
    <row r="312" spans="1:5" s="143" customFormat="1" ht="18.75" customHeight="1">
      <c r="A312" s="124" t="s">
        <v>203</v>
      </c>
      <c r="B312" s="124" t="s">
        <v>204</v>
      </c>
      <c r="C312" s="125">
        <f>C313</f>
        <v>50000</v>
      </c>
      <c r="D312" s="125">
        <f>D313</f>
        <v>32533</v>
      </c>
      <c r="E312" s="142">
        <f t="shared" si="4"/>
        <v>65.066</v>
      </c>
    </row>
    <row r="313" spans="1:5" s="126" customFormat="1" ht="18.75" customHeight="1">
      <c r="A313" s="127" t="s">
        <v>357</v>
      </c>
      <c r="B313" s="139" t="s">
        <v>260</v>
      </c>
      <c r="C313" s="125">
        <v>50000</v>
      </c>
      <c r="D313" s="125">
        <v>32533</v>
      </c>
      <c r="E313" s="142">
        <f t="shared" si="4"/>
        <v>65.066</v>
      </c>
    </row>
    <row r="314" spans="1:5" s="138" customFormat="1" ht="31.5" customHeight="1">
      <c r="A314" s="110" t="s">
        <v>205</v>
      </c>
      <c r="B314" s="110" t="s">
        <v>206</v>
      </c>
      <c r="C314" s="111">
        <f>SUM(C315:C324)</f>
        <v>1948000</v>
      </c>
      <c r="D314" s="111">
        <f>SUM(D315:D324)</f>
        <v>1840585</v>
      </c>
      <c r="E314" s="142">
        <f t="shared" si="4"/>
        <v>94.48588295687885</v>
      </c>
    </row>
    <row r="315" spans="1:5" ht="18.75" customHeight="1">
      <c r="A315" s="112" t="s">
        <v>354</v>
      </c>
      <c r="B315" s="110" t="s">
        <v>358</v>
      </c>
      <c r="C315" s="111">
        <v>1840560</v>
      </c>
      <c r="D315" s="111">
        <v>1737968</v>
      </c>
      <c r="E315" s="142">
        <f t="shared" si="4"/>
        <v>94.42604424740296</v>
      </c>
    </row>
    <row r="316" spans="1:5" ht="18.75" customHeight="1">
      <c r="A316" s="112" t="s">
        <v>275</v>
      </c>
      <c r="B316" s="110" t="s">
        <v>276</v>
      </c>
      <c r="C316" s="111">
        <v>30169</v>
      </c>
      <c r="D316" s="111">
        <v>30125</v>
      </c>
      <c r="E316" s="142">
        <f t="shared" si="4"/>
        <v>99.8541549272432</v>
      </c>
    </row>
    <row r="317" spans="1:5" ht="18.75" customHeight="1">
      <c r="A317" s="112" t="s">
        <v>277</v>
      </c>
      <c r="B317" s="110" t="s">
        <v>359</v>
      </c>
      <c r="C317" s="111">
        <v>950</v>
      </c>
      <c r="D317" s="111">
        <v>950</v>
      </c>
      <c r="E317" s="142">
        <f t="shared" si="4"/>
        <v>100</v>
      </c>
    </row>
    <row r="318" spans="1:5" ht="18.75" customHeight="1">
      <c r="A318" s="112" t="s">
        <v>279</v>
      </c>
      <c r="B318" s="110" t="s">
        <v>280</v>
      </c>
      <c r="C318" s="111">
        <v>55138</v>
      </c>
      <c r="D318" s="111">
        <v>55138</v>
      </c>
      <c r="E318" s="142">
        <f t="shared" si="4"/>
        <v>100</v>
      </c>
    </row>
    <row r="319" spans="1:5" ht="18.75" customHeight="1">
      <c r="A319" s="112" t="s">
        <v>281</v>
      </c>
      <c r="B319" s="110" t="s">
        <v>282</v>
      </c>
      <c r="C319" s="111">
        <v>814</v>
      </c>
      <c r="D319" s="111">
        <v>793</v>
      </c>
      <c r="E319" s="142">
        <f t="shared" si="4"/>
        <v>97.42014742014742</v>
      </c>
    </row>
    <row r="320" spans="1:5" ht="18.75" customHeight="1">
      <c r="A320" s="112" t="s">
        <v>264</v>
      </c>
      <c r="B320" s="110" t="s">
        <v>360</v>
      </c>
      <c r="C320" s="111">
        <v>2790</v>
      </c>
      <c r="D320" s="111">
        <v>2790</v>
      </c>
      <c r="E320" s="142">
        <f t="shared" si="4"/>
        <v>100</v>
      </c>
    </row>
    <row r="321" spans="1:5" ht="18.75" customHeight="1">
      <c r="A321" s="112" t="s">
        <v>251</v>
      </c>
      <c r="B321" s="110" t="s">
        <v>252</v>
      </c>
      <c r="C321" s="111">
        <v>9250</v>
      </c>
      <c r="D321" s="111">
        <v>6732</v>
      </c>
      <c r="E321" s="142">
        <f aca="true" t="shared" si="5" ref="E321:E384">D321/C321*100</f>
        <v>72.77837837837838</v>
      </c>
    </row>
    <row r="322" spans="1:5" ht="18.75" customHeight="1">
      <c r="A322" s="112" t="s">
        <v>257</v>
      </c>
      <c r="B322" s="110" t="s">
        <v>258</v>
      </c>
      <c r="C322" s="111">
        <v>7395</v>
      </c>
      <c r="D322" s="111">
        <v>5155</v>
      </c>
      <c r="E322" s="142">
        <f t="shared" si="5"/>
        <v>69.70926301555104</v>
      </c>
    </row>
    <row r="323" spans="1:5" ht="18.75" customHeight="1">
      <c r="A323" s="112" t="s">
        <v>294</v>
      </c>
      <c r="B323" s="110" t="s">
        <v>295</v>
      </c>
      <c r="C323" s="111">
        <v>200</v>
      </c>
      <c r="D323" s="111">
        <v>200</v>
      </c>
      <c r="E323" s="142">
        <f t="shared" si="5"/>
        <v>100</v>
      </c>
    </row>
    <row r="324" spans="1:5" ht="18.75" customHeight="1">
      <c r="A324" s="112" t="s">
        <v>283</v>
      </c>
      <c r="B324" s="139" t="s">
        <v>361</v>
      </c>
      <c r="C324" s="111">
        <v>734</v>
      </c>
      <c r="D324" s="111">
        <v>734</v>
      </c>
      <c r="E324" s="142">
        <f t="shared" si="5"/>
        <v>100</v>
      </c>
    </row>
    <row r="325" spans="1:5" s="138" customFormat="1" ht="29.25" customHeight="1">
      <c r="A325" s="110" t="s">
        <v>208</v>
      </c>
      <c r="B325" s="110" t="s">
        <v>209</v>
      </c>
      <c r="C325" s="111">
        <f>C326</f>
        <v>16000</v>
      </c>
      <c r="D325" s="111">
        <f>D326</f>
        <v>15507</v>
      </c>
      <c r="E325" s="105">
        <f t="shared" si="5"/>
        <v>96.91875</v>
      </c>
    </row>
    <row r="326" spans="1:5" ht="18.75" customHeight="1">
      <c r="A326" s="112" t="s">
        <v>362</v>
      </c>
      <c r="B326" s="110" t="s">
        <v>363</v>
      </c>
      <c r="C326" s="111">
        <v>16000</v>
      </c>
      <c r="D326" s="111">
        <v>15507</v>
      </c>
      <c r="E326" s="105">
        <f t="shared" si="5"/>
        <v>96.91875</v>
      </c>
    </row>
    <row r="327" spans="1:5" s="138" customFormat="1" ht="18.75" customHeight="1">
      <c r="A327" s="112" t="s">
        <v>210</v>
      </c>
      <c r="B327" s="110" t="s">
        <v>364</v>
      </c>
      <c r="C327" s="111">
        <f>C328</f>
        <v>380500</v>
      </c>
      <c r="D327" s="111">
        <f>D328</f>
        <v>358808</v>
      </c>
      <c r="E327" s="105">
        <f t="shared" si="5"/>
        <v>94.29908015768726</v>
      </c>
    </row>
    <row r="328" spans="1:5" ht="18.75" customHeight="1">
      <c r="A328" s="112" t="s">
        <v>354</v>
      </c>
      <c r="B328" s="110" t="s">
        <v>358</v>
      </c>
      <c r="C328" s="111">
        <v>380500</v>
      </c>
      <c r="D328" s="111">
        <v>358808</v>
      </c>
      <c r="E328" s="98">
        <f t="shared" si="5"/>
        <v>94.29908015768726</v>
      </c>
    </row>
    <row r="329" spans="1:5" s="138" customFormat="1" ht="18.75" customHeight="1">
      <c r="A329" s="110" t="s">
        <v>212</v>
      </c>
      <c r="B329" s="110" t="s">
        <v>213</v>
      </c>
      <c r="C329" s="111">
        <f>SUM(C330:C343)</f>
        <v>377604</v>
      </c>
      <c r="D329" s="111">
        <f>SUM(D330:D343)</f>
        <v>372389</v>
      </c>
      <c r="E329" s="98">
        <f t="shared" si="5"/>
        <v>98.61892352835245</v>
      </c>
    </row>
    <row r="330" spans="1:5" ht="18.75" customHeight="1">
      <c r="A330" s="112" t="s">
        <v>275</v>
      </c>
      <c r="B330" s="110" t="s">
        <v>276</v>
      </c>
      <c r="C330" s="111">
        <v>231634</v>
      </c>
      <c r="D330" s="111">
        <v>231308</v>
      </c>
      <c r="E330" s="98">
        <f t="shared" si="5"/>
        <v>99.85926073029002</v>
      </c>
    </row>
    <row r="331" spans="1:5" ht="18.75" customHeight="1">
      <c r="A331" s="112" t="s">
        <v>277</v>
      </c>
      <c r="B331" s="110" t="s">
        <v>359</v>
      </c>
      <c r="C331" s="111">
        <v>15768</v>
      </c>
      <c r="D331" s="111">
        <v>14590</v>
      </c>
      <c r="E331" s="98">
        <f t="shared" si="5"/>
        <v>92.52917300862507</v>
      </c>
    </row>
    <row r="332" spans="1:5" ht="18.75" customHeight="1">
      <c r="A332" s="112" t="s">
        <v>279</v>
      </c>
      <c r="B332" s="110" t="s">
        <v>342</v>
      </c>
      <c r="C332" s="111">
        <v>42230</v>
      </c>
      <c r="D332" s="111">
        <v>40380</v>
      </c>
      <c r="E332" s="98">
        <f t="shared" si="5"/>
        <v>95.61922803694057</v>
      </c>
    </row>
    <row r="333" spans="1:5" ht="18.75" customHeight="1">
      <c r="A333" s="112" t="s">
        <v>281</v>
      </c>
      <c r="B333" s="110" t="s">
        <v>282</v>
      </c>
      <c r="C333" s="111">
        <v>5690</v>
      </c>
      <c r="D333" s="111">
        <v>5331</v>
      </c>
      <c r="E333" s="98">
        <f t="shared" si="5"/>
        <v>93.69068541300527</v>
      </c>
    </row>
    <row r="334" spans="1:5" ht="18.75" customHeight="1">
      <c r="A334" s="112" t="s">
        <v>264</v>
      </c>
      <c r="B334" s="110" t="s">
        <v>265</v>
      </c>
      <c r="C334" s="111">
        <v>1920</v>
      </c>
      <c r="D334" s="111">
        <v>1920</v>
      </c>
      <c r="E334" s="98">
        <f t="shared" si="5"/>
        <v>100</v>
      </c>
    </row>
    <row r="335" spans="1:5" ht="18.75" customHeight="1">
      <c r="A335" s="112" t="s">
        <v>251</v>
      </c>
      <c r="B335" s="110" t="s">
        <v>252</v>
      </c>
      <c r="C335" s="111">
        <v>18168</v>
      </c>
      <c r="D335" s="111">
        <v>17894</v>
      </c>
      <c r="E335" s="98">
        <f t="shared" si="5"/>
        <v>98.49185380889476</v>
      </c>
    </row>
    <row r="336" spans="1:5" ht="18.75" customHeight="1">
      <c r="A336" s="112" t="s">
        <v>253</v>
      </c>
      <c r="B336" s="110" t="s">
        <v>254</v>
      </c>
      <c r="C336" s="111">
        <v>3000</v>
      </c>
      <c r="D336" s="111">
        <v>3000</v>
      </c>
      <c r="E336" s="98">
        <f t="shared" si="5"/>
        <v>100</v>
      </c>
    </row>
    <row r="337" spans="1:5" ht="18.75" customHeight="1">
      <c r="A337" s="112" t="s">
        <v>255</v>
      </c>
      <c r="B337" s="110" t="s">
        <v>256</v>
      </c>
      <c r="C337" s="111">
        <v>1907</v>
      </c>
      <c r="D337" s="111">
        <v>1878</v>
      </c>
      <c r="E337" s="98">
        <f t="shared" si="5"/>
        <v>98.47928683796539</v>
      </c>
    </row>
    <row r="338" spans="1:5" ht="18.75" customHeight="1">
      <c r="A338" s="112" t="s">
        <v>257</v>
      </c>
      <c r="B338" s="110" t="s">
        <v>258</v>
      </c>
      <c r="C338" s="111">
        <v>15880</v>
      </c>
      <c r="D338" s="111">
        <v>15847</v>
      </c>
      <c r="E338" s="98">
        <f t="shared" si="5"/>
        <v>99.79219143576826</v>
      </c>
    </row>
    <row r="339" spans="1:5" ht="18.75" customHeight="1">
      <c r="A339" s="112" t="s">
        <v>292</v>
      </c>
      <c r="B339" s="110" t="s">
        <v>293</v>
      </c>
      <c r="C339" s="111">
        <v>200</v>
      </c>
      <c r="D339" s="111">
        <v>200</v>
      </c>
      <c r="E339" s="98">
        <f t="shared" si="5"/>
        <v>100</v>
      </c>
    </row>
    <row r="340" spans="1:5" ht="18.75" customHeight="1">
      <c r="A340" s="112" t="s">
        <v>294</v>
      </c>
      <c r="B340" s="110" t="s">
        <v>295</v>
      </c>
      <c r="C340" s="111">
        <v>1728</v>
      </c>
      <c r="D340" s="111">
        <v>1389</v>
      </c>
      <c r="E340" s="98">
        <f t="shared" si="5"/>
        <v>80.38194444444444</v>
      </c>
    </row>
    <row r="341" spans="1:5" ht="18.75" customHeight="1">
      <c r="A341" s="112" t="s">
        <v>259</v>
      </c>
      <c r="B341" s="110" t="s">
        <v>260</v>
      </c>
      <c r="C341" s="111">
        <v>800</v>
      </c>
      <c r="D341" s="111">
        <v>519</v>
      </c>
      <c r="E341" s="98">
        <f t="shared" si="5"/>
        <v>64.875</v>
      </c>
    </row>
    <row r="342" spans="1:5" ht="18.75" customHeight="1">
      <c r="A342" s="112" t="s">
        <v>283</v>
      </c>
      <c r="B342" s="110" t="s">
        <v>284</v>
      </c>
      <c r="C342" s="111">
        <v>4399</v>
      </c>
      <c r="D342" s="111">
        <v>4399</v>
      </c>
      <c r="E342" s="98">
        <f t="shared" si="5"/>
        <v>100</v>
      </c>
    </row>
    <row r="343" spans="1:5" ht="28.5" customHeight="1">
      <c r="A343" s="112" t="s">
        <v>261</v>
      </c>
      <c r="B343" s="140" t="s">
        <v>315</v>
      </c>
      <c r="C343" s="111">
        <v>34280</v>
      </c>
      <c r="D343" s="111">
        <v>33734</v>
      </c>
      <c r="E343" s="98">
        <f t="shared" si="5"/>
        <v>98.40723453908986</v>
      </c>
    </row>
    <row r="344" spans="1:5" s="138" customFormat="1" ht="18.75" customHeight="1">
      <c r="A344" s="112" t="s">
        <v>214</v>
      </c>
      <c r="B344" s="110" t="s">
        <v>365</v>
      </c>
      <c r="C344" s="111">
        <f>SUM(C345:C351)</f>
        <v>151687</v>
      </c>
      <c r="D344" s="111">
        <f>SUM(D345:D351)</f>
        <v>126082</v>
      </c>
      <c r="E344" s="98">
        <f t="shared" si="5"/>
        <v>83.11984547126649</v>
      </c>
    </row>
    <row r="345" spans="1:5" ht="18.75" customHeight="1">
      <c r="A345" s="112" t="s">
        <v>275</v>
      </c>
      <c r="B345" s="110" t="s">
        <v>276</v>
      </c>
      <c r="C345" s="111">
        <v>75917</v>
      </c>
      <c r="D345" s="111">
        <v>71680</v>
      </c>
      <c r="E345" s="98">
        <f t="shared" si="5"/>
        <v>94.41890485661973</v>
      </c>
    </row>
    <row r="346" spans="1:5" ht="18.75" customHeight="1">
      <c r="A346" s="112" t="s">
        <v>277</v>
      </c>
      <c r="B346" s="110" t="s">
        <v>359</v>
      </c>
      <c r="C346" s="111">
        <v>5677</v>
      </c>
      <c r="D346" s="111">
        <v>5465</v>
      </c>
      <c r="E346" s="98">
        <f t="shared" si="5"/>
        <v>96.26563325700194</v>
      </c>
    </row>
    <row r="347" spans="1:5" ht="18.75" customHeight="1">
      <c r="A347" s="112" t="s">
        <v>279</v>
      </c>
      <c r="B347" s="110" t="s">
        <v>342</v>
      </c>
      <c r="C347" s="111">
        <v>18556</v>
      </c>
      <c r="D347" s="111">
        <v>17922</v>
      </c>
      <c r="E347" s="98">
        <f t="shared" si="5"/>
        <v>96.58331536969175</v>
      </c>
    </row>
    <row r="348" spans="1:5" ht="18.75" customHeight="1">
      <c r="A348" s="112" t="s">
        <v>281</v>
      </c>
      <c r="B348" s="110" t="s">
        <v>282</v>
      </c>
      <c r="C348" s="111">
        <v>2000</v>
      </c>
      <c r="D348" s="111">
        <v>1953</v>
      </c>
      <c r="E348" s="98">
        <f t="shared" si="5"/>
        <v>97.65</v>
      </c>
    </row>
    <row r="349" spans="1:5" ht="18.75" customHeight="1">
      <c r="A349" s="112" t="s">
        <v>264</v>
      </c>
      <c r="B349" s="110" t="s">
        <v>265</v>
      </c>
      <c r="C349" s="111">
        <v>45337</v>
      </c>
      <c r="D349" s="111">
        <v>25124</v>
      </c>
      <c r="E349" s="98">
        <f t="shared" si="5"/>
        <v>55.416106050245936</v>
      </c>
    </row>
    <row r="350" spans="1:5" ht="18.75" customHeight="1">
      <c r="A350" s="112" t="s">
        <v>251</v>
      </c>
      <c r="B350" s="110" t="s">
        <v>252</v>
      </c>
      <c r="C350" s="111">
        <v>2000</v>
      </c>
      <c r="D350" s="111">
        <v>1738</v>
      </c>
      <c r="E350" s="98">
        <f t="shared" si="5"/>
        <v>86.9</v>
      </c>
    </row>
    <row r="351" spans="1:5" ht="18.75" customHeight="1">
      <c r="A351" s="112" t="s">
        <v>283</v>
      </c>
      <c r="B351" s="110" t="s">
        <v>284</v>
      </c>
      <c r="C351" s="111">
        <v>2200</v>
      </c>
      <c r="D351" s="111">
        <v>2200</v>
      </c>
      <c r="E351" s="98">
        <f t="shared" si="5"/>
        <v>100</v>
      </c>
    </row>
    <row r="352" spans="1:5" s="138" customFormat="1" ht="18.75" customHeight="1">
      <c r="A352" s="112" t="s">
        <v>216</v>
      </c>
      <c r="B352" s="110" t="s">
        <v>86</v>
      </c>
      <c r="C352" s="111">
        <f>C353+C354</f>
        <v>96000</v>
      </c>
      <c r="D352" s="111">
        <f>D353+D354</f>
        <v>92338</v>
      </c>
      <c r="E352" s="98">
        <f t="shared" si="5"/>
        <v>96.18541666666667</v>
      </c>
    </row>
    <row r="353" spans="1:5" ht="18.75" customHeight="1">
      <c r="A353" s="112" t="s">
        <v>354</v>
      </c>
      <c r="B353" s="110" t="s">
        <v>358</v>
      </c>
      <c r="C353" s="111">
        <v>88000</v>
      </c>
      <c r="D353" s="111">
        <v>85541</v>
      </c>
      <c r="E353" s="98">
        <f t="shared" si="5"/>
        <v>97.20568181818182</v>
      </c>
    </row>
    <row r="354" spans="1:5" ht="18.75" customHeight="1">
      <c r="A354" s="112" t="s">
        <v>251</v>
      </c>
      <c r="B354" s="110" t="s">
        <v>252</v>
      </c>
      <c r="C354" s="111">
        <v>8000</v>
      </c>
      <c r="D354" s="111">
        <v>6797</v>
      </c>
      <c r="E354" s="98">
        <f t="shared" si="5"/>
        <v>84.96249999999999</v>
      </c>
    </row>
    <row r="355" spans="1:5" s="99" customFormat="1" ht="21" customHeight="1">
      <c r="A355" s="96" t="s">
        <v>218</v>
      </c>
      <c r="B355" s="96" t="s">
        <v>219</v>
      </c>
      <c r="C355" s="97">
        <f>SUM(C356,C369,C367,C365)</f>
        <v>167434</v>
      </c>
      <c r="D355" s="97">
        <f>SUM(D356,D369,D367,D365)</f>
        <v>166721</v>
      </c>
      <c r="E355" s="105">
        <f t="shared" si="5"/>
        <v>99.57416056475985</v>
      </c>
    </row>
    <row r="356" spans="1:5" s="138" customFormat="1" ht="18.75" customHeight="1">
      <c r="A356" s="112" t="s">
        <v>366</v>
      </c>
      <c r="B356" s="110" t="s">
        <v>367</v>
      </c>
      <c r="C356" s="111">
        <f>SUM(C357:C364)</f>
        <v>133155</v>
      </c>
      <c r="D356" s="111">
        <f>SUM(D357:D364)</f>
        <v>132442</v>
      </c>
      <c r="E356" s="98">
        <f t="shared" si="5"/>
        <v>99.4645338139762</v>
      </c>
    </row>
    <row r="357" spans="1:5" ht="18.75" customHeight="1">
      <c r="A357" s="112" t="s">
        <v>313</v>
      </c>
      <c r="B357" s="110" t="s">
        <v>368</v>
      </c>
      <c r="C357" s="111">
        <v>11236</v>
      </c>
      <c r="D357" s="111">
        <v>11235</v>
      </c>
      <c r="E357" s="98">
        <f t="shared" si="5"/>
        <v>99.99110003559986</v>
      </c>
    </row>
    <row r="358" spans="1:5" ht="18.75" customHeight="1">
      <c r="A358" s="112" t="s">
        <v>275</v>
      </c>
      <c r="B358" s="110" t="s">
        <v>276</v>
      </c>
      <c r="C358" s="111">
        <v>83863</v>
      </c>
      <c r="D358" s="111">
        <v>83168</v>
      </c>
      <c r="E358" s="98">
        <f t="shared" si="5"/>
        <v>99.17126742425145</v>
      </c>
    </row>
    <row r="359" spans="1:5" ht="18.75" customHeight="1">
      <c r="A359" s="112" t="s">
        <v>277</v>
      </c>
      <c r="B359" s="110" t="s">
        <v>359</v>
      </c>
      <c r="C359" s="111">
        <v>7940</v>
      </c>
      <c r="D359" s="111">
        <v>7937</v>
      </c>
      <c r="E359" s="98">
        <f t="shared" si="5"/>
        <v>99.96221662468514</v>
      </c>
    </row>
    <row r="360" spans="1:5" ht="18.75" customHeight="1">
      <c r="A360" s="112" t="s">
        <v>279</v>
      </c>
      <c r="B360" s="110" t="s">
        <v>342</v>
      </c>
      <c r="C360" s="111">
        <v>18225</v>
      </c>
      <c r="D360" s="111">
        <v>18220</v>
      </c>
      <c r="E360" s="98">
        <f t="shared" si="5"/>
        <v>99.97256515775035</v>
      </c>
    </row>
    <row r="361" spans="1:5" ht="18.75" customHeight="1">
      <c r="A361" s="112" t="s">
        <v>281</v>
      </c>
      <c r="B361" s="110" t="s">
        <v>282</v>
      </c>
      <c r="C361" s="111">
        <v>2508</v>
      </c>
      <c r="D361" s="111">
        <v>2499</v>
      </c>
      <c r="E361" s="98">
        <f t="shared" si="5"/>
        <v>99.64114832535886</v>
      </c>
    </row>
    <row r="362" spans="1:5" ht="18.75" customHeight="1">
      <c r="A362" s="112" t="s">
        <v>251</v>
      </c>
      <c r="B362" s="139" t="s">
        <v>252</v>
      </c>
      <c r="C362" s="111">
        <v>770</v>
      </c>
      <c r="D362" s="111">
        <v>770</v>
      </c>
      <c r="E362" s="98">
        <f t="shared" si="5"/>
        <v>100</v>
      </c>
    </row>
    <row r="363" spans="1:5" ht="18.75" customHeight="1">
      <c r="A363" s="112" t="s">
        <v>331</v>
      </c>
      <c r="B363" s="139" t="s">
        <v>369</v>
      </c>
      <c r="C363" s="111">
        <v>2000</v>
      </c>
      <c r="D363" s="111">
        <v>2000</v>
      </c>
      <c r="E363" s="98">
        <f t="shared" si="5"/>
        <v>100</v>
      </c>
    </row>
    <row r="364" spans="1:5" ht="18.75" customHeight="1">
      <c r="A364" s="112" t="s">
        <v>283</v>
      </c>
      <c r="B364" s="110" t="s">
        <v>284</v>
      </c>
      <c r="C364" s="111">
        <v>6613</v>
      </c>
      <c r="D364" s="111">
        <v>6613</v>
      </c>
      <c r="E364" s="98">
        <f t="shared" si="5"/>
        <v>100</v>
      </c>
    </row>
    <row r="365" spans="1:5" s="138" customFormat="1" ht="18.75" customHeight="1">
      <c r="A365" s="112" t="s">
        <v>220</v>
      </c>
      <c r="B365" s="139" t="s">
        <v>370</v>
      </c>
      <c r="C365" s="111">
        <f>C366</f>
        <v>32390</v>
      </c>
      <c r="D365" s="111">
        <f>D366</f>
        <v>32390</v>
      </c>
      <c r="E365" s="98">
        <f t="shared" si="5"/>
        <v>100</v>
      </c>
    </row>
    <row r="366" spans="1:5" s="138" customFormat="1" ht="18.75" customHeight="1">
      <c r="A366" s="112" t="s">
        <v>371</v>
      </c>
      <c r="B366" s="139" t="s">
        <v>372</v>
      </c>
      <c r="C366" s="111">
        <v>32390</v>
      </c>
      <c r="D366" s="111">
        <v>32390</v>
      </c>
      <c r="E366" s="98">
        <f t="shared" si="5"/>
        <v>100</v>
      </c>
    </row>
    <row r="367" spans="1:5" s="138" customFormat="1" ht="18.75" customHeight="1">
      <c r="A367" s="112" t="s">
        <v>373</v>
      </c>
      <c r="B367" s="110" t="s">
        <v>348</v>
      </c>
      <c r="C367" s="111">
        <f>C368</f>
        <v>497</v>
      </c>
      <c r="D367" s="111">
        <f>D368</f>
        <v>497</v>
      </c>
      <c r="E367" s="98">
        <f t="shared" si="5"/>
        <v>100</v>
      </c>
    </row>
    <row r="368" spans="1:5" ht="18.75" customHeight="1">
      <c r="A368" s="112" t="s">
        <v>257</v>
      </c>
      <c r="B368" s="110" t="s">
        <v>258</v>
      </c>
      <c r="C368" s="111">
        <v>497</v>
      </c>
      <c r="D368" s="111">
        <v>497</v>
      </c>
      <c r="E368" s="98">
        <f t="shared" si="5"/>
        <v>100</v>
      </c>
    </row>
    <row r="369" spans="1:5" s="138" customFormat="1" ht="18.75" customHeight="1">
      <c r="A369" s="112" t="s">
        <v>374</v>
      </c>
      <c r="B369" s="110" t="s">
        <v>86</v>
      </c>
      <c r="C369" s="111">
        <f>C370</f>
        <v>1392</v>
      </c>
      <c r="D369" s="111">
        <f>D370</f>
        <v>1392</v>
      </c>
      <c r="E369" s="98">
        <f t="shared" si="5"/>
        <v>100</v>
      </c>
    </row>
    <row r="370" spans="1:5" ht="18.75" customHeight="1">
      <c r="A370" s="112" t="s">
        <v>283</v>
      </c>
      <c r="B370" s="110" t="s">
        <v>284</v>
      </c>
      <c r="C370" s="111">
        <v>1392</v>
      </c>
      <c r="D370" s="111">
        <v>1392</v>
      </c>
      <c r="E370" s="98">
        <f t="shared" si="5"/>
        <v>100</v>
      </c>
    </row>
    <row r="371" spans="1:5" s="99" customFormat="1" ht="21" customHeight="1">
      <c r="A371" s="96" t="s">
        <v>222</v>
      </c>
      <c r="B371" s="96" t="s">
        <v>375</v>
      </c>
      <c r="C371" s="97">
        <f>C372+C375+C380</f>
        <v>3673500</v>
      </c>
      <c r="D371" s="97">
        <f>D372+D375+D380</f>
        <v>1193361</v>
      </c>
      <c r="E371" s="105">
        <f t="shared" si="5"/>
        <v>32.485667619436505</v>
      </c>
    </row>
    <row r="372" spans="1:5" s="138" customFormat="1" ht="18.75" customHeight="1">
      <c r="A372" s="110" t="s">
        <v>224</v>
      </c>
      <c r="B372" s="110" t="s">
        <v>225</v>
      </c>
      <c r="C372" s="111">
        <f>C373+C374</f>
        <v>3218020</v>
      </c>
      <c r="D372" s="111">
        <f>D373+D374</f>
        <v>760471</v>
      </c>
      <c r="E372" s="105">
        <f t="shared" si="5"/>
        <v>23.631643060018273</v>
      </c>
    </row>
    <row r="373" spans="1:5" ht="30" customHeight="1">
      <c r="A373" s="112" t="s">
        <v>376</v>
      </c>
      <c r="B373" s="140" t="s">
        <v>64</v>
      </c>
      <c r="C373" s="111">
        <v>10000</v>
      </c>
      <c r="D373" s="111">
        <v>10000</v>
      </c>
      <c r="E373" s="105">
        <f t="shared" si="5"/>
        <v>100</v>
      </c>
    </row>
    <row r="374" spans="1:5" ht="18.75" customHeight="1">
      <c r="A374" s="112" t="s">
        <v>244</v>
      </c>
      <c r="B374" s="139" t="s">
        <v>245</v>
      </c>
      <c r="C374" s="111">
        <v>3208020</v>
      </c>
      <c r="D374" s="111">
        <v>750471</v>
      </c>
      <c r="E374" s="105">
        <f t="shared" si="5"/>
        <v>23.39358856864982</v>
      </c>
    </row>
    <row r="375" spans="1:5" s="138" customFormat="1" ht="18.75" customHeight="1">
      <c r="A375" s="110" t="s">
        <v>377</v>
      </c>
      <c r="B375" s="110" t="s">
        <v>378</v>
      </c>
      <c r="C375" s="111">
        <f>SUM(C376:C379)</f>
        <v>87480</v>
      </c>
      <c r="D375" s="111">
        <f>SUM(D376:D379)</f>
        <v>75175</v>
      </c>
      <c r="E375" s="98">
        <f t="shared" si="5"/>
        <v>85.9339277549154</v>
      </c>
    </row>
    <row r="376" spans="1:5" s="138" customFormat="1" ht="18.75" customHeight="1">
      <c r="A376" s="112" t="s">
        <v>264</v>
      </c>
      <c r="B376" s="139" t="s">
        <v>265</v>
      </c>
      <c r="C376" s="111">
        <v>16800</v>
      </c>
      <c r="D376" s="111">
        <v>16800</v>
      </c>
      <c r="E376" s="98">
        <f t="shared" si="5"/>
        <v>100</v>
      </c>
    </row>
    <row r="377" spans="1:5" ht="18.75" customHeight="1">
      <c r="A377" s="112" t="s">
        <v>251</v>
      </c>
      <c r="B377" s="110" t="s">
        <v>252</v>
      </c>
      <c r="C377" s="111">
        <v>11480</v>
      </c>
      <c r="D377" s="111">
        <v>10755</v>
      </c>
      <c r="E377" s="98">
        <f t="shared" si="5"/>
        <v>93.68466898954703</v>
      </c>
    </row>
    <row r="378" spans="1:5" ht="18.75" customHeight="1">
      <c r="A378" s="112" t="s">
        <v>255</v>
      </c>
      <c r="B378" s="110" t="s">
        <v>256</v>
      </c>
      <c r="C378" s="111">
        <v>2000</v>
      </c>
      <c r="D378" s="111">
        <v>1127</v>
      </c>
      <c r="E378" s="98">
        <f t="shared" si="5"/>
        <v>56.35</v>
      </c>
    </row>
    <row r="379" spans="1:5" ht="18.75" customHeight="1">
      <c r="A379" s="112" t="s">
        <v>257</v>
      </c>
      <c r="B379" s="110" t="s">
        <v>258</v>
      </c>
      <c r="C379" s="111">
        <v>57200</v>
      </c>
      <c r="D379" s="111">
        <v>46493</v>
      </c>
      <c r="E379" s="98">
        <f t="shared" si="5"/>
        <v>81.28146853146853</v>
      </c>
    </row>
    <row r="380" spans="1:5" s="138" customFormat="1" ht="18.75" customHeight="1">
      <c r="A380" s="112" t="s">
        <v>379</v>
      </c>
      <c r="B380" s="110" t="s">
        <v>380</v>
      </c>
      <c r="C380" s="111">
        <f>SUM(C381:C384)</f>
        <v>368000</v>
      </c>
      <c r="D380" s="111">
        <f>SUM(D381:D384)</f>
        <v>357715</v>
      </c>
      <c r="E380" s="98">
        <f t="shared" si="5"/>
        <v>97.20516304347827</v>
      </c>
    </row>
    <row r="381" spans="1:5" ht="18.75" customHeight="1">
      <c r="A381" s="112" t="s">
        <v>251</v>
      </c>
      <c r="B381" s="110" t="s">
        <v>252</v>
      </c>
      <c r="C381" s="111">
        <v>4000</v>
      </c>
      <c r="D381" s="111">
        <v>3969</v>
      </c>
      <c r="E381" s="98">
        <f t="shared" si="5"/>
        <v>99.225</v>
      </c>
    </row>
    <row r="382" spans="1:5" ht="18.75" customHeight="1">
      <c r="A382" s="112" t="s">
        <v>253</v>
      </c>
      <c r="B382" s="110" t="s">
        <v>254</v>
      </c>
      <c r="C382" s="111">
        <v>297000</v>
      </c>
      <c r="D382" s="111">
        <v>287580</v>
      </c>
      <c r="E382" s="98">
        <f t="shared" si="5"/>
        <v>96.82828282828282</v>
      </c>
    </row>
    <row r="383" spans="1:5" ht="18.75" customHeight="1">
      <c r="A383" s="112" t="s">
        <v>255</v>
      </c>
      <c r="B383" s="110" t="s">
        <v>256</v>
      </c>
      <c r="C383" s="111">
        <v>59640</v>
      </c>
      <c r="D383" s="111">
        <v>59146</v>
      </c>
      <c r="E383" s="98">
        <f t="shared" si="5"/>
        <v>99.17169684775318</v>
      </c>
    </row>
    <row r="384" spans="1:5" ht="18.75" customHeight="1">
      <c r="A384" s="112" t="s">
        <v>257</v>
      </c>
      <c r="B384" s="110" t="s">
        <v>258</v>
      </c>
      <c r="C384" s="111">
        <v>7360</v>
      </c>
      <c r="D384" s="111">
        <v>7020</v>
      </c>
      <c r="E384" s="98">
        <f t="shared" si="5"/>
        <v>95.38043478260869</v>
      </c>
    </row>
    <row r="385" spans="1:5" s="99" customFormat="1" ht="21" customHeight="1">
      <c r="A385" s="96" t="s">
        <v>232</v>
      </c>
      <c r="B385" s="96" t="s">
        <v>233</v>
      </c>
      <c r="C385" s="97">
        <f>C386+C399</f>
        <v>194013</v>
      </c>
      <c r="D385" s="97">
        <f>D386+D399</f>
        <v>190602</v>
      </c>
      <c r="E385" s="105">
        <f aca="true" t="shared" si="6" ref="E385:E410">D385/C385*100</f>
        <v>98.2418703901285</v>
      </c>
    </row>
    <row r="386" spans="1:5" s="138" customFormat="1" ht="18.75" customHeight="1">
      <c r="A386" s="112" t="s">
        <v>381</v>
      </c>
      <c r="B386" s="110" t="s">
        <v>235</v>
      </c>
      <c r="C386" s="111">
        <f>SUM(C387:C398)</f>
        <v>169013</v>
      </c>
      <c r="D386" s="111">
        <f>SUM(D387:D398)</f>
        <v>166738</v>
      </c>
      <c r="E386" s="98">
        <f t="shared" si="6"/>
        <v>98.65394969617721</v>
      </c>
    </row>
    <row r="387" spans="1:5" ht="18.75" customHeight="1">
      <c r="A387" s="112" t="s">
        <v>275</v>
      </c>
      <c r="B387" s="110" t="s">
        <v>276</v>
      </c>
      <c r="C387" s="111">
        <v>93790</v>
      </c>
      <c r="D387" s="111">
        <v>93790</v>
      </c>
      <c r="E387" s="98">
        <f t="shared" si="6"/>
        <v>100</v>
      </c>
    </row>
    <row r="388" spans="1:5" ht="18.75" customHeight="1">
      <c r="A388" s="112" t="s">
        <v>277</v>
      </c>
      <c r="B388" s="110" t="s">
        <v>278</v>
      </c>
      <c r="C388" s="111">
        <v>7252</v>
      </c>
      <c r="D388" s="111">
        <v>7033</v>
      </c>
      <c r="E388" s="98">
        <f t="shared" si="6"/>
        <v>96.98014340871484</v>
      </c>
    </row>
    <row r="389" spans="1:5" ht="18.75" customHeight="1">
      <c r="A389" s="112" t="s">
        <v>279</v>
      </c>
      <c r="B389" s="110" t="s">
        <v>342</v>
      </c>
      <c r="C389" s="111">
        <v>18800</v>
      </c>
      <c r="D389" s="111">
        <v>18340</v>
      </c>
      <c r="E389" s="98">
        <f t="shared" si="6"/>
        <v>97.5531914893617</v>
      </c>
    </row>
    <row r="390" spans="1:5" ht="18.75" customHeight="1">
      <c r="A390" s="112" t="s">
        <v>281</v>
      </c>
      <c r="B390" s="110" t="s">
        <v>282</v>
      </c>
      <c r="C390" s="111">
        <v>2531</v>
      </c>
      <c r="D390" s="111">
        <v>2470</v>
      </c>
      <c r="E390" s="98">
        <f t="shared" si="6"/>
        <v>97.5898854207823</v>
      </c>
    </row>
    <row r="391" spans="1:5" ht="18.75" customHeight="1">
      <c r="A391" s="112" t="s">
        <v>251</v>
      </c>
      <c r="B391" s="110" t="s">
        <v>252</v>
      </c>
      <c r="C391" s="111">
        <v>8450</v>
      </c>
      <c r="D391" s="111">
        <v>8227</v>
      </c>
      <c r="E391" s="98">
        <f t="shared" si="6"/>
        <v>97.36094674556213</v>
      </c>
    </row>
    <row r="392" spans="1:5" ht="18.75" customHeight="1">
      <c r="A392" s="112" t="s">
        <v>331</v>
      </c>
      <c r="B392" s="110" t="s">
        <v>332</v>
      </c>
      <c r="C392" s="111">
        <v>18000</v>
      </c>
      <c r="D392" s="111">
        <v>18000</v>
      </c>
      <c r="E392" s="98">
        <f t="shared" si="6"/>
        <v>100</v>
      </c>
    </row>
    <row r="393" spans="1:5" ht="18.75" customHeight="1">
      <c r="A393" s="112" t="s">
        <v>253</v>
      </c>
      <c r="B393" s="110" t="s">
        <v>254</v>
      </c>
      <c r="C393" s="111">
        <v>5054</v>
      </c>
      <c r="D393" s="111">
        <v>4675</v>
      </c>
      <c r="E393" s="98">
        <f t="shared" si="6"/>
        <v>92.50098931539374</v>
      </c>
    </row>
    <row r="394" spans="1:5" ht="18.75" customHeight="1">
      <c r="A394" s="112" t="s">
        <v>257</v>
      </c>
      <c r="B394" s="110" t="s">
        <v>258</v>
      </c>
      <c r="C394" s="111">
        <v>11498</v>
      </c>
      <c r="D394" s="111">
        <v>10950</v>
      </c>
      <c r="E394" s="98">
        <f t="shared" si="6"/>
        <v>95.23395373108366</v>
      </c>
    </row>
    <row r="395" spans="1:5" ht="18.75" customHeight="1">
      <c r="A395" s="112" t="s">
        <v>292</v>
      </c>
      <c r="B395" s="110" t="s">
        <v>293</v>
      </c>
      <c r="C395" s="111">
        <v>615</v>
      </c>
      <c r="D395" s="111">
        <v>614</v>
      </c>
      <c r="E395" s="98">
        <f t="shared" si="6"/>
        <v>99.83739837398375</v>
      </c>
    </row>
    <row r="396" spans="1:5" ht="18.75" customHeight="1">
      <c r="A396" s="112" t="s">
        <v>294</v>
      </c>
      <c r="B396" s="110" t="s">
        <v>295</v>
      </c>
      <c r="C396" s="111">
        <v>423</v>
      </c>
      <c r="D396" s="111">
        <v>388</v>
      </c>
      <c r="E396" s="98">
        <f t="shared" si="6"/>
        <v>91.725768321513</v>
      </c>
    </row>
    <row r="397" spans="1:5" ht="18.75" customHeight="1">
      <c r="A397" s="112" t="s">
        <v>259</v>
      </c>
      <c r="B397" s="110" t="s">
        <v>260</v>
      </c>
      <c r="C397" s="111">
        <v>400</v>
      </c>
      <c r="D397" s="111">
        <v>51</v>
      </c>
      <c r="E397" s="98">
        <f t="shared" si="6"/>
        <v>12.75</v>
      </c>
    </row>
    <row r="398" spans="1:5" ht="18.75" customHeight="1">
      <c r="A398" s="112" t="s">
        <v>283</v>
      </c>
      <c r="B398" s="110" t="s">
        <v>284</v>
      </c>
      <c r="C398" s="111">
        <v>2200</v>
      </c>
      <c r="D398" s="111">
        <v>2200</v>
      </c>
      <c r="E398" s="98">
        <f t="shared" si="6"/>
        <v>100</v>
      </c>
    </row>
    <row r="399" spans="1:5" s="138" customFormat="1" ht="18.75" customHeight="1">
      <c r="A399" s="112" t="s">
        <v>382</v>
      </c>
      <c r="B399" s="110" t="s">
        <v>86</v>
      </c>
      <c r="C399" s="111">
        <f>SUM(C400:C402)</f>
        <v>25000</v>
      </c>
      <c r="D399" s="111">
        <f>SUM(D400:D402)</f>
        <v>23864</v>
      </c>
      <c r="E399" s="98">
        <f t="shared" si="6"/>
        <v>95.456</v>
      </c>
    </row>
    <row r="400" spans="1:5" s="138" customFormat="1" ht="18.75" customHeight="1">
      <c r="A400" s="112" t="s">
        <v>264</v>
      </c>
      <c r="B400" s="110" t="s">
        <v>265</v>
      </c>
      <c r="C400" s="111">
        <v>6495</v>
      </c>
      <c r="D400" s="111">
        <v>5772</v>
      </c>
      <c r="E400" s="98">
        <f t="shared" si="6"/>
        <v>88.86836027713626</v>
      </c>
    </row>
    <row r="401" spans="1:5" ht="18.75" customHeight="1">
      <c r="A401" s="112" t="s">
        <v>251</v>
      </c>
      <c r="B401" s="110" t="s">
        <v>252</v>
      </c>
      <c r="C401" s="111">
        <v>12105</v>
      </c>
      <c r="D401" s="111">
        <v>12084</v>
      </c>
      <c r="E401" s="98">
        <f t="shared" si="6"/>
        <v>99.82651796778191</v>
      </c>
    </row>
    <row r="402" spans="1:5" ht="18.75" customHeight="1">
      <c r="A402" s="112" t="s">
        <v>257</v>
      </c>
      <c r="B402" s="110" t="s">
        <v>258</v>
      </c>
      <c r="C402" s="111">
        <v>6400</v>
      </c>
      <c r="D402" s="111">
        <v>6008</v>
      </c>
      <c r="E402" s="98">
        <f t="shared" si="6"/>
        <v>93.875</v>
      </c>
    </row>
    <row r="403" spans="1:5" s="99" customFormat="1" ht="21" customHeight="1">
      <c r="A403" s="96" t="s">
        <v>383</v>
      </c>
      <c r="B403" s="96" t="s">
        <v>384</v>
      </c>
      <c r="C403" s="97">
        <f>C404</f>
        <v>181000</v>
      </c>
      <c r="D403" s="97">
        <f>D404</f>
        <v>176960</v>
      </c>
      <c r="E403" s="105">
        <f t="shared" si="6"/>
        <v>97.76795580110497</v>
      </c>
    </row>
    <row r="404" spans="1:5" s="138" customFormat="1" ht="18.75" customHeight="1">
      <c r="A404" s="110" t="s">
        <v>385</v>
      </c>
      <c r="B404" s="110" t="s">
        <v>386</v>
      </c>
      <c r="C404" s="111">
        <f>SUM(C405:C409)</f>
        <v>181000</v>
      </c>
      <c r="D404" s="111">
        <f>SUM(D405:D409)</f>
        <v>176960</v>
      </c>
      <c r="E404" s="98">
        <f t="shared" si="6"/>
        <v>97.76795580110497</v>
      </c>
    </row>
    <row r="405" spans="1:5" s="138" customFormat="1" ht="44.25" customHeight="1">
      <c r="A405" s="112" t="s">
        <v>387</v>
      </c>
      <c r="B405" s="140" t="s">
        <v>388</v>
      </c>
      <c r="C405" s="111">
        <v>130000</v>
      </c>
      <c r="D405" s="111">
        <v>130000</v>
      </c>
      <c r="E405" s="98">
        <f t="shared" si="6"/>
        <v>100</v>
      </c>
    </row>
    <row r="406" spans="1:5" ht="18.75" customHeight="1">
      <c r="A406" s="112" t="s">
        <v>251</v>
      </c>
      <c r="B406" s="110" t="s">
        <v>252</v>
      </c>
      <c r="C406" s="111">
        <v>16000</v>
      </c>
      <c r="D406" s="111">
        <v>15050</v>
      </c>
      <c r="E406" s="98">
        <f t="shared" si="6"/>
        <v>94.0625</v>
      </c>
    </row>
    <row r="407" spans="1:5" ht="18.75" customHeight="1">
      <c r="A407" s="112" t="s">
        <v>255</v>
      </c>
      <c r="B407" s="110" t="s">
        <v>256</v>
      </c>
      <c r="C407" s="111">
        <v>30000</v>
      </c>
      <c r="D407" s="111">
        <v>28964</v>
      </c>
      <c r="E407" s="98">
        <f t="shared" si="6"/>
        <v>96.54666666666667</v>
      </c>
    </row>
    <row r="408" spans="1:5" ht="18.75" customHeight="1">
      <c r="A408" s="144" t="s">
        <v>257</v>
      </c>
      <c r="B408" s="145" t="s">
        <v>258</v>
      </c>
      <c r="C408" s="111">
        <v>2000</v>
      </c>
      <c r="D408" s="111">
        <v>0</v>
      </c>
      <c r="E408" s="98"/>
    </row>
    <row r="409" spans="1:5" ht="18.75" customHeight="1">
      <c r="A409" s="144" t="s">
        <v>259</v>
      </c>
      <c r="B409" s="145" t="s">
        <v>260</v>
      </c>
      <c r="C409" s="111">
        <v>3000</v>
      </c>
      <c r="D409" s="111">
        <v>2946</v>
      </c>
      <c r="E409" s="98">
        <f t="shared" si="6"/>
        <v>98.2</v>
      </c>
    </row>
    <row r="410" spans="1:5" s="150" customFormat="1" ht="21.75" customHeight="1">
      <c r="A410" s="146"/>
      <c r="B410" s="146" t="s">
        <v>389</v>
      </c>
      <c r="C410" s="147">
        <f>C128+C133+C141+C147+C155+C164+C194+C214+C230+C236+C239+C242+C304+C311+C355+C371+C385+C403</f>
        <v>19104175</v>
      </c>
      <c r="D410" s="148">
        <f>D128+D133+D141+D147+D155+D164+D194+D214+D230+D236+D239+D242+D304+D311+D355+D371+D385+D403</f>
        <v>15779774</v>
      </c>
      <c r="E410" s="149">
        <f t="shared" si="6"/>
        <v>82.59856287957999</v>
      </c>
    </row>
    <row r="411" spans="1:5" ht="15">
      <c r="A411" s="151"/>
      <c r="B411" s="151"/>
      <c r="C411" s="151"/>
      <c r="D411" s="151"/>
      <c r="E411" s="151"/>
    </row>
    <row r="412" spans="1:5" ht="15">
      <c r="A412" s="151"/>
      <c r="B412" s="151"/>
      <c r="C412" s="151"/>
      <c r="D412" s="151" t="s">
        <v>390</v>
      </c>
      <c r="E412" s="151"/>
    </row>
    <row r="413" spans="1:5" ht="15">
      <c r="A413" s="151"/>
      <c r="B413" s="151"/>
      <c r="C413" s="151"/>
      <c r="D413" s="151"/>
      <c r="E413" s="151"/>
    </row>
    <row r="414" spans="1:5" ht="15">
      <c r="A414" s="151"/>
      <c r="B414" s="151"/>
      <c r="C414" s="152" t="s">
        <v>391</v>
      </c>
      <c r="D414" s="152"/>
      <c r="E414" s="152"/>
    </row>
  </sheetData>
  <mergeCells count="5">
    <mergeCell ref="C414:E414"/>
    <mergeCell ref="B1:E1"/>
    <mergeCell ref="B2:E2"/>
    <mergeCell ref="A4:E4"/>
    <mergeCell ref="A120:B12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L39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5.421875" style="0" customWidth="1"/>
    <col min="2" max="2" width="5.7109375" style="0" customWidth="1"/>
    <col min="4" max="4" width="6.00390625" style="0" customWidth="1"/>
    <col min="5" max="5" width="46.8515625" style="0" customWidth="1"/>
    <col min="6" max="6" width="12.140625" style="0" customWidth="1"/>
    <col min="7" max="7" width="12.7109375" style="0" customWidth="1"/>
  </cols>
  <sheetData>
    <row r="1" spans="3:6" ht="23.25" customHeight="1">
      <c r="C1" s="86" t="s">
        <v>36</v>
      </c>
      <c r="D1" s="86"/>
      <c r="E1" s="86"/>
      <c r="F1" s="86"/>
    </row>
    <row r="2" spans="3:6" ht="16.5" customHeight="1">
      <c r="C2" s="2"/>
      <c r="D2" s="2"/>
      <c r="E2" s="2"/>
      <c r="F2" s="2"/>
    </row>
    <row r="3" spans="1:13" s="1" customFormat="1" ht="27" customHeight="1">
      <c r="A3" s="3" t="s">
        <v>0</v>
      </c>
      <c r="B3" s="3" t="s">
        <v>1</v>
      </c>
      <c r="C3" s="4" t="s">
        <v>2</v>
      </c>
      <c r="D3" s="4" t="s">
        <v>5</v>
      </c>
      <c r="E3" s="5" t="s">
        <v>6</v>
      </c>
      <c r="F3" s="6" t="s">
        <v>3</v>
      </c>
      <c r="G3" s="7" t="s">
        <v>4</v>
      </c>
      <c r="H3" s="8"/>
      <c r="I3" s="9"/>
      <c r="J3" s="9"/>
      <c r="K3" s="9"/>
      <c r="L3" s="9"/>
      <c r="M3" s="10"/>
    </row>
    <row r="4" spans="1:13" s="1" customFormat="1" ht="14.25" customHeight="1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9</v>
      </c>
      <c r="H4" s="9"/>
      <c r="I4" s="9"/>
      <c r="J4" s="9"/>
      <c r="K4" s="9"/>
      <c r="L4" s="9"/>
      <c r="M4" s="10"/>
    </row>
    <row r="5" spans="1:13" s="1" customFormat="1" ht="29.25" customHeight="1">
      <c r="A5" s="12">
        <v>1</v>
      </c>
      <c r="B5" s="12" t="s">
        <v>7</v>
      </c>
      <c r="C5" s="12" t="s">
        <v>8</v>
      </c>
      <c r="D5" s="12">
        <v>6050</v>
      </c>
      <c r="E5" s="13" t="s">
        <v>9</v>
      </c>
      <c r="F5" s="14">
        <v>3000</v>
      </c>
      <c r="G5" s="14">
        <v>2850</v>
      </c>
      <c r="H5" s="9"/>
      <c r="I5" s="9"/>
      <c r="J5" s="9"/>
      <c r="K5" s="9"/>
      <c r="L5" s="9"/>
      <c r="M5" s="10"/>
    </row>
    <row r="6" spans="1:13" s="1" customFormat="1" ht="41.25" customHeight="1">
      <c r="A6" s="12">
        <v>2</v>
      </c>
      <c r="B6" s="12"/>
      <c r="C6" s="12" t="s">
        <v>8</v>
      </c>
      <c r="D6" s="12">
        <v>6050</v>
      </c>
      <c r="E6" s="13" t="s">
        <v>10</v>
      </c>
      <c r="F6" s="14">
        <v>318300</v>
      </c>
      <c r="G6" s="14">
        <v>307547</v>
      </c>
      <c r="H6" s="9"/>
      <c r="I6" s="9"/>
      <c r="J6" s="9"/>
      <c r="K6" s="9"/>
      <c r="L6" s="9"/>
      <c r="M6" s="10"/>
    </row>
    <row r="7" spans="1:13" s="1" customFormat="1" ht="25.5" customHeight="1">
      <c r="A7" s="12">
        <v>3</v>
      </c>
      <c r="B7" s="12"/>
      <c r="C7" s="12">
        <v>1010</v>
      </c>
      <c r="D7" s="12">
        <v>6050</v>
      </c>
      <c r="E7" s="13" t="s">
        <v>11</v>
      </c>
      <c r="F7" s="14">
        <v>12000</v>
      </c>
      <c r="G7" s="14">
        <f>F7</f>
        <v>12000</v>
      </c>
      <c r="H7" s="9"/>
      <c r="I7" s="9"/>
      <c r="J7" s="9"/>
      <c r="K7" s="9"/>
      <c r="L7" s="9"/>
      <c r="M7" s="10"/>
    </row>
    <row r="8" spans="1:13" s="1" customFormat="1" ht="19.5" customHeight="1">
      <c r="A8" s="11"/>
      <c r="B8" s="11"/>
      <c r="C8" s="11"/>
      <c r="E8" s="15" t="s">
        <v>12</v>
      </c>
      <c r="F8" s="16">
        <f>F5+F6+F7</f>
        <v>333300</v>
      </c>
      <c r="G8" s="16">
        <f>G5+G6+G7</f>
        <v>322397</v>
      </c>
      <c r="H8" s="9"/>
      <c r="I8" s="9"/>
      <c r="J8" s="9"/>
      <c r="K8" s="9"/>
      <c r="L8" s="9"/>
      <c r="M8" s="10"/>
    </row>
    <row r="9" spans="1:246" s="1" customFormat="1" ht="18.75" customHeight="1">
      <c r="A9" s="11">
        <v>4</v>
      </c>
      <c r="B9" s="11">
        <v>600</v>
      </c>
      <c r="C9" s="11">
        <v>60016</v>
      </c>
      <c r="D9" s="11">
        <v>6050</v>
      </c>
      <c r="E9" s="17" t="s">
        <v>13</v>
      </c>
      <c r="F9" s="18">
        <v>35000</v>
      </c>
      <c r="G9" s="18">
        <v>19947</v>
      </c>
      <c r="H9" s="9"/>
      <c r="I9" s="9"/>
      <c r="J9" s="9"/>
      <c r="K9" s="9"/>
      <c r="L9" s="9"/>
      <c r="M9" s="19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</row>
    <row r="10" spans="1:246" s="1" customFormat="1" ht="26.25" customHeight="1">
      <c r="A10" s="11">
        <v>5</v>
      </c>
      <c r="B10" s="11"/>
      <c r="C10" s="11">
        <v>60016</v>
      </c>
      <c r="D10" s="11">
        <v>6050</v>
      </c>
      <c r="E10" s="17" t="s">
        <v>14</v>
      </c>
      <c r="F10" s="18">
        <v>25208</v>
      </c>
      <c r="G10" s="18">
        <v>20917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</row>
    <row r="11" spans="1:246" s="21" customFormat="1" ht="19.5" customHeight="1">
      <c r="A11" s="22"/>
      <c r="B11" s="22"/>
      <c r="C11" s="22"/>
      <c r="D11" s="22"/>
      <c r="E11" s="15" t="s">
        <v>15</v>
      </c>
      <c r="F11" s="16">
        <f>SUM(F9:F10)</f>
        <v>60208</v>
      </c>
      <c r="G11" s="16">
        <f>SUM(G9:G10)</f>
        <v>40864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</row>
    <row r="12" spans="1:246" s="1" customFormat="1" ht="21.75" customHeight="1">
      <c r="A12" s="11">
        <v>6</v>
      </c>
      <c r="B12" s="11">
        <v>700</v>
      </c>
      <c r="C12" s="11">
        <v>70005</v>
      </c>
      <c r="D12" s="11">
        <v>6060</v>
      </c>
      <c r="E12" s="17" t="s">
        <v>16</v>
      </c>
      <c r="F12" s="18">
        <v>20000</v>
      </c>
      <c r="G12" s="18">
        <v>20000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</row>
    <row r="13" spans="1:246" s="1" customFormat="1" ht="26.25" customHeight="1">
      <c r="A13" s="11">
        <v>7</v>
      </c>
      <c r="B13" s="11">
        <v>750</v>
      </c>
      <c r="C13" s="11">
        <v>75023</v>
      </c>
      <c r="D13" s="11">
        <v>6060</v>
      </c>
      <c r="E13" s="24" t="s">
        <v>17</v>
      </c>
      <c r="F13" s="14">
        <v>10000</v>
      </c>
      <c r="G13" s="14">
        <v>9830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</row>
    <row r="14" spans="1:246" s="1" customFormat="1" ht="22.5" customHeight="1">
      <c r="A14" s="11">
        <v>8</v>
      </c>
      <c r="B14" s="11"/>
      <c r="C14" s="11">
        <v>75023</v>
      </c>
      <c r="D14" s="11">
        <v>6060</v>
      </c>
      <c r="E14" s="24" t="s">
        <v>18</v>
      </c>
      <c r="F14" s="14">
        <v>35000</v>
      </c>
      <c r="G14" s="14">
        <v>0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</row>
    <row r="15" spans="1:246" s="21" customFormat="1" ht="18.75" customHeight="1">
      <c r="A15" s="22"/>
      <c r="B15" s="22"/>
      <c r="C15" s="22"/>
      <c r="D15" s="22"/>
      <c r="E15" s="15" t="s">
        <v>19</v>
      </c>
      <c r="F15" s="16">
        <f>SUM(F13:F14)</f>
        <v>45000</v>
      </c>
      <c r="G15" s="16">
        <f>SUM(G13:G14)</f>
        <v>9830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</row>
    <row r="16" spans="1:246" s="1" customFormat="1" ht="47.25" customHeight="1">
      <c r="A16" s="12">
        <v>9</v>
      </c>
      <c r="B16" s="12">
        <v>801</v>
      </c>
      <c r="C16" s="12">
        <v>80101</v>
      </c>
      <c r="D16" s="12">
        <v>6050</v>
      </c>
      <c r="E16" s="25" t="s">
        <v>20</v>
      </c>
      <c r="F16" s="14">
        <v>312280</v>
      </c>
      <c r="G16" s="14">
        <v>309051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</row>
    <row r="17" spans="1:246" s="1" customFormat="1" ht="17.25" customHeight="1">
      <c r="A17" s="12"/>
      <c r="B17" s="12"/>
      <c r="C17" s="12"/>
      <c r="D17" s="12"/>
      <c r="E17" s="25" t="s">
        <v>37</v>
      </c>
      <c r="F17" s="14"/>
      <c r="G17" s="14">
        <v>195702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</row>
    <row r="18" spans="1:246" s="1" customFormat="1" ht="17.25" customHeight="1">
      <c r="A18" s="12"/>
      <c r="B18" s="12"/>
      <c r="C18" s="12"/>
      <c r="D18" s="12"/>
      <c r="E18" s="25" t="s">
        <v>38</v>
      </c>
      <c r="F18" s="14"/>
      <c r="G18" s="14">
        <v>59285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</row>
    <row r="19" spans="1:246" s="1" customFormat="1" ht="18.75" customHeight="1">
      <c r="A19" s="12"/>
      <c r="B19" s="12"/>
      <c r="C19" s="12"/>
      <c r="D19" s="12"/>
      <c r="E19" s="25" t="s">
        <v>39</v>
      </c>
      <c r="F19" s="14"/>
      <c r="G19" s="14">
        <v>54064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</row>
    <row r="20" spans="1:246" s="1" customFormat="1" ht="19.5" customHeight="1">
      <c r="A20" s="12">
        <v>10</v>
      </c>
      <c r="B20" s="12"/>
      <c r="C20" s="12">
        <v>80101</v>
      </c>
      <c r="D20" s="12">
        <v>6060</v>
      </c>
      <c r="E20" s="17" t="s">
        <v>21</v>
      </c>
      <c r="F20" s="14">
        <v>45000</v>
      </c>
      <c r="G20" s="14">
        <v>43858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</row>
    <row r="21" spans="1:246" s="1" customFormat="1" ht="17.25" customHeight="1">
      <c r="A21" s="12">
        <v>11</v>
      </c>
      <c r="B21" s="12"/>
      <c r="C21" s="12">
        <v>80101</v>
      </c>
      <c r="D21" s="12">
        <v>6060</v>
      </c>
      <c r="E21" s="17" t="s">
        <v>22</v>
      </c>
      <c r="F21" s="14">
        <v>29020</v>
      </c>
      <c r="G21" s="14">
        <v>28733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</row>
    <row r="22" spans="1:246" s="1" customFormat="1" ht="17.25" customHeight="1">
      <c r="A22" s="12"/>
      <c r="B22" s="12"/>
      <c r="C22" s="12"/>
      <c r="D22" s="38"/>
      <c r="E22" s="39" t="s">
        <v>40</v>
      </c>
      <c r="F22" s="14">
        <f>SUM(F20:F21)</f>
        <v>74020</v>
      </c>
      <c r="G22" s="14">
        <f>SUM(G20:G21)</f>
        <v>72591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</row>
    <row r="23" spans="1:246" s="1" customFormat="1" ht="24.75" customHeight="1">
      <c r="A23" s="11">
        <v>12</v>
      </c>
      <c r="B23" s="12"/>
      <c r="C23" s="12">
        <v>80110</v>
      </c>
      <c r="D23" s="12">
        <v>6050</v>
      </c>
      <c r="E23" s="24" t="s">
        <v>23</v>
      </c>
      <c r="F23" s="14">
        <v>368503</v>
      </c>
      <c r="G23" s="14">
        <v>364565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</row>
    <row r="24" spans="1:246" s="1" customFormat="1" ht="20.25" customHeight="1">
      <c r="A24" s="11">
        <v>13</v>
      </c>
      <c r="B24" s="12"/>
      <c r="C24" s="12">
        <v>80110</v>
      </c>
      <c r="D24" s="12">
        <v>6060</v>
      </c>
      <c r="E24" s="24" t="s">
        <v>24</v>
      </c>
      <c r="F24" s="14">
        <v>264130</v>
      </c>
      <c r="G24" s="14">
        <v>264088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</row>
    <row r="25" spans="1:246" s="1" customFormat="1" ht="18" customHeight="1">
      <c r="A25" s="11"/>
      <c r="B25" s="12"/>
      <c r="C25" s="12">
        <v>80110</v>
      </c>
      <c r="D25" s="12">
        <v>6060</v>
      </c>
      <c r="E25" s="24" t="s">
        <v>25</v>
      </c>
      <c r="F25" s="14">
        <v>6000</v>
      </c>
      <c r="G25" s="14">
        <v>6000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</row>
    <row r="26" spans="1:246" s="1" customFormat="1" ht="18.75" customHeight="1">
      <c r="A26" s="11"/>
      <c r="B26" s="12"/>
      <c r="C26" s="12"/>
      <c r="D26" s="12"/>
      <c r="E26" s="40" t="s">
        <v>40</v>
      </c>
      <c r="F26" s="14">
        <f>SUM(F24:F25)</f>
        <v>270130</v>
      </c>
      <c r="G26" s="14">
        <f>SUM(G24:G25)</f>
        <v>270088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</row>
    <row r="27" spans="1:246" s="1" customFormat="1" ht="20.25" customHeight="1">
      <c r="A27" s="11"/>
      <c r="B27" s="11"/>
      <c r="C27" s="11"/>
      <c r="E27" s="15" t="s">
        <v>26</v>
      </c>
      <c r="F27" s="16">
        <f>F16+F20+F21+F23+F24+F25</f>
        <v>1024933</v>
      </c>
      <c r="G27" s="16">
        <f>G16+G20+G21+G23+G24+G25</f>
        <v>1016295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</row>
    <row r="28" spans="1:246" s="1" customFormat="1" ht="25.5" customHeight="1">
      <c r="A28" s="11">
        <v>14</v>
      </c>
      <c r="B28" s="11">
        <v>852</v>
      </c>
      <c r="C28" s="11">
        <v>85212</v>
      </c>
      <c r="D28" s="1">
        <v>6060</v>
      </c>
      <c r="E28" s="26" t="s">
        <v>27</v>
      </c>
      <c r="F28" s="16">
        <v>6800</v>
      </c>
      <c r="G28" s="18">
        <f>F28</f>
        <v>6800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</row>
    <row r="29" spans="1:246" s="1" customFormat="1" ht="37.5" customHeight="1">
      <c r="A29" s="12">
        <v>15</v>
      </c>
      <c r="B29" s="12">
        <v>900</v>
      </c>
      <c r="C29" s="12">
        <v>90001</v>
      </c>
      <c r="D29" s="12">
        <v>6050</v>
      </c>
      <c r="E29" s="13" t="s">
        <v>28</v>
      </c>
      <c r="F29" s="14">
        <v>984185</v>
      </c>
      <c r="G29" s="14">
        <v>380795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</row>
    <row r="30" spans="1:246" s="1" customFormat="1" ht="29.25" customHeight="1">
      <c r="A30" s="11">
        <v>16</v>
      </c>
      <c r="B30" s="27"/>
      <c r="C30" s="27">
        <v>90015</v>
      </c>
      <c r="D30" s="27">
        <v>6050</v>
      </c>
      <c r="E30" s="24" t="s">
        <v>29</v>
      </c>
      <c r="F30" s="14">
        <v>46830</v>
      </c>
      <c r="G30" s="14">
        <v>46815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</row>
    <row r="31" spans="1:246" s="30" customFormat="1" ht="23.25" customHeight="1">
      <c r="A31" s="11">
        <v>17</v>
      </c>
      <c r="B31" s="28"/>
      <c r="C31" s="28" t="s">
        <v>30</v>
      </c>
      <c r="D31" s="28" t="s">
        <v>31</v>
      </c>
      <c r="E31" s="17" t="s">
        <v>32</v>
      </c>
      <c r="F31" s="18">
        <v>14328</v>
      </c>
      <c r="G31" s="18">
        <f>F31</f>
        <v>14328</v>
      </c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</row>
    <row r="32" spans="1:246" s="30" customFormat="1" ht="14.25" customHeight="1">
      <c r="A32" s="11"/>
      <c r="B32" s="28"/>
      <c r="C32" s="28"/>
      <c r="D32" s="28"/>
      <c r="E32" s="39" t="s">
        <v>41</v>
      </c>
      <c r="F32" s="18">
        <f>F30+F31</f>
        <v>61158</v>
      </c>
      <c r="G32" s="18">
        <f>G30+G31</f>
        <v>61143</v>
      </c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</row>
    <row r="33" spans="1:246" s="21" customFormat="1" ht="21" customHeight="1">
      <c r="A33" s="31"/>
      <c r="B33" s="32"/>
      <c r="C33" s="32"/>
      <c r="D33" s="32"/>
      <c r="E33" s="15" t="s">
        <v>33</v>
      </c>
      <c r="F33" s="16">
        <f>F29+F32</f>
        <v>1045343</v>
      </c>
      <c r="G33" s="16">
        <f>G29+G32</f>
        <v>441938</v>
      </c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</row>
    <row r="34" spans="1:246" s="1" customFormat="1" ht="27.75" customHeight="1">
      <c r="A34" s="28">
        <v>18</v>
      </c>
      <c r="B34" s="28">
        <v>926</v>
      </c>
      <c r="C34" s="28">
        <v>92605</v>
      </c>
      <c r="D34" s="28">
        <v>6050</v>
      </c>
      <c r="E34" s="24" t="s">
        <v>34</v>
      </c>
      <c r="F34" s="14">
        <v>15000</v>
      </c>
      <c r="G34" s="14">
        <v>14961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</row>
    <row r="35" spans="5:246" s="33" customFormat="1" ht="20.25" customHeight="1">
      <c r="E35" s="33" t="s">
        <v>35</v>
      </c>
      <c r="F35" s="34">
        <f>F8+F11+F12+F15+F27+F28+F33+F34</f>
        <v>2550584</v>
      </c>
      <c r="G35" s="34">
        <f>G8+G11+G12+G15+G27+G28+G33+G34</f>
        <v>1873085</v>
      </c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</row>
    <row r="36" spans="6:7" s="35" customFormat="1" ht="20.25" customHeight="1">
      <c r="F36" s="36"/>
      <c r="G36" s="36"/>
    </row>
    <row r="37" ht="12.75">
      <c r="G37" s="37"/>
    </row>
    <row r="39" ht="12.75">
      <c r="G39" s="37"/>
    </row>
  </sheetData>
  <mergeCells count="1">
    <mergeCell ref="C1:F1"/>
  </mergeCells>
  <printOptions/>
  <pageMargins left="0.36" right="0.3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L44"/>
  <sheetViews>
    <sheetView workbookViewId="0" topLeftCell="A29">
      <selection activeCell="C38" sqref="C38"/>
    </sheetView>
  </sheetViews>
  <sheetFormatPr defaultColWidth="9.140625" defaultRowHeight="12.75"/>
  <cols>
    <col min="1" max="1" width="5.421875" style="41" customWidth="1"/>
    <col min="2" max="2" width="6.140625" style="41" customWidth="1"/>
    <col min="3" max="3" width="9.57421875" style="41" customWidth="1"/>
    <col min="4" max="4" width="7.00390625" style="41" customWidth="1"/>
    <col min="5" max="5" width="46.421875" style="41" customWidth="1"/>
    <col min="6" max="7" width="12.140625" style="41" customWidth="1"/>
    <col min="8" max="16384" width="9.140625" style="41" customWidth="1"/>
  </cols>
  <sheetData>
    <row r="1" ht="15">
      <c r="F1" s="41" t="s">
        <v>65</v>
      </c>
    </row>
    <row r="2" spans="2:6" ht="23.25" customHeight="1">
      <c r="B2" s="86" t="s">
        <v>68</v>
      </c>
      <c r="C2" s="86"/>
      <c r="D2" s="86"/>
      <c r="E2" s="86"/>
      <c r="F2" s="86"/>
    </row>
    <row r="3" spans="3:6" ht="16.5" customHeight="1">
      <c r="C3" s="2"/>
      <c r="D3" s="2"/>
      <c r="E3" s="2"/>
      <c r="F3" s="2"/>
    </row>
    <row r="4" spans="1:13" s="45" customFormat="1" ht="31.5" customHeight="1">
      <c r="A4" s="82" t="s">
        <v>0</v>
      </c>
      <c r="B4" s="82" t="s">
        <v>1</v>
      </c>
      <c r="C4" s="83" t="s">
        <v>2</v>
      </c>
      <c r="D4" s="83" t="s">
        <v>5</v>
      </c>
      <c r="E4" s="84" t="s">
        <v>6</v>
      </c>
      <c r="F4" s="85" t="s">
        <v>3</v>
      </c>
      <c r="G4" s="56" t="s">
        <v>4</v>
      </c>
      <c r="H4" s="42"/>
      <c r="I4" s="43"/>
      <c r="J4" s="43"/>
      <c r="K4" s="43"/>
      <c r="L4" s="43"/>
      <c r="M4" s="44"/>
    </row>
    <row r="5" spans="1:13" s="45" customFormat="1" ht="14.25" customHeight="1">
      <c r="A5" s="46">
        <v>1</v>
      </c>
      <c r="B5" s="46">
        <v>2</v>
      </c>
      <c r="C5" s="46">
        <v>3</v>
      </c>
      <c r="D5" s="46">
        <v>4</v>
      </c>
      <c r="E5" s="46">
        <v>5</v>
      </c>
      <c r="F5" s="46">
        <v>6</v>
      </c>
      <c r="G5" s="46">
        <v>9</v>
      </c>
      <c r="H5" s="43"/>
      <c r="I5" s="43"/>
      <c r="J5" s="43"/>
      <c r="K5" s="43"/>
      <c r="L5" s="43"/>
      <c r="M5" s="44"/>
    </row>
    <row r="6" spans="1:13" s="45" customFormat="1" ht="29.25" customHeight="1">
      <c r="A6" s="47">
        <v>1</v>
      </c>
      <c r="B6" s="47" t="s">
        <v>7</v>
      </c>
      <c r="C6" s="47" t="s">
        <v>8</v>
      </c>
      <c r="D6" s="47">
        <v>6050</v>
      </c>
      <c r="E6" s="48" t="s">
        <v>42</v>
      </c>
      <c r="F6" s="49">
        <v>10000</v>
      </c>
      <c r="G6" s="49">
        <v>0</v>
      </c>
      <c r="H6" s="43"/>
      <c r="I6" s="43"/>
      <c r="J6" s="43"/>
      <c r="K6" s="43"/>
      <c r="L6" s="43"/>
      <c r="M6" s="44"/>
    </row>
    <row r="7" spans="1:13" s="45" customFormat="1" ht="44.25" customHeight="1">
      <c r="A7" s="47">
        <v>2</v>
      </c>
      <c r="B7" s="47"/>
      <c r="C7" s="47" t="s">
        <v>8</v>
      </c>
      <c r="D7" s="47">
        <v>6050</v>
      </c>
      <c r="E7" s="48" t="s">
        <v>43</v>
      </c>
      <c r="F7" s="49">
        <v>40000</v>
      </c>
      <c r="G7" s="49">
        <v>36556</v>
      </c>
      <c r="H7" s="43"/>
      <c r="I7" s="43"/>
      <c r="J7" s="43"/>
      <c r="K7" s="43"/>
      <c r="L7" s="43"/>
      <c r="M7" s="44"/>
    </row>
    <row r="8" spans="1:13" s="45" customFormat="1" ht="19.5" customHeight="1">
      <c r="A8" s="46"/>
      <c r="B8" s="46"/>
      <c r="C8" s="46"/>
      <c r="E8" s="50" t="s">
        <v>12</v>
      </c>
      <c r="F8" s="51">
        <f>SUM(F6:F7)</f>
        <v>50000</v>
      </c>
      <c r="G8" s="51">
        <f>G6+G7</f>
        <v>36556</v>
      </c>
      <c r="H8" s="43"/>
      <c r="I8" s="43"/>
      <c r="J8" s="43"/>
      <c r="K8" s="43"/>
      <c r="L8" s="43"/>
      <c r="M8" s="44"/>
    </row>
    <row r="9" spans="1:246" s="45" customFormat="1" ht="21" customHeight="1">
      <c r="A9" s="46">
        <v>3</v>
      </c>
      <c r="B9" s="46">
        <v>400</v>
      </c>
      <c r="C9" s="46">
        <v>40002</v>
      </c>
      <c r="D9" s="46">
        <v>6060</v>
      </c>
      <c r="E9" s="52" t="s">
        <v>44</v>
      </c>
      <c r="F9" s="51">
        <v>15000</v>
      </c>
      <c r="G9" s="51">
        <v>12100</v>
      </c>
      <c r="H9" s="43"/>
      <c r="I9" s="43"/>
      <c r="J9" s="43"/>
      <c r="K9" s="43"/>
      <c r="L9" s="43"/>
      <c r="M9" s="53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</row>
    <row r="10" spans="1:246" s="45" customFormat="1" ht="44.25" customHeight="1">
      <c r="A10" s="46">
        <v>4</v>
      </c>
      <c r="B10" s="46">
        <v>600</v>
      </c>
      <c r="C10" s="46">
        <v>60016</v>
      </c>
      <c r="D10" s="46">
        <v>6050</v>
      </c>
      <c r="E10" s="52" t="s">
        <v>45</v>
      </c>
      <c r="F10" s="55">
        <v>70000</v>
      </c>
      <c r="G10" s="55">
        <v>40626</v>
      </c>
      <c r="H10" s="43"/>
      <c r="I10" s="43"/>
      <c r="J10" s="43"/>
      <c r="K10" s="43"/>
      <c r="L10" s="43"/>
      <c r="M10" s="53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</row>
    <row r="11" spans="1:246" s="45" customFormat="1" ht="44.25" customHeight="1">
      <c r="A11" s="46">
        <v>5</v>
      </c>
      <c r="B11" s="46"/>
      <c r="C11" s="46">
        <v>60016</v>
      </c>
      <c r="D11" s="46">
        <v>6050</v>
      </c>
      <c r="E11" s="52" t="s">
        <v>46</v>
      </c>
      <c r="F11" s="55">
        <v>50000</v>
      </c>
      <c r="G11" s="55">
        <v>45855</v>
      </c>
      <c r="H11" s="43"/>
      <c r="I11" s="43"/>
      <c r="J11" s="43"/>
      <c r="K11" s="43"/>
      <c r="L11" s="43"/>
      <c r="M11" s="53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</row>
    <row r="12" spans="1:246" s="45" customFormat="1" ht="41.25" customHeight="1">
      <c r="A12" s="46">
        <v>6</v>
      </c>
      <c r="B12" s="46"/>
      <c r="C12" s="46">
        <v>60016</v>
      </c>
      <c r="D12" s="46">
        <v>6050</v>
      </c>
      <c r="E12" s="52" t="s">
        <v>47</v>
      </c>
      <c r="F12" s="55">
        <v>34000</v>
      </c>
      <c r="G12" s="51">
        <v>0</v>
      </c>
      <c r="H12" s="43"/>
      <c r="I12" s="43"/>
      <c r="J12" s="43"/>
      <c r="K12" s="43"/>
      <c r="L12" s="43"/>
      <c r="M12" s="53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</row>
    <row r="13" spans="1:246" s="45" customFormat="1" ht="28.5" customHeight="1">
      <c r="A13" s="46">
        <v>7</v>
      </c>
      <c r="B13" s="46"/>
      <c r="C13" s="46">
        <v>60016</v>
      </c>
      <c r="D13" s="46">
        <v>6050</v>
      </c>
      <c r="E13" s="52" t="s">
        <v>49</v>
      </c>
      <c r="F13" s="55">
        <v>15000</v>
      </c>
      <c r="G13" s="51">
        <v>10815</v>
      </c>
      <c r="H13" s="43"/>
      <c r="I13" s="43"/>
      <c r="J13" s="43"/>
      <c r="K13" s="43"/>
      <c r="L13" s="43"/>
      <c r="M13" s="53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</row>
    <row r="14" spans="1:246" s="45" customFormat="1" ht="44.25" customHeight="1">
      <c r="A14" s="46">
        <v>8</v>
      </c>
      <c r="B14" s="46"/>
      <c r="C14" s="46">
        <v>60016</v>
      </c>
      <c r="D14" s="46">
        <v>6050</v>
      </c>
      <c r="E14" s="56" t="s">
        <v>48</v>
      </c>
      <c r="F14" s="57">
        <v>12000</v>
      </c>
      <c r="G14" s="57">
        <v>4071</v>
      </c>
      <c r="H14" s="43"/>
      <c r="I14" s="43"/>
      <c r="J14" s="43"/>
      <c r="K14" s="43"/>
      <c r="L14" s="43"/>
      <c r="M14" s="53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</row>
    <row r="15" spans="1:246" s="60" customFormat="1" ht="19.5" customHeight="1">
      <c r="A15" s="58"/>
      <c r="B15" s="58"/>
      <c r="C15" s="58"/>
      <c r="D15" s="58"/>
      <c r="E15" s="50" t="s">
        <v>15</v>
      </c>
      <c r="F15" s="51">
        <f>SUM(F10:F14)</f>
        <v>181000</v>
      </c>
      <c r="G15" s="51">
        <f>G10+G11+G12+G13+G14</f>
        <v>101367</v>
      </c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</row>
    <row r="16" spans="1:246" s="64" customFormat="1" ht="30.75" customHeight="1">
      <c r="A16" s="61">
        <v>9</v>
      </c>
      <c r="B16" s="61">
        <v>700</v>
      </c>
      <c r="C16" s="61">
        <v>70005</v>
      </c>
      <c r="D16" s="61">
        <v>6060</v>
      </c>
      <c r="E16" s="62" t="s">
        <v>62</v>
      </c>
      <c r="F16" s="55">
        <v>212200</v>
      </c>
      <c r="G16" s="55">
        <v>211335</v>
      </c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</row>
    <row r="17" spans="1:246" s="60" customFormat="1" ht="27.75" customHeight="1">
      <c r="A17" s="58"/>
      <c r="B17" s="58"/>
      <c r="C17" s="58"/>
      <c r="D17" s="58"/>
      <c r="E17" s="50" t="s">
        <v>63</v>
      </c>
      <c r="F17" s="51">
        <f>SUM(F16)</f>
        <v>212200</v>
      </c>
      <c r="G17" s="51">
        <f>SUM(G16)</f>
        <v>211335</v>
      </c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  <c r="IL17" s="59"/>
    </row>
    <row r="18" spans="1:246" s="45" customFormat="1" ht="27.75" customHeight="1">
      <c r="A18" s="47">
        <v>10</v>
      </c>
      <c r="B18" s="47">
        <v>750</v>
      </c>
      <c r="C18" s="47">
        <v>75023</v>
      </c>
      <c r="D18" s="47">
        <v>6060</v>
      </c>
      <c r="E18" s="52" t="s">
        <v>70</v>
      </c>
      <c r="F18" s="49">
        <v>34348</v>
      </c>
      <c r="G18" s="49">
        <v>33733</v>
      </c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</row>
    <row r="19" spans="1:246" s="45" customFormat="1" ht="27.75" customHeight="1">
      <c r="A19" s="46">
        <v>11</v>
      </c>
      <c r="B19" s="46"/>
      <c r="C19" s="46">
        <v>75023</v>
      </c>
      <c r="D19" s="46">
        <v>6060</v>
      </c>
      <c r="E19" s="52" t="s">
        <v>69</v>
      </c>
      <c r="F19" s="49">
        <v>35000</v>
      </c>
      <c r="G19" s="49">
        <v>34800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</row>
    <row r="20" spans="1:246" s="60" customFormat="1" ht="23.25" customHeight="1">
      <c r="A20" s="58"/>
      <c r="B20" s="58"/>
      <c r="C20" s="58"/>
      <c r="D20" s="58"/>
      <c r="E20" s="50" t="s">
        <v>19</v>
      </c>
      <c r="F20" s="51">
        <f>SUM(F18:F19)</f>
        <v>69348</v>
      </c>
      <c r="G20" s="51">
        <f>SUM(G18:G19)</f>
        <v>68533</v>
      </c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</row>
    <row r="21" spans="1:246" s="64" customFormat="1" ht="32.25" customHeight="1">
      <c r="A21" s="61">
        <v>12</v>
      </c>
      <c r="B21" s="61">
        <v>754</v>
      </c>
      <c r="C21" s="61">
        <v>75404</v>
      </c>
      <c r="D21" s="61">
        <v>6170</v>
      </c>
      <c r="E21" s="62" t="s">
        <v>73</v>
      </c>
      <c r="F21" s="55">
        <v>17000</v>
      </c>
      <c r="G21" s="55">
        <v>17000</v>
      </c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</row>
    <row r="22" spans="1:246" s="60" customFormat="1" ht="29.25" customHeight="1">
      <c r="A22" s="61">
        <v>13</v>
      </c>
      <c r="B22" s="47">
        <v>754</v>
      </c>
      <c r="C22" s="47">
        <v>75412</v>
      </c>
      <c r="D22" s="47">
        <v>6060</v>
      </c>
      <c r="E22" s="62" t="s">
        <v>50</v>
      </c>
      <c r="F22" s="55">
        <v>4500</v>
      </c>
      <c r="G22" s="55">
        <v>4482</v>
      </c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</row>
    <row r="23" spans="1:246" s="60" customFormat="1" ht="29.25" customHeight="1">
      <c r="A23" s="61">
        <v>14</v>
      </c>
      <c r="B23" s="61"/>
      <c r="C23" s="61">
        <v>75412</v>
      </c>
      <c r="D23" s="61">
        <v>6060</v>
      </c>
      <c r="E23" s="62" t="s">
        <v>52</v>
      </c>
      <c r="F23" s="55">
        <v>315450</v>
      </c>
      <c r="G23" s="55">
        <v>263450</v>
      </c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</row>
    <row r="24" spans="1:246" s="60" customFormat="1" ht="28.5" customHeight="1">
      <c r="A24" s="61"/>
      <c r="B24" s="61"/>
      <c r="C24" s="61"/>
      <c r="D24" s="61"/>
      <c r="E24" s="65" t="s">
        <v>51</v>
      </c>
      <c r="F24" s="66">
        <f>F21+F22+F23</f>
        <v>336950</v>
      </c>
      <c r="G24" s="66">
        <f>G21+G22+G23</f>
        <v>284932</v>
      </c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  <c r="IJ24" s="59"/>
      <c r="IK24" s="59"/>
      <c r="IL24" s="59"/>
    </row>
    <row r="25" spans="1:246" s="45" customFormat="1" ht="42.75" customHeight="1">
      <c r="A25" s="47">
        <v>15</v>
      </c>
      <c r="B25" s="47">
        <v>801</v>
      </c>
      <c r="C25" s="47">
        <v>80101</v>
      </c>
      <c r="D25" s="47">
        <v>6050</v>
      </c>
      <c r="E25" s="56" t="s">
        <v>53</v>
      </c>
      <c r="F25" s="49">
        <v>105000</v>
      </c>
      <c r="G25" s="49">
        <v>94263</v>
      </c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</row>
    <row r="26" spans="1:246" s="45" customFormat="1" ht="32.25" customHeight="1">
      <c r="A26" s="47">
        <v>16</v>
      </c>
      <c r="B26" s="47"/>
      <c r="C26" s="47">
        <v>80101</v>
      </c>
      <c r="D26" s="47">
        <v>6050</v>
      </c>
      <c r="E26" s="56" t="s">
        <v>54</v>
      </c>
      <c r="F26" s="49">
        <v>23510</v>
      </c>
      <c r="G26" s="49">
        <v>2370</v>
      </c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  <c r="IL26" s="43"/>
    </row>
    <row r="27" spans="1:246" s="45" customFormat="1" ht="40.5" customHeight="1">
      <c r="A27" s="47">
        <v>17</v>
      </c>
      <c r="B27" s="47"/>
      <c r="C27" s="47">
        <v>80101</v>
      </c>
      <c r="D27" s="47">
        <v>6050</v>
      </c>
      <c r="E27" s="56" t="s">
        <v>55</v>
      </c>
      <c r="F27" s="49">
        <v>8290</v>
      </c>
      <c r="G27" s="49">
        <v>3743</v>
      </c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  <c r="IL27" s="43"/>
    </row>
    <row r="28" spans="1:246" s="45" customFormat="1" ht="58.5" customHeight="1">
      <c r="A28" s="47">
        <v>18</v>
      </c>
      <c r="B28" s="47"/>
      <c r="C28" s="47">
        <v>80101</v>
      </c>
      <c r="D28" s="47">
        <v>6050</v>
      </c>
      <c r="E28" s="56" t="s">
        <v>56</v>
      </c>
      <c r="F28" s="49">
        <v>41000</v>
      </c>
      <c r="G28" s="49">
        <v>41000</v>
      </c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</row>
    <row r="29" spans="1:246" s="45" customFormat="1" ht="25.5" customHeight="1">
      <c r="A29" s="47">
        <v>19</v>
      </c>
      <c r="B29" s="47"/>
      <c r="C29" s="47">
        <v>80101</v>
      </c>
      <c r="D29" s="47">
        <v>6050</v>
      </c>
      <c r="E29" s="56" t="s">
        <v>71</v>
      </c>
      <c r="F29" s="49">
        <v>57422</v>
      </c>
      <c r="G29" s="49">
        <v>41422</v>
      </c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</row>
    <row r="30" spans="1:246" s="45" customFormat="1" ht="29.25" customHeight="1">
      <c r="A30" s="47">
        <v>20</v>
      </c>
      <c r="B30" s="47"/>
      <c r="C30" s="47">
        <v>80101</v>
      </c>
      <c r="D30" s="47">
        <v>6060</v>
      </c>
      <c r="E30" s="56" t="s">
        <v>57</v>
      </c>
      <c r="F30" s="49">
        <v>302000</v>
      </c>
      <c r="G30" s="49">
        <v>291694</v>
      </c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</row>
    <row r="31" spans="1:246" s="45" customFormat="1" ht="25.5" customHeight="1">
      <c r="A31" s="47">
        <v>21</v>
      </c>
      <c r="B31" s="47"/>
      <c r="C31" s="47">
        <v>80101</v>
      </c>
      <c r="D31" s="67">
        <v>6060</v>
      </c>
      <c r="E31" s="68" t="s">
        <v>72</v>
      </c>
      <c r="F31" s="69">
        <v>6039</v>
      </c>
      <c r="G31" s="49">
        <v>6039</v>
      </c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</row>
    <row r="32" spans="1:246" s="45" customFormat="1" ht="32.25" customHeight="1">
      <c r="A32" s="47">
        <v>22</v>
      </c>
      <c r="B32" s="47"/>
      <c r="C32" s="47">
        <v>80110</v>
      </c>
      <c r="D32" s="47">
        <v>6050</v>
      </c>
      <c r="E32" s="52" t="s">
        <v>74</v>
      </c>
      <c r="F32" s="49">
        <v>110000</v>
      </c>
      <c r="G32" s="49">
        <v>8991</v>
      </c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  <c r="IL32" s="43"/>
    </row>
    <row r="33" spans="1:246" s="45" customFormat="1" ht="18" customHeight="1">
      <c r="A33" s="46"/>
      <c r="B33" s="46"/>
      <c r="C33" s="46"/>
      <c r="E33" s="50" t="s">
        <v>26</v>
      </c>
      <c r="F33" s="51">
        <f>F25+F26+F27+F28+F29+F30+F31+F32</f>
        <v>653261</v>
      </c>
      <c r="G33" s="51">
        <f>G25+G26+G27+G28+G29+G30+G31+G32</f>
        <v>489522</v>
      </c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  <c r="IL33" s="43"/>
    </row>
    <row r="34" spans="1:246" s="45" customFormat="1" ht="25.5" customHeight="1">
      <c r="A34" s="47">
        <v>23</v>
      </c>
      <c r="B34" s="47">
        <v>852</v>
      </c>
      <c r="C34" s="47">
        <v>85219</v>
      </c>
      <c r="D34" s="47">
        <v>6060</v>
      </c>
      <c r="E34" s="68" t="s">
        <v>58</v>
      </c>
      <c r="F34" s="55">
        <v>5000</v>
      </c>
      <c r="G34" s="57">
        <v>4454</v>
      </c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  <c r="IL34" s="43"/>
    </row>
    <row r="35" spans="1:246" s="45" customFormat="1" ht="29.25" customHeight="1">
      <c r="A35" s="47">
        <v>24</v>
      </c>
      <c r="B35" s="47"/>
      <c r="C35" s="47">
        <v>85219</v>
      </c>
      <c r="D35" s="47">
        <v>6060</v>
      </c>
      <c r="E35" s="68" t="s">
        <v>59</v>
      </c>
      <c r="F35" s="55">
        <v>29280</v>
      </c>
      <c r="G35" s="57">
        <v>29280</v>
      </c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  <c r="IL35" s="43"/>
    </row>
    <row r="36" spans="1:246" s="72" customFormat="1" ht="19.5" customHeight="1">
      <c r="A36" s="70"/>
      <c r="B36" s="70"/>
      <c r="C36" s="70"/>
      <c r="D36" s="70"/>
      <c r="E36" s="50" t="s">
        <v>60</v>
      </c>
      <c r="F36" s="66">
        <f>SUM(F34:F35)</f>
        <v>34280</v>
      </c>
      <c r="G36" s="51">
        <f>SUM(G34:G35)</f>
        <v>33734</v>
      </c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71"/>
      <c r="EU36" s="71"/>
      <c r="EV36" s="71"/>
      <c r="EW36" s="71"/>
      <c r="EX36" s="71"/>
      <c r="EY36" s="71"/>
      <c r="EZ36" s="71"/>
      <c r="FA36" s="71"/>
      <c r="FB36" s="71"/>
      <c r="FC36" s="71"/>
      <c r="FD36" s="71"/>
      <c r="FE36" s="71"/>
      <c r="FF36" s="71"/>
      <c r="FG36" s="71"/>
      <c r="FH36" s="71"/>
      <c r="FI36" s="71"/>
      <c r="FJ36" s="71"/>
      <c r="FK36" s="71"/>
      <c r="FL36" s="71"/>
      <c r="FM36" s="71"/>
      <c r="FN36" s="71"/>
      <c r="FO36" s="71"/>
      <c r="FP36" s="71"/>
      <c r="FQ36" s="71"/>
      <c r="FR36" s="71"/>
      <c r="FS36" s="71"/>
      <c r="FT36" s="71"/>
      <c r="FU36" s="71"/>
      <c r="FV36" s="71"/>
      <c r="FW36" s="71"/>
      <c r="FX36" s="71"/>
      <c r="FY36" s="71"/>
      <c r="FZ36" s="71"/>
      <c r="GA36" s="71"/>
      <c r="GB36" s="71"/>
      <c r="GC36" s="71"/>
      <c r="GD36" s="71"/>
      <c r="GE36" s="71"/>
      <c r="GF36" s="71"/>
      <c r="GG36" s="71"/>
      <c r="GH36" s="71"/>
      <c r="GI36" s="71"/>
      <c r="GJ36" s="71"/>
      <c r="GK36" s="71"/>
      <c r="GL36" s="71"/>
      <c r="GM36" s="71"/>
      <c r="GN36" s="71"/>
      <c r="GO36" s="71"/>
      <c r="GP36" s="71"/>
      <c r="GQ36" s="71"/>
      <c r="GR36" s="71"/>
      <c r="GS36" s="71"/>
      <c r="GT36" s="71"/>
      <c r="GU36" s="71"/>
      <c r="GV36" s="71"/>
      <c r="GW36" s="71"/>
      <c r="GX36" s="71"/>
      <c r="GY36" s="71"/>
      <c r="GZ36" s="71"/>
      <c r="HA36" s="71"/>
      <c r="HB36" s="71"/>
      <c r="HC36" s="71"/>
      <c r="HD36" s="71"/>
      <c r="HE36" s="71"/>
      <c r="HF36" s="71"/>
      <c r="HG36" s="71"/>
      <c r="HH36" s="71"/>
      <c r="HI36" s="71"/>
      <c r="HJ36" s="71"/>
      <c r="HK36" s="71"/>
      <c r="HL36" s="71"/>
      <c r="HM36" s="71"/>
      <c r="HN36" s="71"/>
      <c r="HO36" s="71"/>
      <c r="HP36" s="71"/>
      <c r="HQ36" s="71"/>
      <c r="HR36" s="71"/>
      <c r="HS36" s="71"/>
      <c r="HT36" s="71"/>
      <c r="HU36" s="71"/>
      <c r="HV36" s="71"/>
      <c r="HW36" s="71"/>
      <c r="HX36" s="71"/>
      <c r="HY36" s="71"/>
      <c r="HZ36" s="71"/>
      <c r="IA36" s="71"/>
      <c r="IB36" s="71"/>
      <c r="IC36" s="71"/>
      <c r="ID36" s="71"/>
      <c r="IE36" s="71"/>
      <c r="IF36" s="71"/>
      <c r="IG36" s="71"/>
      <c r="IH36" s="71"/>
      <c r="II36" s="71"/>
      <c r="IJ36" s="71"/>
      <c r="IK36" s="71"/>
      <c r="IL36" s="71"/>
    </row>
    <row r="37" spans="1:246" s="45" customFormat="1" ht="43.5" customHeight="1">
      <c r="A37" s="47">
        <v>25</v>
      </c>
      <c r="B37" s="47">
        <v>900</v>
      </c>
      <c r="C37" s="47">
        <v>90001</v>
      </c>
      <c r="D37" s="47">
        <v>6010</v>
      </c>
      <c r="E37" s="68" t="s">
        <v>64</v>
      </c>
      <c r="F37" s="55">
        <v>10000</v>
      </c>
      <c r="G37" s="57">
        <v>10000</v>
      </c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  <c r="IJ37" s="43"/>
      <c r="IK37" s="43"/>
      <c r="IL37" s="43"/>
    </row>
    <row r="38" spans="1:246" s="45" customFormat="1" ht="20.25" customHeight="1">
      <c r="A38" s="47">
        <v>26</v>
      </c>
      <c r="B38" s="47"/>
      <c r="C38" s="47">
        <v>90001</v>
      </c>
      <c r="D38" s="47">
        <v>6050</v>
      </c>
      <c r="E38" s="73" t="s">
        <v>61</v>
      </c>
      <c r="F38" s="49">
        <v>3208020</v>
      </c>
      <c r="G38" s="49">
        <v>750471</v>
      </c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  <c r="IC38" s="43"/>
      <c r="ID38" s="43"/>
      <c r="IE38" s="43"/>
      <c r="IF38" s="43"/>
      <c r="IG38" s="43"/>
      <c r="IH38" s="43"/>
      <c r="II38" s="43"/>
      <c r="IJ38" s="43"/>
      <c r="IK38" s="43"/>
      <c r="IL38" s="43"/>
    </row>
    <row r="39" spans="1:246" s="60" customFormat="1" ht="21" customHeight="1">
      <c r="A39" s="74"/>
      <c r="B39" s="75"/>
      <c r="C39" s="75"/>
      <c r="D39" s="75"/>
      <c r="E39" s="50" t="s">
        <v>33</v>
      </c>
      <c r="F39" s="51">
        <f>F37+F38</f>
        <v>3218020</v>
      </c>
      <c r="G39" s="51">
        <f>G37+G38</f>
        <v>760471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59"/>
      <c r="FK39" s="59"/>
      <c r="FL39" s="59"/>
      <c r="FM39" s="59"/>
      <c r="FN39" s="59"/>
      <c r="FO39" s="59"/>
      <c r="FP39" s="59"/>
      <c r="FQ39" s="59"/>
      <c r="FR39" s="59"/>
      <c r="FS39" s="59"/>
      <c r="FT39" s="59"/>
      <c r="FU39" s="59"/>
      <c r="FV39" s="59"/>
      <c r="FW39" s="59"/>
      <c r="FX39" s="59"/>
      <c r="FY39" s="59"/>
      <c r="FZ39" s="59"/>
      <c r="GA39" s="59"/>
      <c r="GB39" s="59"/>
      <c r="GC39" s="59"/>
      <c r="GD39" s="59"/>
      <c r="GE39" s="59"/>
      <c r="GF39" s="59"/>
      <c r="GG39" s="59"/>
      <c r="GH39" s="59"/>
      <c r="GI39" s="59"/>
      <c r="GJ39" s="59"/>
      <c r="GK39" s="59"/>
      <c r="GL39" s="59"/>
      <c r="GM39" s="59"/>
      <c r="GN39" s="59"/>
      <c r="GO39" s="59"/>
      <c r="GP39" s="59"/>
      <c r="GQ39" s="59"/>
      <c r="GR39" s="59"/>
      <c r="GS39" s="59"/>
      <c r="GT39" s="59"/>
      <c r="GU39" s="59"/>
      <c r="GV39" s="59"/>
      <c r="GW39" s="59"/>
      <c r="GX39" s="59"/>
      <c r="GY39" s="59"/>
      <c r="GZ39" s="59"/>
      <c r="HA39" s="59"/>
      <c r="HB39" s="59"/>
      <c r="HC39" s="59"/>
      <c r="HD39" s="59"/>
      <c r="HE39" s="59"/>
      <c r="HF39" s="59"/>
      <c r="HG39" s="59"/>
      <c r="HH39" s="59"/>
      <c r="HI39" s="59"/>
      <c r="HJ39" s="59"/>
      <c r="HK39" s="59"/>
      <c r="HL39" s="59"/>
      <c r="HM39" s="59"/>
      <c r="HN39" s="59"/>
      <c r="HO39" s="59"/>
      <c r="HP39" s="59"/>
      <c r="HQ39" s="59"/>
      <c r="HR39" s="59"/>
      <c r="HS39" s="59"/>
      <c r="HT39" s="59"/>
      <c r="HU39" s="59"/>
      <c r="HV39" s="59"/>
      <c r="HW39" s="59"/>
      <c r="HX39" s="59"/>
      <c r="HY39" s="59"/>
      <c r="HZ39" s="59"/>
      <c r="IA39" s="59"/>
      <c r="IB39" s="59"/>
      <c r="IC39" s="59"/>
      <c r="ID39" s="59"/>
      <c r="IE39" s="59"/>
      <c r="IF39" s="59"/>
      <c r="IG39" s="59"/>
      <c r="IH39" s="59"/>
      <c r="II39" s="59"/>
      <c r="IJ39" s="59"/>
      <c r="IK39" s="59"/>
      <c r="IL39" s="59"/>
    </row>
    <row r="40" spans="5:246" s="76" customFormat="1" ht="20.25" customHeight="1">
      <c r="E40" s="81" t="s">
        <v>35</v>
      </c>
      <c r="F40" s="77">
        <f>F8+F9+F15+F17+F20+F24+F33+F36+F39</f>
        <v>4770059</v>
      </c>
      <c r="G40" s="77">
        <f>G8+G9+G15+G17+G20+G24+G33+G36+G39</f>
        <v>1998550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</row>
    <row r="41" spans="6:7" s="78" customFormat="1" ht="20.25" customHeight="1">
      <c r="F41" s="79"/>
      <c r="G41" s="79"/>
    </row>
    <row r="42" ht="15">
      <c r="G42" s="80"/>
    </row>
    <row r="43" spans="5:7" ht="15">
      <c r="E43" s="87" t="s">
        <v>66</v>
      </c>
      <c r="F43" s="87"/>
      <c r="G43" s="87"/>
    </row>
    <row r="44" spans="5:7" ht="33.75" customHeight="1">
      <c r="E44" s="87" t="s">
        <v>67</v>
      </c>
      <c r="F44" s="87"/>
      <c r="G44" s="87"/>
    </row>
  </sheetData>
  <mergeCells count="3">
    <mergeCell ref="E43:G43"/>
    <mergeCell ref="E44:G44"/>
    <mergeCell ref="B2:F2"/>
  </mergeCells>
  <printOptions/>
  <pageMargins left="0.4330708661417323" right="0.2362204724409449" top="0.7086614173228347" bottom="0.984251968503937" header="0.5118110236220472" footer="0.5118110236220472"/>
  <pageSetup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Jaktorów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Jadwiga</dc:creator>
  <cp:keywords/>
  <dc:description/>
  <cp:lastModifiedBy>Admin</cp:lastModifiedBy>
  <cp:lastPrinted>2006-03-14T11:08:13Z</cp:lastPrinted>
  <dcterms:created xsi:type="dcterms:W3CDTF">2005-04-22T08:38:20Z</dcterms:created>
  <dcterms:modified xsi:type="dcterms:W3CDTF">2008-06-27T08:32:19Z</dcterms:modified>
  <cp:category/>
  <cp:version/>
  <cp:contentType/>
  <cp:contentStatus/>
</cp:coreProperties>
</file>