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8"/>
  </bookViews>
  <sheets>
    <sheet name="zał nr 1" sheetId="1" r:id="rId1"/>
    <sheet name="zal nr 2" sheetId="2" r:id="rId2"/>
    <sheet name="zał  nr 3" sheetId="3" r:id="rId3"/>
    <sheet name="zał nr 4" sheetId="4" r:id="rId4"/>
    <sheet name="zał  nr 5" sheetId="5" r:id="rId5"/>
    <sheet name="zał  nr 6" sheetId="6" r:id="rId6"/>
    <sheet name="zał nr 7" sheetId="7" r:id="rId7"/>
    <sheet name="zał nr 8" sheetId="8" r:id="rId8"/>
    <sheet name="zał nr 9" sheetId="9" r:id="rId9"/>
  </sheets>
  <definedNames>
    <definedName name="_xlnm.Print_Area" localSheetId="1">'zal nr 2'!$A$1:$X$91</definedName>
    <definedName name="_xlnm.Print_Area" localSheetId="0">'zał nr 1'!$A$1:$I$63</definedName>
  </definedNames>
  <calcPr fullCalcOnLoad="1"/>
</workbook>
</file>

<file path=xl/sharedStrings.xml><?xml version="1.0" encoding="utf-8"?>
<sst xmlns="http://schemas.openxmlformats.org/spreadsheetml/2006/main" count="894" uniqueCount="342">
  <si>
    <t>Dział</t>
  </si>
  <si>
    <t>Ogółem</t>
  </si>
  <si>
    <t>DOCHODY</t>
  </si>
  <si>
    <t>Rozdział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</si>
  <si>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</si>
  <si>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</si>
  <si>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</si>
  <si>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</si>
  <si>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</si>
  <si>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</si>
  <si>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</si>
  <si>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</si>
  <si>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</si>
  <si>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</si>
  <si>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</si>
  <si>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</si>
  <si>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</si>
  <si>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</si>
  <si>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</si>
  <si>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</si>
  <si>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</si>
  <si>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</si>
  <si>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</si>
  <si>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</si>
  <si>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</si>
  <si>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</si>
  <si>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</si>
  <si>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</si>
  <si>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</si>
  <si>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</si>
  <si>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</si>
  <si>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</si>
  <si>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</si>
  <si>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</si>
  <si>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</si>
  <si>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</si>
  <si>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</si>
  <si>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</si>
  <si>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</si>
  <si>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</si>
  <si>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</si>
  <si>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</si>
  <si>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</si>
  <si>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</si>
  <si>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</si>
  <si>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</si>
  <si>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</si>
  <si>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Nazwa zadania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</si>
  <si>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</si>
  <si>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</si>
  <si>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</si>
  <si>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</si>
  <si>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</si>
  <si>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</si>
  <si>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</si>
  <si>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instytucji</t>
  </si>
  <si>
    <t>Kwota dotacji</t>
  </si>
  <si>
    <t>Jednostki sektora finansów publicznych</t>
  </si>
  <si>
    <t>Nazwa jednostki</t>
  </si>
  <si>
    <t>Jednostki spoza sektora finansów publicznych</t>
  </si>
  <si>
    <t>Dochody od osób prawnych, od osób fizycznych i od innych jednostek nie posiadających osobowości prawnej oraz wydatki związane z ich poborem</t>
  </si>
  <si>
    <t>Ochrona zdrowia</t>
  </si>
  <si>
    <t>Zwalczanie narkomanii</t>
  </si>
  <si>
    <t>Przeciwdziałanie alkoholizmowi</t>
  </si>
  <si>
    <t>Pożyczki na finansowanie zadań realizowanych z udziałem środków pochodzących z budżetu UE</t>
  </si>
  <si>
    <t xml:space="preserve">                                                                          Załącznik nr 3 do uchwały budżetowej</t>
  </si>
  <si>
    <t>Realizacja zadań własnych Gminy w zakresie kultury fizycznej i sportu</t>
  </si>
  <si>
    <t>Wpływy z innych opłat stanowiących dochody jst na podstawie ustaw</t>
  </si>
  <si>
    <t>Razem</t>
  </si>
  <si>
    <t>Przedszkole Niepubliczne Puchatek w Jaktorowie</t>
  </si>
  <si>
    <t>Gminna Biblioteka Publiczna w Jaktorowie</t>
  </si>
  <si>
    <t>Samorząd Województwa Mazowieckiego</t>
  </si>
  <si>
    <t>razem dział 801</t>
  </si>
  <si>
    <t>Rozdz.</t>
  </si>
  <si>
    <t>Łączne koszty finansowe
 (7 + 12)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</si>
  <si>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</si>
  <si>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</si>
  <si>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</si>
  <si>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</si>
  <si>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</si>
  <si>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</si>
  <si>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</si>
  <si>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010</t>
  </si>
  <si>
    <t>Urząd Gminy</t>
  </si>
  <si>
    <t>Razem dział 600 - Transport i łączność</t>
  </si>
  <si>
    <t>x</t>
  </si>
  <si>
    <t xml:space="preserve">Nazwa zadania inwestycyjnego </t>
  </si>
  <si>
    <t>rok 2011
(8+9+10+11)</t>
  </si>
  <si>
    <t>Starostwo Powiatowe w Grodzisku Maz</t>
  </si>
  <si>
    <t xml:space="preserve">   Załącznik nr 1 do uchwały budżetowej</t>
  </si>
  <si>
    <t xml:space="preserve">     DOCHODY</t>
  </si>
  <si>
    <t>Źródło dochodów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</si>
  <si>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</si>
  <si>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</si>
  <si>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</si>
  <si>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</si>
  <si>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</si>
  <si>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</si>
  <si>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Rolnictwo i łowiectwo</t>
  </si>
  <si>
    <t>Dochody z najmu i dzierżawy składników majątkowych</t>
  </si>
  <si>
    <t>Wytwarzanie i zaopatrywanie w energię elektryczną, gaz i wodę</t>
  </si>
  <si>
    <t>Wpływy z usług</t>
  </si>
  <si>
    <t>Pozostałe odsetki</t>
  </si>
  <si>
    <t>Gospodarka mieszkaniowa</t>
  </si>
  <si>
    <t>Wpływy z opłat za zarząd, użytkowanie i użytkowanie wieczyste nieruchomości</t>
  </si>
  <si>
    <t>Wpłaty z tytułu odpłatnego nabycia prawa własności oraz prawa użytkowania wieczystego nieruchomości</t>
  </si>
  <si>
    <t>Administracja publiczna</t>
  </si>
  <si>
    <t>Dotacje celowe otrzymane z budżetu państwa na realizację zadań bieżących z zakresu administracji rządowej oraz innych zadań zleconych gminie</t>
  </si>
  <si>
    <t>Dochody jednostek samorzadu terytorialnego związane z realizacją zadań z zakresu administracji rządowej oraz innych zadań zleconych ustawami</t>
  </si>
  <si>
    <t>Urzędy naczelnych organów władzy państwowej, kontroli i ochrony prawa oraz sądownictwa</t>
  </si>
  <si>
    <t>Bezpieczeństwo publiczne i ochrona przeciwpożarowa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</si>
  <si>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</si>
  <si>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</si>
  <si>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</si>
  <si>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</si>
  <si>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</si>
  <si>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</si>
  <si>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 opłacany w formie karty podatkowej</t>
  </si>
  <si>
    <t>Podatek od spadków i darowizn</t>
  </si>
  <si>
    <t>Wpływy z opłaty skarbowej</t>
  </si>
  <si>
    <t>Wpływy z opłat za zezwolenia na sprzedaż alkoholu</t>
  </si>
  <si>
    <t>Wpływy z innych lokalnych opłat pobieranych przez jst na podstawie odrębnych ustaw</t>
  </si>
  <si>
    <t>Podatek od czynności cywilnoprawnych</t>
  </si>
  <si>
    <t>Różne rozliczenia</t>
  </si>
  <si>
    <t>Subwencje ogólne z budżetu państwa</t>
  </si>
  <si>
    <t>Oświata i wychowanie</t>
  </si>
  <si>
    <t>Wpływy z różnych dochodów</t>
  </si>
  <si>
    <t>Pomoc społeczna</t>
  </si>
  <si>
    <t>Dotacje celowe otrzymane z budżetu państwa na realizację własnych  zadań bieżących gmin</t>
  </si>
  <si>
    <t>Dochody ogółem</t>
  </si>
  <si>
    <t>Gospodarka komunalna i ochrona środowiska</t>
  </si>
  <si>
    <t>Wpływy z różnych opłat</t>
  </si>
  <si>
    <t>Dotacje celowe w ramach programów finansowanych z udziałem środków europejskich oraz środków o których mowa w art.. 5 ust.1 pkt 3 oraz ust.3 pkt.5 i 6 ustawy, lub płatności w ramach budżetów europejskich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</si>
  <si>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</si>
  <si>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</si>
  <si>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</si>
  <si>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</si>
  <si>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</si>
  <si>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</si>
  <si>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</si>
  <si>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</si>
  <si>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</si>
  <si>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</si>
  <si>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</si>
  <si>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</si>
  <si>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</si>
  <si>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</si>
  <si>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</si>
  <si>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</si>
  <si>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</si>
  <si>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</si>
  <si>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</si>
  <si>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</si>
  <si>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</si>
  <si>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</si>
  <si>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</si>
  <si>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</si>
  <si>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</si>
  <si>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</si>
  <si>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</si>
  <si>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</si>
  <si>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</si>
  <si>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</si>
  <si>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</si>
  <si>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</si>
  <si>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</si>
  <si>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</si>
  <si>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01030</t>
  </si>
  <si>
    <t>Izby rolnicze</t>
  </si>
  <si>
    <t>150</t>
  </si>
  <si>
    <t>Przetwórstwo przemysłowe</t>
  </si>
  <si>
    <t>15011</t>
  </si>
  <si>
    <t>Rozwój przedsiębiorczości</t>
  </si>
  <si>
    <t>400</t>
  </si>
  <si>
    <t>4 000,00</t>
  </si>
  <si>
    <t>40002</t>
  </si>
  <si>
    <t>Dostarczanie wody</t>
  </si>
  <si>
    <t>600</t>
  </si>
  <si>
    <t>Transport i łączność</t>
  </si>
  <si>
    <t>60013</t>
  </si>
  <si>
    <t>Drogi publiczne wojewódzkie</t>
  </si>
  <si>
    <t>60014</t>
  </si>
  <si>
    <t>Drogi publiczne powiatowe</t>
  </si>
  <si>
    <t>5 000,00</t>
  </si>
  <si>
    <t>60016</t>
  </si>
  <si>
    <t>Drogi publiczne gminne</t>
  </si>
  <si>
    <t>700</t>
  </si>
  <si>
    <t>70005</t>
  </si>
  <si>
    <t>Gospodarka gruntami i nieruchomościami</t>
  </si>
  <si>
    <t>710</t>
  </si>
  <si>
    <t>Działalność usługowa</t>
  </si>
  <si>
    <t>10 000,00</t>
  </si>
  <si>
    <t>71004</t>
  </si>
  <si>
    <t>Plany zagospodarowania przestrzennego</t>
  </si>
  <si>
    <t>750</t>
  </si>
  <si>
    <t>75011</t>
  </si>
  <si>
    <t>Urzędy wojewódzkie</t>
  </si>
  <si>
    <t>75022</t>
  </si>
  <si>
    <t>Rady gmin (miast i miast na prawach powiatu)</t>
  </si>
  <si>
    <t>75023</t>
  </si>
  <si>
    <t>Urzędy gmin (miast i miast na prawach powiatu)</t>
  </si>
  <si>
    <t>75075</t>
  </si>
  <si>
    <t>Promocja jednostek samorządu terytorialnego</t>
  </si>
  <si>
    <t>75095</t>
  </si>
  <si>
    <t>Pozostała działalność</t>
  </si>
  <si>
    <t>751</t>
  </si>
  <si>
    <t>75101</t>
  </si>
  <si>
    <t>Urzędy naczelnych organów władzy państwowej, kontroli i ochrony prawa</t>
  </si>
  <si>
    <t>754</t>
  </si>
  <si>
    <t>9 450,00</t>
  </si>
  <si>
    <t>6 500,00</t>
  </si>
  <si>
    <t>75404</t>
  </si>
  <si>
    <t>Komendy wojewódzkie Policji</t>
  </si>
  <si>
    <t>75412</t>
  </si>
  <si>
    <t>Ochotnicze straże pożarne</t>
  </si>
  <si>
    <t>75414</t>
  </si>
  <si>
    <t>Obrona cywilna</t>
  </si>
  <si>
    <t>300,00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</si>
  <si>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</si>
  <si>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</si>
  <si>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</si>
  <si>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</si>
  <si>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</si>
  <si>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</si>
  <si>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75814</t>
  </si>
  <si>
    <t>Różne rozliczenia finansowe</t>
  </si>
  <si>
    <t>75818</t>
  </si>
  <si>
    <t>Rezerwy ogólne i celowe</t>
  </si>
  <si>
    <t>801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</si>
  <si>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</si>
  <si>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</si>
  <si>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</si>
  <si>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</si>
  <si>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</si>
  <si>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</si>
  <si>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</si>
  <si>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</si>
  <si>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</si>
  <si>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</si>
  <si>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</si>
  <si>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</si>
  <si>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80195</t>
  </si>
  <si>
    <t>851</t>
  </si>
  <si>
    <t>20 000,00</t>
  </si>
  <si>
    <t>85153</t>
  </si>
  <si>
    <t>85154</t>
  </si>
  <si>
    <t>852</t>
  </si>
  <si>
    <t>85202</t>
  </si>
  <si>
    <t>Domy pomocy społecznej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</si>
  <si>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</si>
  <si>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</si>
  <si>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</si>
  <si>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</si>
  <si>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</si>
  <si>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</si>
  <si>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</si>
  <si>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</si>
  <si>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</si>
  <si>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</si>
  <si>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</si>
  <si>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</si>
  <si>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</si>
  <si>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15 000,00</t>
  </si>
  <si>
    <t>854</t>
  </si>
  <si>
    <t>Edukacyjna opieka wychowawcza</t>
  </si>
  <si>
    <t>85401</t>
  </si>
  <si>
    <t>Świetlice szkolne</t>
  </si>
  <si>
    <t>85415</t>
  </si>
  <si>
    <t>Pomoc materialna dla uczniów</t>
  </si>
  <si>
    <t>85446</t>
  </si>
  <si>
    <t>900</t>
  </si>
  <si>
    <t>90003</t>
  </si>
  <si>
    <t>Oczyszczanie miast i wsi</t>
  </si>
  <si>
    <t>2 500,00</t>
  </si>
  <si>
    <t>90015</t>
  </si>
  <si>
    <t>Oświetlenie ulic, placów i dróg</t>
  </si>
  <si>
    <t>90019</t>
  </si>
  <si>
    <t>Wpływy i wydatki związane z gromadzeniem środków z opłat i kar za korzystanie ze środowiska</t>
  </si>
  <si>
    <t>3 000,00</t>
  </si>
  <si>
    <t>90095</t>
  </si>
  <si>
    <t>921</t>
  </si>
  <si>
    <t>Kultura i ochrona dziedzictwa narodowego</t>
  </si>
  <si>
    <t>92116</t>
  </si>
  <si>
    <t>Biblioteki</t>
  </si>
  <si>
    <t>92195</t>
  </si>
  <si>
    <t>926</t>
  </si>
  <si>
    <t>Kultura fizyczna i sport</t>
  </si>
  <si>
    <t>92605</t>
  </si>
  <si>
    <t>Zadania w zakresie kultury fizycznej i sportu</t>
  </si>
  <si>
    <t>Wydatki razem:</t>
  </si>
  <si>
    <t>90001</t>
  </si>
  <si>
    <t>Gospodarka ściekowa i ochrona wód</t>
  </si>
  <si>
    <t xml:space="preserve">   na rok 2012</t>
  </si>
  <si>
    <t>Planowane dochody na 2012 r</t>
  </si>
  <si>
    <t xml:space="preserve">                                                                                                                                                                                                               Zał. nr 2 do uchwały budżetowej na rok 2012</t>
  </si>
  <si>
    <t xml:space="preserve">     na rok 2012</t>
  </si>
  <si>
    <t>Przychody i rozchody budżetu w 2012 r.</t>
  </si>
  <si>
    <t>Kwota 2012 r</t>
  </si>
  <si>
    <t xml:space="preserve">                    Załącznik nr 4 do uchwały budżetowej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</si>
  <si>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</si>
  <si>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</si>
  <si>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</si>
  <si>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>wydatki bieżące</t>
  </si>
  <si>
    <t>wydatki majątkowe</t>
  </si>
  <si>
    <t xml:space="preserve">Urzędy naczelnych organów władzy państwowej, kontroli i ochrony prawa 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</si>
  <si>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</si>
  <si>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</t>
  </si>
  <si>
    <t xml:space="preserve">                    na rok 2012</t>
  </si>
  <si>
    <t xml:space="preserve">                                                        Załącznik nr 5 do uchwały budżetowej</t>
  </si>
  <si>
    <t xml:space="preserve">                                      Załącznik nr 6 do uchwały budżetowej</t>
  </si>
  <si>
    <t xml:space="preserve">                                         na rok 2012</t>
  </si>
  <si>
    <t xml:space="preserve">                                                       na rok 2012</t>
  </si>
  <si>
    <t>Dotacje podmiotowe w 2012 r.</t>
  </si>
  <si>
    <t xml:space="preserve">                                                       Załącznik nr 7 do uchwały budżetowej </t>
  </si>
  <si>
    <t xml:space="preserve">                                              Załącznik nr 8 do uchwały budżetowej </t>
  </si>
  <si>
    <t xml:space="preserve">                                na rok 2012</t>
  </si>
  <si>
    <t>Dotacje celowe dla podmiotów zaliczanych i niezaliczanych do sektora finansów publicznych w 2012 r.</t>
  </si>
  <si>
    <t xml:space="preserve">Wydatki na zadania inwestycyjne na 2012 rok </t>
  </si>
  <si>
    <t>Srodki do pozyskania w 2012r</t>
  </si>
  <si>
    <t>Zał. Nr 9 do uchwały  budzetowej na rok 2012</t>
  </si>
  <si>
    <t xml:space="preserve">                                                        na rok 2012</t>
  </si>
  <si>
    <t>75831</t>
  </si>
  <si>
    <t>Część równoważąca subwencji ogólnej dla gmin</t>
  </si>
  <si>
    <t xml:space="preserve">Przebudowa dróg gminnych we wsiach Jaktorów, Chylice, Budy Grzybek, Bieganów, Międzyborów, Sade Budy: ułożenie warstwy destruktu na podbudowie  z gruzu betonowego z recyklingu  </t>
  </si>
  <si>
    <t>Zakup dwóch samochodów osobowych dla Urzędu Gminy Jaktorów</t>
  </si>
  <si>
    <t>Razem dział 750 - Administracja publiczna</t>
  </si>
  <si>
    <t>Budowa placu zabaw przy ZSP w Międzyborowie - realizacja projektu "Radosna szkoła"</t>
  </si>
  <si>
    <t>Razem dział 801 - Oświata i wychowanie</t>
  </si>
  <si>
    <t>Zakup  oprogramowania  systemu informatycznego numeracji porządkowej nieruchomości  dla Urzędu Gminy Jaktorów</t>
  </si>
  <si>
    <t>Dotacje otrzymane z państwowych funduszy celowych na finansowanie lub dofinansowanie kosztów realizacji inwestycji i zakupów inwestycyjnych  jednostek sektora finansów publicznych</t>
  </si>
  <si>
    <t>Odsetki od nieterminowych wpłat z tytułu  podatków i opłat</t>
  </si>
  <si>
    <t>85203</t>
  </si>
  <si>
    <t>Ośrodki wsparcia</t>
  </si>
  <si>
    <t>Punkt  Przedszkolny "Baśniowy Ogród" w Międzyborowie</t>
  </si>
  <si>
    <t>Razem  poz 1 + 2 + 3</t>
  </si>
  <si>
    <t>Przewodniczący Rady Gminy</t>
  </si>
  <si>
    <t>Mirosław Byczak</t>
  </si>
  <si>
    <t xml:space="preserve">Przewodniczący Rady Gminy </t>
  </si>
  <si>
    <t xml:space="preserve">                                                               Mirosław Byczak</t>
  </si>
  <si>
    <t xml:space="preserve">                                                         Mirosław Byczak</t>
  </si>
  <si>
    <t xml:space="preserve">                                                                   Mirosław Byczak</t>
  </si>
  <si>
    <t xml:space="preserve">                                                                         Mirosław Byczak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</si>
</sst>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9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sz val="11"/>
      <name val="Arial CE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name val="Arial CE"/>
      <family val="0"/>
    </font>
    <font>
      <sz val="11"/>
      <name val="Arial PL"/>
      <family val="0"/>
    </font>
    <font>
      <sz val="11"/>
      <color indexed="10"/>
      <name val="Arial"/>
      <family val="2"/>
    </font>
    <font>
      <b/>
      <i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 CE"/>
      <family val="2"/>
    </font>
    <font>
      <b/>
      <sz val="8"/>
      <name val="Arial CE"/>
      <family val="2"/>
    </font>
    <font>
      <sz val="9"/>
      <name val="Arial"/>
      <family val="0"/>
    </font>
    <font>
      <b/>
      <i/>
      <sz val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name val="Arial"/>
      <family val="0"/>
    </font>
    <font>
      <i/>
      <sz val="11"/>
      <name val="Arial"/>
      <family val="0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20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top" wrapText="1"/>
    </xf>
    <xf numFmtId="0" fontId="30" fillId="0" borderId="12" xfId="0" applyFont="1" applyBorder="1" applyAlignment="1">
      <alignment/>
    </xf>
    <xf numFmtId="0" fontId="30" fillId="0" borderId="12" xfId="0" applyFont="1" applyFill="1" applyBorder="1" applyAlignment="1">
      <alignment vertical="top" wrapText="1"/>
    </xf>
    <xf numFmtId="0" fontId="29" fillId="0" borderId="12" xfId="0" applyFont="1" applyFill="1" applyBorder="1" applyAlignment="1">
      <alignment vertical="top" wrapText="1"/>
    </xf>
    <xf numFmtId="0" fontId="30" fillId="0" borderId="12" xfId="0" applyFont="1" applyBorder="1" applyAlignment="1">
      <alignment vertical="center"/>
    </xf>
    <xf numFmtId="0" fontId="31" fillId="0" borderId="0" xfId="0" applyFont="1" applyAlignment="1">
      <alignment/>
    </xf>
    <xf numFmtId="3" fontId="29" fillId="0" borderId="12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0" fontId="2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0" fillId="0" borderId="0" xfId="0" applyFont="1" applyAlignment="1">
      <alignment horizontal="right" vertical="top"/>
    </xf>
    <xf numFmtId="0" fontId="9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vertical="center" wrapText="1"/>
    </xf>
    <xf numFmtId="0" fontId="30" fillId="0" borderId="15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2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3" fontId="29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2" fillId="0" borderId="0" xfId="0" applyFont="1" applyAlignment="1">
      <alignment vertical="center"/>
    </xf>
    <xf numFmtId="3" fontId="30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vertical="top" wrapText="1"/>
    </xf>
    <xf numFmtId="3" fontId="30" fillId="0" borderId="12" xfId="0" applyNumberFormat="1" applyFont="1" applyBorder="1" applyAlignment="1">
      <alignment vertical="center"/>
    </xf>
    <xf numFmtId="0" fontId="5" fillId="0" borderId="0" xfId="0" applyFont="1" applyAlignment="1">
      <alignment/>
    </xf>
    <xf numFmtId="1" fontId="30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vertical="center"/>
    </xf>
    <xf numFmtId="4" fontId="34" fillId="0" borderId="12" xfId="0" applyNumberFormat="1" applyFont="1" applyBorder="1" applyAlignment="1">
      <alignment/>
    </xf>
    <xf numFmtId="4" fontId="30" fillId="0" borderId="12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39" fillId="0" borderId="12" xfId="0" applyFont="1" applyBorder="1" applyAlignment="1">
      <alignment horizontal="center"/>
    </xf>
    <xf numFmtId="3" fontId="39" fillId="0" borderId="12" xfId="0" applyNumberFormat="1" applyFont="1" applyBorder="1" applyAlignment="1">
      <alignment horizontal="center" vertical="center"/>
    </xf>
    <xf numFmtId="1" fontId="39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52" applyFont="1" applyAlignment="1">
      <alignment/>
      <protection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2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 wrapText="1"/>
    </xf>
    <xf numFmtId="3" fontId="43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/>
    </xf>
    <xf numFmtId="3" fontId="29" fillId="0" borderId="13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0" borderId="12" xfId="0" applyBorder="1" applyAlignment="1">
      <alignment/>
    </xf>
    <xf numFmtId="3" fontId="30" fillId="0" borderId="13" xfId="0" applyNumberFormat="1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/>
    </xf>
    <xf numFmtId="0" fontId="32" fillId="0" borderId="13" xfId="0" applyFont="1" applyBorder="1" applyAlignment="1">
      <alignment/>
    </xf>
    <xf numFmtId="0" fontId="29" fillId="0" borderId="12" xfId="0" applyFont="1" applyFill="1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Fill="1" applyBorder="1" applyAlignment="1">
      <alignment/>
    </xf>
    <xf numFmtId="0" fontId="30" fillId="0" borderId="19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33" fillId="0" borderId="0" xfId="0" applyFont="1" applyAlignment="1">
      <alignment/>
    </xf>
    <xf numFmtId="4" fontId="29" fillId="0" borderId="13" xfId="0" applyNumberFormat="1" applyFont="1" applyBorder="1" applyAlignment="1">
      <alignment/>
    </xf>
    <xf numFmtId="4" fontId="30" fillId="0" borderId="13" xfId="0" applyNumberFormat="1" applyFont="1" applyBorder="1" applyAlignment="1">
      <alignment/>
    </xf>
    <xf numFmtId="4" fontId="29" fillId="0" borderId="12" xfId="0" applyNumberFormat="1" applyFont="1" applyBorder="1" applyAlignment="1">
      <alignment/>
    </xf>
    <xf numFmtId="4" fontId="30" fillId="0" borderId="12" xfId="0" applyNumberFormat="1" applyFont="1" applyBorder="1" applyAlignment="1">
      <alignment/>
    </xf>
    <xf numFmtId="4" fontId="32" fillId="0" borderId="20" xfId="0" applyNumberFormat="1" applyFont="1" applyBorder="1" applyAlignment="1">
      <alignment/>
    </xf>
    <xf numFmtId="4" fontId="29" fillId="0" borderId="13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4" fontId="30" fillId="0" borderId="22" xfId="0" applyNumberFormat="1" applyFont="1" applyBorder="1" applyAlignment="1">
      <alignment/>
    </xf>
    <xf numFmtId="4" fontId="29" fillId="0" borderId="22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 horizontal="right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2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5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24" xfId="0" applyNumberFormat="1" applyFont="1" applyFill="1" applyBorder="1" applyAlignment="1" applyProtection="1">
      <alignment horizontal="left"/>
      <protection locked="0"/>
    </xf>
    <xf numFmtId="0" fontId="49" fillId="0" borderId="25" xfId="0" applyNumberFormat="1" applyFont="1" applyFill="1" applyBorder="1" applyAlignment="1" applyProtection="1">
      <alignment horizontal="left"/>
      <protection locked="0"/>
    </xf>
    <xf numFmtId="49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26" xfId="0" applyNumberFormat="1" applyFont="1" applyFill="1" applyBorder="1" applyAlignment="1" applyProtection="1">
      <alignment vertical="center" wrapText="1"/>
      <protection locked="0"/>
    </xf>
    <xf numFmtId="49" fontId="50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0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48" fillId="0" borderId="0" xfId="0" applyNumberFormat="1" applyFont="1" applyFill="1" applyBorder="1" applyAlignment="1" applyProtection="1">
      <alignment vertical="center" wrapText="1"/>
      <protection locked="0"/>
    </xf>
    <xf numFmtId="49" fontId="49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0" fontId="51" fillId="0" borderId="28" xfId="0" applyNumberFormat="1" applyFont="1" applyFill="1" applyBorder="1" applyAlignment="1" applyProtection="1">
      <alignment horizontal="center"/>
      <protection locked="0"/>
    </xf>
    <xf numFmtId="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29" fillId="0" borderId="12" xfId="0" applyFont="1" applyFill="1" applyBorder="1" applyAlignment="1">
      <alignment vertical="top" wrapText="1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/>
    </xf>
    <xf numFmtId="3" fontId="29" fillId="0" borderId="18" xfId="0" applyNumberFormat="1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4" fontId="5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25" xfId="0" applyNumberFormat="1" applyFont="1" applyFill="1" applyBorder="1" applyAlignment="1" applyProtection="1">
      <alignment horizontal="left"/>
      <protection locked="0"/>
    </xf>
    <xf numFmtId="4" fontId="56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0" applyNumberFormat="1" applyFont="1" applyFill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30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/>
    </xf>
    <xf numFmtId="4" fontId="30" fillId="0" borderId="13" xfId="0" applyNumberFormat="1" applyFont="1" applyBorder="1" applyAlignment="1">
      <alignment horizontal="right" vertical="center"/>
    </xf>
    <xf numFmtId="4" fontId="29" fillId="0" borderId="12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4" fontId="39" fillId="0" borderId="12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3" fontId="55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30" fillId="0" borderId="12" xfId="0" applyFont="1" applyBorder="1" applyAlignment="1">
      <alignment vertical="top" wrapText="1"/>
    </xf>
    <xf numFmtId="4" fontId="0" fillId="0" borderId="12" xfId="0" applyNumberFormat="1" applyFont="1" applyBorder="1" applyAlignment="1">
      <alignment vertical="center"/>
    </xf>
    <xf numFmtId="0" fontId="3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0" fillId="0" borderId="12" xfId="0" applyFont="1" applyBorder="1" applyAlignment="1">
      <alignment horizontal="left" vertical="center" wrapText="1"/>
    </xf>
    <xf numFmtId="4" fontId="33" fillId="0" borderId="12" xfId="0" applyNumberFormat="1" applyFont="1" applyBorder="1" applyAlignment="1">
      <alignment vertical="center" wrapText="1"/>
    </xf>
    <xf numFmtId="3" fontId="54" fillId="0" borderId="12" xfId="0" applyNumberFormat="1" applyFont="1" applyBorder="1" applyAlignment="1">
      <alignment vertical="center"/>
    </xf>
    <xf numFmtId="4" fontId="54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55" fillId="0" borderId="0" xfId="0" applyFont="1" applyAlignment="1">
      <alignment vertical="center"/>
    </xf>
    <xf numFmtId="0" fontId="49" fillId="0" borderId="12" xfId="0" applyNumberFormat="1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4" fontId="58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0" borderId="12" xfId="0" applyNumberFormat="1" applyFont="1" applyFill="1" applyBorder="1" applyAlignment="1" applyProtection="1">
      <alignment vertical="center" wrapText="1"/>
      <protection locked="0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NumberFormat="1" applyFont="1" applyFill="1" applyBorder="1" applyAlignment="1" applyProtection="1">
      <alignment horizontal="center"/>
      <protection locked="0"/>
    </xf>
    <xf numFmtId="49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49" fontId="49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ill="1" applyBorder="1" applyAlignment="1">
      <alignment/>
    </xf>
    <xf numFmtId="0" fontId="49" fillId="0" borderId="31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49" fontId="5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5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12" xfId="0" applyFont="1" applyFill="1" applyBorder="1" applyAlignment="1">
      <alignment/>
    </xf>
    <xf numFmtId="4" fontId="5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4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/>
    </xf>
    <xf numFmtId="4" fontId="49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4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49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2" xfId="0" applyNumberFormat="1" applyFont="1" applyFill="1" applyBorder="1" applyAlignment="1" applyProtection="1">
      <alignment horizontal="left"/>
      <protection locked="0"/>
    </xf>
    <xf numFmtId="49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5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2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6" fillId="0" borderId="21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3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textRotation="90" wrapText="1"/>
    </xf>
    <xf numFmtId="0" fontId="40" fillId="0" borderId="14" xfId="0" applyFont="1" applyFill="1" applyBorder="1" applyAlignment="1">
      <alignment horizontal="center" vertical="center" textRotation="90" wrapText="1"/>
    </xf>
    <xf numFmtId="0" fontId="40" fillId="0" borderId="12" xfId="0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right"/>
      <protection/>
    </xf>
    <xf numFmtId="0" fontId="0" fillId="0" borderId="0" xfId="52" applyFont="1" applyAlignment="1">
      <alignment horizontal="center"/>
      <protection/>
    </xf>
    <xf numFmtId="0" fontId="9" fillId="0" borderId="0" xfId="0" applyFont="1" applyAlignment="1">
      <alignment horizontal="center" vertical="center" wrapText="1"/>
    </xf>
    <xf numFmtId="49" fontId="5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5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13" xfId="0" applyFont="1" applyFill="1" applyBorder="1" applyAlignment="1">
      <alignment/>
    </xf>
    <xf numFmtId="4" fontId="50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5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15" xfId="0" applyFont="1" applyFill="1" applyBorder="1" applyAlignment="1">
      <alignment/>
    </xf>
    <xf numFmtId="4" fontId="5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58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4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0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21" xfId="0" applyNumberFormat="1" applyFont="1" applyFill="1" applyBorder="1" applyAlignment="1" applyProtection="1">
      <alignment horizontal="left"/>
      <protection locked="0"/>
    </xf>
    <xf numFmtId="49" fontId="50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5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5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A3" sqref="A3:IV3"/>
    </sheetView>
  </sheetViews>
  <sheetFormatPr defaultColWidth="9.140625" defaultRowHeight="12.75"/>
  <cols>
    <col min="1" max="1" width="6.421875" style="0" customWidth="1"/>
    <col min="2" max="2" width="49.28125" style="0" customWidth="1"/>
    <col min="3" max="3" width="17.57421875" style="0" customWidth="1"/>
    <col min="4" max="4" width="14.57421875" style="0" customWidth="1"/>
    <col min="5" max="5" width="13.00390625" style="0" customWidth="1"/>
    <col min="6" max="6" width="11.57421875" style="0" customWidth="1"/>
    <col min="7" max="7" width="13.57421875" style="0" customWidth="1"/>
    <col min="8" max="8" width="11.57421875" style="0" customWidth="1"/>
    <col min="9" max="9" width="13.7109375" style="0" customWidth="1"/>
  </cols>
  <sheetData>
    <row r="1" spans="2:7" ht="18">
      <c r="B1" s="104"/>
      <c r="G1" t="s">
        <v>89</v>
      </c>
    </row>
    <row r="2" spans="2:9" ht="18">
      <c r="B2" s="104"/>
      <c r="G2" s="235" t="s">
        <v>292</v>
      </c>
      <c r="H2" s="235"/>
      <c r="I2" s="235"/>
    </row>
    <row r="3" ht="20.25" customHeight="1">
      <c r="C3" s="105" t="s">
        <v>90</v>
      </c>
    </row>
    <row r="4" spans="1:9" s="106" customFormat="1" ht="15" customHeight="1">
      <c r="A4" s="236" t="s">
        <v>0</v>
      </c>
      <c r="B4" s="236" t="s">
        <v>91</v>
      </c>
      <c r="C4" s="239" t="s">
        <v>293</v>
      </c>
      <c r="D4" s="239"/>
      <c r="E4" s="239"/>
      <c r="F4" s="239"/>
      <c r="G4" s="239"/>
      <c r="H4" s="239"/>
      <c r="I4" s="240"/>
    </row>
    <row r="5" spans="1:9" s="106" customFormat="1" ht="15" customHeight="1">
      <c r="A5" s="237"/>
      <c r="B5" s="237"/>
      <c r="C5" s="241" t="s">
        <v>1</v>
      </c>
      <c r="D5" s="230" t="s">
        <v>92</v>
      </c>
      <c r="E5" s="230"/>
      <c r="F5" s="230"/>
      <c r="G5" s="230"/>
      <c r="H5" s="230"/>
      <c r="I5" s="231"/>
    </row>
    <row r="6" spans="1:9" s="106" customFormat="1" ht="15" customHeight="1">
      <c r="A6" s="237"/>
      <c r="B6" s="237"/>
      <c r="C6" s="242"/>
      <c r="D6" s="232" t="s">
        <v>93</v>
      </c>
      <c r="E6" s="234" t="s">
        <v>94</v>
      </c>
      <c r="F6" s="231"/>
      <c r="G6" s="220" t="s">
        <v>95</v>
      </c>
      <c r="H6" s="234" t="s">
        <v>94</v>
      </c>
      <c r="I6" s="231"/>
    </row>
    <row r="7" spans="1:9" s="106" customFormat="1" ht="91.5" customHeight="1">
      <c r="A7" s="238"/>
      <c r="B7" s="238"/>
      <c r="C7" s="229"/>
      <c r="D7" s="233"/>
      <c r="E7" s="108" t="s">
        <v>96</v>
      </c>
      <c r="F7" s="109" t="s">
        <v>97</v>
      </c>
      <c r="G7" s="221"/>
      <c r="H7" s="107" t="s">
        <v>96</v>
      </c>
      <c r="I7" s="109" t="s">
        <v>97</v>
      </c>
    </row>
    <row r="8" spans="1:9" s="148" customFormat="1" ht="18.75" customHeight="1">
      <c r="A8" s="147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</row>
    <row r="9" spans="1:9" s="113" customFormat="1" ht="19.5" customHeight="1">
      <c r="A9" s="110" t="s">
        <v>82</v>
      </c>
      <c r="B9" s="111" t="s">
        <v>98</v>
      </c>
      <c r="C9" s="127">
        <f>C10</f>
        <v>350</v>
      </c>
      <c r="D9" s="127">
        <f>D10</f>
        <v>350</v>
      </c>
      <c r="E9" s="127"/>
      <c r="F9" s="127"/>
      <c r="G9" s="127"/>
      <c r="H9" s="127"/>
      <c r="I9" s="112"/>
    </row>
    <row r="10" spans="1:9" ht="27.75" customHeight="1">
      <c r="A10" s="114"/>
      <c r="B10" s="12" t="s">
        <v>99</v>
      </c>
      <c r="C10" s="128">
        <v>350</v>
      </c>
      <c r="D10" s="128">
        <f>C10</f>
        <v>350</v>
      </c>
      <c r="E10" s="128"/>
      <c r="F10" s="128"/>
      <c r="G10" s="128"/>
      <c r="H10" s="128"/>
      <c r="I10" s="115"/>
    </row>
    <row r="11" spans="1:9" ht="29.25" customHeight="1">
      <c r="A11" s="116">
        <v>400</v>
      </c>
      <c r="B11" s="117" t="s">
        <v>100</v>
      </c>
      <c r="C11" s="127">
        <f>C12+C13</f>
        <v>501500</v>
      </c>
      <c r="D11" s="127">
        <f>D12+D13</f>
        <v>501500</v>
      </c>
      <c r="E11" s="127"/>
      <c r="F11" s="127"/>
      <c r="G11" s="127"/>
      <c r="H11" s="127"/>
      <c r="I11" s="112"/>
    </row>
    <row r="12" spans="1:9" ht="16.5" customHeight="1">
      <c r="A12" s="118"/>
      <c r="B12" s="13" t="s">
        <v>101</v>
      </c>
      <c r="C12" s="128">
        <v>500000</v>
      </c>
      <c r="D12" s="128">
        <f>C12</f>
        <v>500000</v>
      </c>
      <c r="E12" s="128"/>
      <c r="F12" s="128"/>
      <c r="G12" s="128"/>
      <c r="H12" s="128"/>
      <c r="I12" s="115"/>
    </row>
    <row r="13" spans="1:9" ht="18" customHeight="1">
      <c r="A13" s="118"/>
      <c r="B13" s="13" t="s">
        <v>102</v>
      </c>
      <c r="C13" s="128">
        <v>1500</v>
      </c>
      <c r="D13" s="128">
        <f>C13</f>
        <v>1500</v>
      </c>
      <c r="E13" s="128"/>
      <c r="F13" s="128"/>
      <c r="G13" s="128"/>
      <c r="H13" s="128"/>
      <c r="I13" s="115"/>
    </row>
    <row r="14" spans="1:9" ht="19.5" customHeight="1">
      <c r="A14" s="116">
        <v>700</v>
      </c>
      <c r="B14" s="111" t="s">
        <v>103</v>
      </c>
      <c r="C14" s="127">
        <f>C15+C16+C17+C18+C19</f>
        <v>910288</v>
      </c>
      <c r="D14" s="127">
        <f>D15+D16+D18+D19</f>
        <v>110288</v>
      </c>
      <c r="E14" s="127"/>
      <c r="F14" s="127"/>
      <c r="G14" s="127">
        <f>G17</f>
        <v>800000</v>
      </c>
      <c r="H14" s="127"/>
      <c r="I14" s="112"/>
    </row>
    <row r="15" spans="1:9" ht="27" customHeight="1">
      <c r="A15" s="118"/>
      <c r="B15" s="14" t="s">
        <v>104</v>
      </c>
      <c r="C15" s="128">
        <v>9764</v>
      </c>
      <c r="D15" s="128">
        <f>C15</f>
        <v>9764</v>
      </c>
      <c r="E15" s="128"/>
      <c r="F15" s="128"/>
      <c r="G15" s="128"/>
      <c r="H15" s="128"/>
      <c r="I15" s="115"/>
    </row>
    <row r="16" spans="1:9" ht="26.25" customHeight="1">
      <c r="A16" s="118"/>
      <c r="B16" s="12" t="s">
        <v>99</v>
      </c>
      <c r="C16" s="128">
        <v>80424</v>
      </c>
      <c r="D16" s="128">
        <f>C16</f>
        <v>80424</v>
      </c>
      <c r="E16" s="128"/>
      <c r="F16" s="128"/>
      <c r="G16" s="128"/>
      <c r="H16" s="128"/>
      <c r="I16" s="115"/>
    </row>
    <row r="17" spans="1:9" ht="41.25" customHeight="1">
      <c r="A17" s="118"/>
      <c r="B17" s="12" t="s">
        <v>105</v>
      </c>
      <c r="C17" s="128">
        <v>800000</v>
      </c>
      <c r="D17" s="128"/>
      <c r="E17" s="128"/>
      <c r="F17" s="128"/>
      <c r="G17" s="128">
        <f>C17</f>
        <v>800000</v>
      </c>
      <c r="H17" s="128"/>
      <c r="I17" s="115"/>
    </row>
    <row r="18" spans="1:9" ht="17.25" customHeight="1">
      <c r="A18" s="118"/>
      <c r="B18" s="12" t="s">
        <v>101</v>
      </c>
      <c r="C18" s="128">
        <v>20000</v>
      </c>
      <c r="D18" s="128">
        <f>C18</f>
        <v>20000</v>
      </c>
      <c r="E18" s="128"/>
      <c r="F18" s="128"/>
      <c r="G18" s="128"/>
      <c r="H18" s="128"/>
      <c r="I18" s="115"/>
    </row>
    <row r="19" spans="1:9" ht="18" customHeight="1">
      <c r="A19" s="118"/>
      <c r="B19" s="13" t="s">
        <v>102</v>
      </c>
      <c r="C19" s="130">
        <v>100</v>
      </c>
      <c r="D19" s="130">
        <f>C19</f>
        <v>100</v>
      </c>
      <c r="E19" s="130"/>
      <c r="F19" s="130"/>
      <c r="G19" s="130"/>
      <c r="H19" s="130"/>
      <c r="I19" s="19"/>
    </row>
    <row r="20" spans="1:9" ht="22.5" customHeight="1">
      <c r="A20" s="116">
        <v>750</v>
      </c>
      <c r="B20" s="119" t="s">
        <v>106</v>
      </c>
      <c r="C20" s="129">
        <f>C21+C22+C23+C24</f>
        <v>127330</v>
      </c>
      <c r="D20" s="129">
        <f>D21+D22+D23+D24</f>
        <v>127330</v>
      </c>
      <c r="E20" s="129">
        <f>E23</f>
        <v>79083</v>
      </c>
      <c r="F20" s="129"/>
      <c r="G20" s="129"/>
      <c r="H20" s="129"/>
      <c r="I20" s="18"/>
    </row>
    <row r="21" spans="1:9" ht="27.75" customHeight="1">
      <c r="A21" s="118"/>
      <c r="B21" s="12" t="s">
        <v>99</v>
      </c>
      <c r="C21" s="130">
        <v>45240</v>
      </c>
      <c r="D21" s="130">
        <f>C21</f>
        <v>45240</v>
      </c>
      <c r="E21" s="130"/>
      <c r="F21" s="130"/>
      <c r="G21" s="130"/>
      <c r="H21" s="130"/>
      <c r="I21" s="19"/>
    </row>
    <row r="22" spans="1:9" ht="18" customHeight="1">
      <c r="A22" s="118"/>
      <c r="B22" s="12" t="s">
        <v>101</v>
      </c>
      <c r="C22" s="130">
        <v>3000</v>
      </c>
      <c r="D22" s="130">
        <f>C22</f>
        <v>3000</v>
      </c>
      <c r="E22" s="130"/>
      <c r="F22" s="130"/>
      <c r="G22" s="130"/>
      <c r="H22" s="130"/>
      <c r="I22" s="19"/>
    </row>
    <row r="23" spans="1:9" ht="44.25" customHeight="1">
      <c r="A23" s="118"/>
      <c r="B23" s="12" t="s">
        <v>107</v>
      </c>
      <c r="C23" s="130">
        <v>79083</v>
      </c>
      <c r="D23" s="130">
        <f>E23</f>
        <v>79083</v>
      </c>
      <c r="E23" s="130">
        <f>C23</f>
        <v>79083</v>
      </c>
      <c r="F23" s="130"/>
      <c r="G23" s="130"/>
      <c r="H23" s="130"/>
      <c r="I23" s="19"/>
    </row>
    <row r="24" spans="1:9" ht="45.75" customHeight="1">
      <c r="A24" s="118"/>
      <c r="B24" s="12" t="s">
        <v>108</v>
      </c>
      <c r="C24" s="128">
        <v>7</v>
      </c>
      <c r="D24" s="128">
        <f>C24</f>
        <v>7</v>
      </c>
      <c r="E24" s="128"/>
      <c r="F24" s="128"/>
      <c r="G24" s="128"/>
      <c r="H24" s="128"/>
      <c r="I24" s="115"/>
    </row>
    <row r="25" spans="1:9" ht="29.25" customHeight="1">
      <c r="A25" s="20">
        <v>751</v>
      </c>
      <c r="B25" s="15" t="s">
        <v>109</v>
      </c>
      <c r="C25" s="127">
        <f>C26</f>
        <v>1932</v>
      </c>
      <c r="D25" s="127">
        <f>D26</f>
        <v>1932</v>
      </c>
      <c r="E25" s="127">
        <f>E26</f>
        <v>1932</v>
      </c>
      <c r="F25" s="131"/>
      <c r="G25" s="131"/>
      <c r="H25" s="131"/>
      <c r="I25" s="120"/>
    </row>
    <row r="26" spans="1:9" ht="41.25" customHeight="1">
      <c r="A26" s="118"/>
      <c r="B26" s="12" t="s">
        <v>107</v>
      </c>
      <c r="C26" s="128">
        <v>1932</v>
      </c>
      <c r="D26" s="128">
        <f>C26</f>
        <v>1932</v>
      </c>
      <c r="E26" s="128">
        <f>C26</f>
        <v>1932</v>
      </c>
      <c r="F26" s="128"/>
      <c r="G26" s="128"/>
      <c r="H26" s="128"/>
      <c r="I26" s="115"/>
    </row>
    <row r="27" spans="1:9" ht="31.5" customHeight="1">
      <c r="A27" s="20">
        <v>754</v>
      </c>
      <c r="B27" s="121" t="s">
        <v>110</v>
      </c>
      <c r="C27" s="127">
        <f>C28</f>
        <v>300</v>
      </c>
      <c r="D27" s="127">
        <f>D28</f>
        <v>300</v>
      </c>
      <c r="E27" s="127">
        <f>E28</f>
        <v>300</v>
      </c>
      <c r="F27" s="127"/>
      <c r="G27" s="127"/>
      <c r="H27" s="127"/>
      <c r="I27" s="112"/>
    </row>
    <row r="28" spans="1:9" ht="43.5" customHeight="1">
      <c r="A28" s="118"/>
      <c r="B28" s="12" t="s">
        <v>107</v>
      </c>
      <c r="C28" s="128">
        <v>300</v>
      </c>
      <c r="D28" s="128">
        <v>300</v>
      </c>
      <c r="E28" s="128">
        <f>C28</f>
        <v>300</v>
      </c>
      <c r="F28" s="128"/>
      <c r="G28" s="128"/>
      <c r="H28" s="128"/>
      <c r="I28" s="115"/>
    </row>
    <row r="29" spans="1:9" ht="57" customHeight="1">
      <c r="A29" s="20">
        <v>756</v>
      </c>
      <c r="B29" s="15" t="s">
        <v>60</v>
      </c>
      <c r="C29" s="132">
        <f>C30+C31+C32+C33+C34+C35+C36+C37+C38+C39+C40+C41+C42</f>
        <v>20573275</v>
      </c>
      <c r="D29" s="132">
        <f>D30+D31+D32+D33+D34+D35+D36+D37+D38+D39+D40+D41+D42</f>
        <v>20573275</v>
      </c>
      <c r="E29" s="127"/>
      <c r="F29" s="127"/>
      <c r="G29" s="127"/>
      <c r="H29" s="127"/>
      <c r="I29" s="112"/>
    </row>
    <row r="30" spans="1:9" ht="19.5" customHeight="1">
      <c r="A30" s="122"/>
      <c r="B30" s="123" t="s">
        <v>111</v>
      </c>
      <c r="C30" s="128">
        <v>7621500</v>
      </c>
      <c r="D30" s="128">
        <f>C30</f>
        <v>7621500</v>
      </c>
      <c r="E30" s="128"/>
      <c r="F30" s="128"/>
      <c r="G30" s="128"/>
      <c r="H30" s="128"/>
      <c r="I30" s="115"/>
    </row>
    <row r="31" spans="1:9" ht="19.5" customHeight="1">
      <c r="A31" s="122"/>
      <c r="B31" s="123" t="s">
        <v>112</v>
      </c>
      <c r="C31" s="128">
        <v>30000</v>
      </c>
      <c r="D31" s="128">
        <f aca="true" t="shared" si="0" ref="D31:D42">C31</f>
        <v>30000</v>
      </c>
      <c r="E31" s="128"/>
      <c r="F31" s="128"/>
      <c r="G31" s="128"/>
      <c r="H31" s="128"/>
      <c r="I31" s="115"/>
    </row>
    <row r="32" spans="1:9" ht="19.5" customHeight="1">
      <c r="A32" s="118"/>
      <c r="B32" s="124" t="s">
        <v>113</v>
      </c>
      <c r="C32" s="128">
        <v>2805000</v>
      </c>
      <c r="D32" s="128">
        <f t="shared" si="0"/>
        <v>2805000</v>
      </c>
      <c r="E32" s="128"/>
      <c r="F32" s="128"/>
      <c r="G32" s="128"/>
      <c r="H32" s="128"/>
      <c r="I32" s="115"/>
    </row>
    <row r="33" spans="1:9" ht="19.5" customHeight="1">
      <c r="A33" s="118"/>
      <c r="B33" s="124" t="s">
        <v>114</v>
      </c>
      <c r="C33" s="128">
        <v>37125</v>
      </c>
      <c r="D33" s="128">
        <f t="shared" si="0"/>
        <v>37125</v>
      </c>
      <c r="E33" s="128"/>
      <c r="F33" s="128"/>
      <c r="G33" s="128"/>
      <c r="H33" s="128"/>
      <c r="I33" s="115"/>
    </row>
    <row r="34" spans="1:9" ht="19.5" customHeight="1">
      <c r="A34" s="118"/>
      <c r="B34" s="124" t="s">
        <v>115</v>
      </c>
      <c r="C34" s="128">
        <v>9550</v>
      </c>
      <c r="D34" s="128">
        <f t="shared" si="0"/>
        <v>9550</v>
      </c>
      <c r="E34" s="128"/>
      <c r="F34" s="128"/>
      <c r="G34" s="128"/>
      <c r="H34" s="128"/>
      <c r="I34" s="115"/>
    </row>
    <row r="35" spans="1:9" ht="19.5" customHeight="1">
      <c r="A35" s="118"/>
      <c r="B35" s="16" t="s">
        <v>116</v>
      </c>
      <c r="C35" s="130">
        <v>9110000</v>
      </c>
      <c r="D35" s="130">
        <f t="shared" si="0"/>
        <v>9110000</v>
      </c>
      <c r="E35" s="130"/>
      <c r="F35" s="130"/>
      <c r="G35" s="130"/>
      <c r="H35" s="130"/>
      <c r="I35" s="19"/>
    </row>
    <row r="36" spans="1:9" ht="27.75" customHeight="1">
      <c r="A36" s="118"/>
      <c r="B36" s="14" t="s">
        <v>117</v>
      </c>
      <c r="C36" s="130">
        <v>46000</v>
      </c>
      <c r="D36" s="130">
        <f t="shared" si="0"/>
        <v>46000</v>
      </c>
      <c r="E36" s="130"/>
      <c r="F36" s="130"/>
      <c r="G36" s="130"/>
      <c r="H36" s="130"/>
      <c r="I36" s="19"/>
    </row>
    <row r="37" spans="1:9" ht="19.5" customHeight="1">
      <c r="A37" s="118"/>
      <c r="B37" s="123" t="s">
        <v>118</v>
      </c>
      <c r="C37" s="130">
        <v>146000</v>
      </c>
      <c r="D37" s="130">
        <f t="shared" si="0"/>
        <v>146000</v>
      </c>
      <c r="E37" s="130"/>
      <c r="F37" s="130"/>
      <c r="G37" s="130"/>
      <c r="H37" s="130"/>
      <c r="I37" s="19"/>
    </row>
    <row r="38" spans="1:9" ht="19.5" customHeight="1">
      <c r="A38" s="118"/>
      <c r="B38" s="123" t="s">
        <v>119</v>
      </c>
      <c r="C38" s="130">
        <v>33000</v>
      </c>
      <c r="D38" s="130">
        <f t="shared" si="0"/>
        <v>33000</v>
      </c>
      <c r="E38" s="130"/>
      <c r="F38" s="130"/>
      <c r="G38" s="130"/>
      <c r="H38" s="130"/>
      <c r="I38" s="19"/>
    </row>
    <row r="39" spans="1:9" ht="21.75" customHeight="1">
      <c r="A39" s="118"/>
      <c r="B39" s="14" t="s">
        <v>120</v>
      </c>
      <c r="C39" s="130">
        <v>55000</v>
      </c>
      <c r="D39" s="130">
        <f t="shared" si="0"/>
        <v>55000</v>
      </c>
      <c r="E39" s="130"/>
      <c r="F39" s="130"/>
      <c r="G39" s="130"/>
      <c r="H39" s="130"/>
      <c r="I39" s="19"/>
    </row>
    <row r="40" spans="1:9" ht="27.75" customHeight="1">
      <c r="A40" s="118"/>
      <c r="B40" s="14" t="s">
        <v>121</v>
      </c>
      <c r="C40" s="130">
        <v>120000</v>
      </c>
      <c r="D40" s="130">
        <f t="shared" si="0"/>
        <v>120000</v>
      </c>
      <c r="E40" s="130"/>
      <c r="F40" s="130"/>
      <c r="G40" s="130"/>
      <c r="H40" s="130"/>
      <c r="I40" s="19"/>
    </row>
    <row r="41" spans="1:9" ht="20.25" customHeight="1">
      <c r="A41" s="118"/>
      <c r="B41" s="123" t="s">
        <v>122</v>
      </c>
      <c r="C41" s="130">
        <v>540000</v>
      </c>
      <c r="D41" s="130">
        <f t="shared" si="0"/>
        <v>540000</v>
      </c>
      <c r="E41" s="130"/>
      <c r="F41" s="130"/>
      <c r="G41" s="130"/>
      <c r="H41" s="130"/>
      <c r="I41" s="19"/>
    </row>
    <row r="42" spans="1:9" ht="26.25" customHeight="1">
      <c r="A42" s="118"/>
      <c r="B42" s="14" t="s">
        <v>330</v>
      </c>
      <c r="C42" s="130">
        <v>20100</v>
      </c>
      <c r="D42" s="130">
        <f t="shared" si="0"/>
        <v>20100</v>
      </c>
      <c r="E42" s="130"/>
      <c r="F42" s="130"/>
      <c r="G42" s="130"/>
      <c r="H42" s="130"/>
      <c r="I42" s="19"/>
    </row>
    <row r="43" spans="1:9" ht="23.25" customHeight="1">
      <c r="A43" s="116">
        <v>758</v>
      </c>
      <c r="B43" s="119" t="s">
        <v>123</v>
      </c>
      <c r="C43" s="127">
        <f>C44+C45</f>
        <v>9435563</v>
      </c>
      <c r="D43" s="127">
        <f>D44+D45</f>
        <v>9435563</v>
      </c>
      <c r="E43" s="127"/>
      <c r="F43" s="127"/>
      <c r="G43" s="127"/>
      <c r="H43" s="127"/>
      <c r="I43" s="112"/>
    </row>
    <row r="44" spans="1:9" ht="19.5" customHeight="1">
      <c r="A44" s="118"/>
      <c r="B44" s="123" t="s">
        <v>124</v>
      </c>
      <c r="C44" s="128">
        <v>9340563</v>
      </c>
      <c r="D44" s="128">
        <f>C44</f>
        <v>9340563</v>
      </c>
      <c r="E44" s="128"/>
      <c r="F44" s="128"/>
      <c r="G44" s="128"/>
      <c r="H44" s="128"/>
      <c r="I44" s="115"/>
    </row>
    <row r="45" spans="1:9" ht="19.5" customHeight="1">
      <c r="A45" s="118"/>
      <c r="B45" s="16" t="s">
        <v>102</v>
      </c>
      <c r="C45" s="130">
        <v>95000</v>
      </c>
      <c r="D45" s="130">
        <f>C45</f>
        <v>95000</v>
      </c>
      <c r="E45" s="130"/>
      <c r="F45" s="130"/>
      <c r="G45" s="130"/>
      <c r="H45" s="130"/>
      <c r="I45" s="19"/>
    </row>
    <row r="46" spans="1:9" ht="21" customHeight="1">
      <c r="A46" s="116">
        <v>801</v>
      </c>
      <c r="B46" s="125" t="s">
        <v>125</v>
      </c>
      <c r="C46" s="129">
        <f>C47+C48+C49+C50+C51+C52</f>
        <v>4148940.2500000005</v>
      </c>
      <c r="D46" s="129">
        <f>D47+D48+D49+D50+D51+D52</f>
        <v>449146.03</v>
      </c>
      <c r="E46" s="129">
        <f>E51</f>
        <v>2029.89</v>
      </c>
      <c r="F46" s="129">
        <f>E46</f>
        <v>2029.89</v>
      </c>
      <c r="G46" s="129">
        <f>G51+G52</f>
        <v>3699794.22</v>
      </c>
      <c r="H46" s="129">
        <f>H52</f>
        <v>350000</v>
      </c>
      <c r="I46" s="129">
        <f>I51</f>
        <v>3349794.22</v>
      </c>
    </row>
    <row r="47" spans="1:9" ht="26.25" customHeight="1">
      <c r="A47" s="118"/>
      <c r="B47" s="12" t="s">
        <v>99</v>
      </c>
      <c r="C47" s="130">
        <v>99783</v>
      </c>
      <c r="D47" s="130">
        <f>C47</f>
        <v>99783</v>
      </c>
      <c r="E47" s="130"/>
      <c r="F47" s="130"/>
      <c r="G47" s="130"/>
      <c r="H47" s="130"/>
      <c r="I47" s="19"/>
    </row>
    <row r="48" spans="1:9" ht="19.5" customHeight="1">
      <c r="A48" s="118"/>
      <c r="B48" s="12" t="s">
        <v>101</v>
      </c>
      <c r="C48" s="128">
        <v>257040</v>
      </c>
      <c r="D48" s="128">
        <f>C48</f>
        <v>257040</v>
      </c>
      <c r="E48" s="128"/>
      <c r="F48" s="128"/>
      <c r="G48" s="128"/>
      <c r="H48" s="128"/>
      <c r="I48" s="115"/>
    </row>
    <row r="49" spans="1:9" ht="19.5" customHeight="1">
      <c r="A49" s="118"/>
      <c r="B49" s="212" t="s">
        <v>102</v>
      </c>
      <c r="C49" s="128">
        <v>103.14</v>
      </c>
      <c r="D49" s="128">
        <f>C49</f>
        <v>103.14</v>
      </c>
      <c r="E49" s="128"/>
      <c r="F49" s="128"/>
      <c r="G49" s="128"/>
      <c r="H49" s="128"/>
      <c r="I49" s="115"/>
    </row>
    <row r="50" spans="1:9" ht="19.5" customHeight="1">
      <c r="A50" s="118"/>
      <c r="B50" s="124" t="s">
        <v>126</v>
      </c>
      <c r="C50" s="128">
        <v>90190</v>
      </c>
      <c r="D50" s="128">
        <f>C50</f>
        <v>90190</v>
      </c>
      <c r="E50" s="128"/>
      <c r="F50" s="128"/>
      <c r="G50" s="128"/>
      <c r="H50" s="128"/>
      <c r="I50" s="115"/>
    </row>
    <row r="51" spans="1:9" ht="69.75" customHeight="1">
      <c r="A51" s="118"/>
      <c r="B51" s="14" t="s">
        <v>132</v>
      </c>
      <c r="C51" s="128">
        <f>E51+G51</f>
        <v>3351824.1100000003</v>
      </c>
      <c r="D51" s="128">
        <v>2029.89</v>
      </c>
      <c r="E51" s="128">
        <v>2029.89</v>
      </c>
      <c r="F51" s="128">
        <f>E51</f>
        <v>2029.89</v>
      </c>
      <c r="G51" s="128">
        <v>3349794.22</v>
      </c>
      <c r="H51" s="128">
        <v>0</v>
      </c>
      <c r="I51" s="128">
        <f>G51</f>
        <v>3349794.22</v>
      </c>
    </row>
    <row r="52" spans="1:9" ht="52.5" customHeight="1">
      <c r="A52" s="118"/>
      <c r="B52" s="211" t="s">
        <v>329</v>
      </c>
      <c r="C52" s="128">
        <v>350000</v>
      </c>
      <c r="D52" s="128"/>
      <c r="E52" s="128"/>
      <c r="F52" s="128"/>
      <c r="G52" s="128">
        <f>C52</f>
        <v>350000</v>
      </c>
      <c r="H52" s="128">
        <v>350000</v>
      </c>
      <c r="I52" s="128"/>
    </row>
    <row r="53" spans="1:9" ht="23.25" customHeight="1">
      <c r="A53" s="20">
        <v>852</v>
      </c>
      <c r="B53" s="125" t="s">
        <v>127</v>
      </c>
      <c r="C53" s="127">
        <f>C54+C55+C56+C57+C58</f>
        <v>3187800</v>
      </c>
      <c r="D53" s="127">
        <f>D54+D55+D56+D57+D58</f>
        <v>3187800</v>
      </c>
      <c r="E53" s="127">
        <f>E56+E57</f>
        <v>3162300</v>
      </c>
      <c r="F53" s="127"/>
      <c r="G53" s="127"/>
      <c r="H53" s="127"/>
      <c r="I53" s="112"/>
    </row>
    <row r="54" spans="1:9" s="134" customFormat="1" ht="18" customHeight="1">
      <c r="A54" s="122"/>
      <c r="B54" s="16" t="s">
        <v>101</v>
      </c>
      <c r="C54" s="128">
        <v>12000</v>
      </c>
      <c r="D54" s="128">
        <f>C54</f>
        <v>12000</v>
      </c>
      <c r="E54" s="128"/>
      <c r="F54" s="128"/>
      <c r="G54" s="128"/>
      <c r="H54" s="128"/>
      <c r="I54" s="115"/>
    </row>
    <row r="55" spans="1:9" ht="19.5" customHeight="1">
      <c r="A55" s="118"/>
      <c r="B55" s="16" t="s">
        <v>126</v>
      </c>
      <c r="C55" s="128">
        <v>6000</v>
      </c>
      <c r="D55" s="128">
        <f>C55</f>
        <v>6000</v>
      </c>
      <c r="E55" s="128"/>
      <c r="F55" s="128"/>
      <c r="G55" s="128"/>
      <c r="H55" s="128"/>
      <c r="I55" s="115"/>
    </row>
    <row r="56" spans="1:9" ht="46.5" customHeight="1">
      <c r="A56" s="118"/>
      <c r="B56" s="12" t="s">
        <v>107</v>
      </c>
      <c r="C56" s="128">
        <v>2772000</v>
      </c>
      <c r="D56" s="128">
        <f>E56</f>
        <v>2772000</v>
      </c>
      <c r="E56" s="128">
        <f>C56</f>
        <v>2772000</v>
      </c>
      <c r="F56" s="128"/>
      <c r="G56" s="128"/>
      <c r="H56" s="128"/>
      <c r="I56" s="115"/>
    </row>
    <row r="57" spans="1:9" ht="31.5" customHeight="1">
      <c r="A57" s="118"/>
      <c r="B57" s="14" t="s">
        <v>128</v>
      </c>
      <c r="C57" s="128">
        <v>390300</v>
      </c>
      <c r="D57" s="128">
        <f>E57</f>
        <v>390300</v>
      </c>
      <c r="E57" s="128">
        <f>C57</f>
        <v>390300</v>
      </c>
      <c r="F57" s="128"/>
      <c r="G57" s="128"/>
      <c r="H57" s="128"/>
      <c r="I57" s="115"/>
    </row>
    <row r="58" spans="1:9" ht="41.25" customHeight="1">
      <c r="A58" s="118"/>
      <c r="B58" s="12" t="s">
        <v>108</v>
      </c>
      <c r="C58" s="135">
        <v>7500</v>
      </c>
      <c r="D58" s="128">
        <f>C58</f>
        <v>7500</v>
      </c>
      <c r="E58" s="128"/>
      <c r="F58" s="128"/>
      <c r="G58" s="128"/>
      <c r="H58" s="128"/>
      <c r="I58" s="115"/>
    </row>
    <row r="59" spans="1:9" ht="22.5" customHeight="1">
      <c r="A59" s="20">
        <v>900</v>
      </c>
      <c r="B59" s="121" t="s">
        <v>130</v>
      </c>
      <c r="C59" s="136">
        <f>C60</f>
        <v>17000</v>
      </c>
      <c r="D59" s="136">
        <f>D60</f>
        <v>17000</v>
      </c>
      <c r="E59" s="127"/>
      <c r="F59" s="127"/>
      <c r="G59" s="127"/>
      <c r="H59" s="128"/>
      <c r="I59" s="115"/>
    </row>
    <row r="60" spans="1:9" ht="18.75" customHeight="1">
      <c r="A60" s="118"/>
      <c r="B60" s="12" t="s">
        <v>131</v>
      </c>
      <c r="C60" s="135">
        <v>17000</v>
      </c>
      <c r="D60" s="128">
        <f>C60</f>
        <v>17000</v>
      </c>
      <c r="E60" s="128"/>
      <c r="F60" s="128"/>
      <c r="G60" s="128"/>
      <c r="H60" s="128"/>
      <c r="I60" s="115"/>
    </row>
    <row r="61" spans="1:9" s="126" customFormat="1" ht="20.25" customHeight="1">
      <c r="A61" s="222" t="s">
        <v>129</v>
      </c>
      <c r="B61" s="222"/>
      <c r="C61" s="133">
        <f>C9+C11+C14+C20+C25+C27+C29+C43+C46+C53+C59</f>
        <v>38904278.25</v>
      </c>
      <c r="D61" s="129">
        <f>D9+D11+D14+D20+D25+D27+D29+D43+D46+D53+D59</f>
        <v>34404484.03</v>
      </c>
      <c r="E61" s="129">
        <f>E9+E11+E14+E20+E25+E27+E29+E43+E46+E53</f>
        <v>3245644.89</v>
      </c>
      <c r="F61" s="129">
        <f>F9+F11+F14+F20+F25+F27+F29+F43+F46+F53</f>
        <v>2029.89</v>
      </c>
      <c r="G61" s="129">
        <f>G9+G14+G46</f>
        <v>4499794.220000001</v>
      </c>
      <c r="H61" s="129">
        <f>H46</f>
        <v>350000</v>
      </c>
      <c r="I61" s="129">
        <f>I46</f>
        <v>3349794.22</v>
      </c>
    </row>
    <row r="62" spans="2:9" ht="20.25" customHeight="1">
      <c r="B62" s="1"/>
      <c r="G62" s="235" t="s">
        <v>335</v>
      </c>
      <c r="H62" s="235"/>
      <c r="I62" s="235"/>
    </row>
    <row r="63" spans="2:9" ht="26.25" customHeight="1">
      <c r="B63" s="1"/>
      <c r="G63" s="235" t="s">
        <v>336</v>
      </c>
      <c r="H63" s="235"/>
      <c r="I63" s="235"/>
    </row>
    <row r="64" ht="27" customHeight="1">
      <c r="B64" s="1"/>
    </row>
    <row r="65" ht="27" customHeight="1">
      <c r="B65" s="1"/>
    </row>
    <row r="66" ht="27" customHeight="1">
      <c r="B66" s="1"/>
    </row>
    <row r="67" ht="27" customHeight="1">
      <c r="B67" s="1"/>
    </row>
    <row r="68" ht="27" customHeight="1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</sheetData>
  <mergeCells count="13">
    <mergeCell ref="H6:I6"/>
    <mergeCell ref="A61:B61"/>
    <mergeCell ref="G63:I63"/>
    <mergeCell ref="G62:I62"/>
    <mergeCell ref="G2:I2"/>
    <mergeCell ref="A4:A7"/>
    <mergeCell ref="B4:B7"/>
    <mergeCell ref="C4:I4"/>
    <mergeCell ref="C5:C7"/>
    <mergeCell ref="D5:I5"/>
    <mergeCell ref="D6:D7"/>
    <mergeCell ref="E6:F6"/>
    <mergeCell ref="G6:G7"/>
  </mergeCells>
  <printOptions/>
  <pageMargins left="0.48" right="0.17" top="0.37" bottom="0.25" header="0.24" footer="0.17"/>
  <pageSetup horizontalDpi="600" verticalDpi="600" orientation="landscape" paperSize="9" scale="9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91"/>
  <sheetViews>
    <sheetView zoomScale="140" zoomScaleNormal="140" workbookViewId="0" topLeftCell="B69">
      <selection activeCell="I75" sqref="I75"/>
    </sheetView>
  </sheetViews>
  <sheetFormatPr defaultColWidth="9.140625" defaultRowHeight="12.75"/>
  <cols>
    <col min="1" max="1" width="0.13671875" style="146" hidden="1" customWidth="1"/>
    <col min="2" max="2" width="2.57421875" style="146" customWidth="1"/>
    <col min="3" max="3" width="0.85546875" style="146" customWidth="1"/>
    <col min="4" max="4" width="4.140625" style="146" customWidth="1"/>
    <col min="5" max="5" width="5.28125" style="146" customWidth="1"/>
    <col min="6" max="6" width="14.00390625" style="146" customWidth="1"/>
    <col min="7" max="7" width="6.00390625" style="146" customWidth="1"/>
    <col min="8" max="8" width="3.140625" style="146" customWidth="1"/>
    <col min="9" max="11" width="9.7109375" style="146" bestFit="1" customWidth="1"/>
    <col min="12" max="12" width="9.28125" style="146" customWidth="1"/>
    <col min="13" max="14" width="8.421875" style="146" customWidth="1"/>
    <col min="15" max="15" width="6.8515625" style="146" customWidth="1"/>
    <col min="16" max="16" width="5.421875" style="146" customWidth="1"/>
    <col min="17" max="17" width="8.421875" style="146" customWidth="1"/>
    <col min="18" max="18" width="9.28125" style="146" customWidth="1"/>
    <col min="19" max="19" width="9.421875" style="146" customWidth="1"/>
    <col min="20" max="20" width="1.57421875" style="146" customWidth="1"/>
    <col min="21" max="21" width="7.140625" style="146" customWidth="1"/>
    <col min="22" max="22" width="5.00390625" style="146" customWidth="1"/>
    <col min="23" max="23" width="1.1484375" style="146" customWidth="1"/>
    <col min="24" max="24" width="7.57421875" style="146" customWidth="1"/>
    <col min="25" max="16384" width="9.140625" style="146" customWidth="1"/>
  </cols>
  <sheetData>
    <row r="1" spans="2:24" s="137" customFormat="1" ht="11.25" customHeight="1">
      <c r="B1" s="259" t="s">
        <v>294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spans="1:24" ht="13.5" thickBot="1">
      <c r="A2" s="260"/>
      <c r="B2" s="260"/>
      <c r="C2" s="261"/>
      <c r="D2" s="261"/>
      <c r="E2" s="261"/>
      <c r="F2" s="262" t="s">
        <v>53</v>
      </c>
      <c r="G2" s="262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ht="9.75" customHeight="1">
      <c r="A3" s="151"/>
      <c r="B3" s="258" t="s">
        <v>0</v>
      </c>
      <c r="C3" s="256"/>
      <c r="D3" s="256" t="s">
        <v>3</v>
      </c>
      <c r="E3" s="256" t="s">
        <v>49</v>
      </c>
      <c r="F3" s="256"/>
      <c r="G3" s="256" t="s">
        <v>133</v>
      </c>
      <c r="H3" s="256"/>
      <c r="I3" s="256" t="s">
        <v>134</v>
      </c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7"/>
    </row>
    <row r="4" spans="1:24" ht="10.5" customHeight="1">
      <c r="A4" s="152"/>
      <c r="B4" s="223"/>
      <c r="C4" s="224"/>
      <c r="D4" s="224"/>
      <c r="E4" s="224"/>
      <c r="F4" s="224"/>
      <c r="G4" s="224"/>
      <c r="H4" s="224"/>
      <c r="I4" s="224" t="s">
        <v>135</v>
      </c>
      <c r="J4" s="224" t="s">
        <v>136</v>
      </c>
      <c r="K4" s="224"/>
      <c r="L4" s="224"/>
      <c r="M4" s="224"/>
      <c r="N4" s="224"/>
      <c r="O4" s="224"/>
      <c r="P4" s="224"/>
      <c r="Q4" s="224"/>
      <c r="R4" s="224" t="s">
        <v>137</v>
      </c>
      <c r="S4" s="224" t="s">
        <v>136</v>
      </c>
      <c r="T4" s="224"/>
      <c r="U4" s="224"/>
      <c r="V4" s="224"/>
      <c r="W4" s="224"/>
      <c r="X4" s="255"/>
    </row>
    <row r="5" spans="1:24" ht="3.75" customHeight="1" hidden="1">
      <c r="A5" s="152"/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 t="s">
        <v>138</v>
      </c>
      <c r="T5" s="224" t="s">
        <v>94</v>
      </c>
      <c r="U5" s="227"/>
      <c r="V5" s="224" t="s">
        <v>139</v>
      </c>
      <c r="W5" s="224"/>
      <c r="X5" s="155"/>
    </row>
    <row r="6" spans="1:24" ht="12" customHeight="1">
      <c r="A6" s="152"/>
      <c r="B6" s="223"/>
      <c r="C6" s="224"/>
      <c r="D6" s="224"/>
      <c r="E6" s="224"/>
      <c r="F6" s="224"/>
      <c r="G6" s="224"/>
      <c r="H6" s="224"/>
      <c r="I6" s="224"/>
      <c r="J6" s="224" t="s">
        <v>140</v>
      </c>
      <c r="K6" s="224" t="s">
        <v>136</v>
      </c>
      <c r="L6" s="224"/>
      <c r="M6" s="224" t="s">
        <v>141</v>
      </c>
      <c r="N6" s="224" t="s">
        <v>142</v>
      </c>
      <c r="O6" s="224" t="s">
        <v>143</v>
      </c>
      <c r="P6" s="224" t="s">
        <v>144</v>
      </c>
      <c r="Q6" s="224" t="s">
        <v>145</v>
      </c>
      <c r="R6" s="224"/>
      <c r="S6" s="224"/>
      <c r="T6" s="227"/>
      <c r="U6" s="227"/>
      <c r="V6" s="224"/>
      <c r="W6" s="224"/>
      <c r="X6" s="255" t="s">
        <v>96</v>
      </c>
    </row>
    <row r="7" spans="1:24" ht="0.75" customHeight="1" hidden="1">
      <c r="A7" s="152"/>
      <c r="B7" s="223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 t="s">
        <v>146</v>
      </c>
      <c r="U7" s="227"/>
      <c r="V7" s="224"/>
      <c r="W7" s="224"/>
      <c r="X7" s="255"/>
    </row>
    <row r="8" spans="1:24" ht="72.75" customHeight="1">
      <c r="A8" s="152"/>
      <c r="B8" s="223"/>
      <c r="C8" s="224"/>
      <c r="D8" s="224"/>
      <c r="E8" s="224"/>
      <c r="F8" s="224"/>
      <c r="G8" s="224"/>
      <c r="H8" s="224"/>
      <c r="I8" s="224"/>
      <c r="J8" s="224"/>
      <c r="K8" s="153" t="s">
        <v>147</v>
      </c>
      <c r="L8" s="153" t="s">
        <v>148</v>
      </c>
      <c r="M8" s="224"/>
      <c r="N8" s="224"/>
      <c r="O8" s="224"/>
      <c r="P8" s="224"/>
      <c r="Q8" s="224"/>
      <c r="R8" s="224"/>
      <c r="S8" s="224"/>
      <c r="T8" s="227"/>
      <c r="U8" s="227"/>
      <c r="V8" s="224"/>
      <c r="W8" s="224"/>
      <c r="X8" s="255"/>
    </row>
    <row r="9" spans="1:24" ht="10.5" customHeight="1">
      <c r="A9" s="152"/>
      <c r="B9" s="253" t="s">
        <v>149</v>
      </c>
      <c r="C9" s="254"/>
      <c r="D9" s="158" t="s">
        <v>150</v>
      </c>
      <c r="E9" s="224" t="s">
        <v>151</v>
      </c>
      <c r="F9" s="224"/>
      <c r="G9" s="224" t="s">
        <v>152</v>
      </c>
      <c r="H9" s="224"/>
      <c r="I9" s="153" t="s">
        <v>153</v>
      </c>
      <c r="J9" s="153" t="s">
        <v>154</v>
      </c>
      <c r="K9" s="153" t="s">
        <v>155</v>
      </c>
      <c r="L9" s="153" t="s">
        <v>156</v>
      </c>
      <c r="M9" s="153" t="s">
        <v>157</v>
      </c>
      <c r="N9" s="153" t="s">
        <v>158</v>
      </c>
      <c r="O9" s="153" t="s">
        <v>159</v>
      </c>
      <c r="P9" s="153" t="s">
        <v>160</v>
      </c>
      <c r="Q9" s="153" t="s">
        <v>161</v>
      </c>
      <c r="R9" s="153" t="s">
        <v>162</v>
      </c>
      <c r="S9" s="153" t="s">
        <v>163</v>
      </c>
      <c r="T9" s="224" t="s">
        <v>164</v>
      </c>
      <c r="U9" s="227"/>
      <c r="V9" s="224" t="s">
        <v>165</v>
      </c>
      <c r="W9" s="224"/>
      <c r="X9" s="154">
        <v>19</v>
      </c>
    </row>
    <row r="10" spans="1:24" ht="15.75" customHeight="1">
      <c r="A10" s="152"/>
      <c r="B10" s="244" t="s">
        <v>82</v>
      </c>
      <c r="C10" s="244"/>
      <c r="D10" s="156"/>
      <c r="E10" s="343" t="s">
        <v>98</v>
      </c>
      <c r="F10" s="245"/>
      <c r="G10" s="246">
        <f>G11</f>
        <v>1500</v>
      </c>
      <c r="H10" s="246"/>
      <c r="I10" s="149">
        <f>I11</f>
        <v>1500</v>
      </c>
      <c r="J10" s="149">
        <f>J11</f>
        <v>0</v>
      </c>
      <c r="K10" s="149" t="str">
        <f>K11</f>
        <v>0,00</v>
      </c>
      <c r="L10" s="149" t="str">
        <f>L11</f>
        <v>0,00</v>
      </c>
      <c r="M10" s="149">
        <f>M11</f>
        <v>1500</v>
      </c>
      <c r="N10" s="149">
        <v>0</v>
      </c>
      <c r="O10" s="149">
        <v>0</v>
      </c>
      <c r="P10" s="149">
        <v>0</v>
      </c>
      <c r="Q10" s="149">
        <v>0</v>
      </c>
      <c r="R10" s="149">
        <f>S10+V10+X10</f>
        <v>0</v>
      </c>
      <c r="S10" s="149">
        <v>0</v>
      </c>
      <c r="T10" s="246">
        <v>0</v>
      </c>
      <c r="U10" s="247"/>
      <c r="V10" s="246">
        <v>0</v>
      </c>
      <c r="W10" s="246"/>
      <c r="X10" s="159">
        <v>0</v>
      </c>
    </row>
    <row r="11" spans="1:24" ht="12" customHeight="1">
      <c r="A11" s="152"/>
      <c r="B11" s="224"/>
      <c r="C11" s="224"/>
      <c r="D11" s="153" t="s">
        <v>167</v>
      </c>
      <c r="E11" s="344" t="s">
        <v>168</v>
      </c>
      <c r="F11" s="225"/>
      <c r="G11" s="226">
        <f aca="true" t="shared" si="0" ref="G11:G34">I11+R11</f>
        <v>1500</v>
      </c>
      <c r="H11" s="226"/>
      <c r="I11" s="157">
        <f aca="true" t="shared" si="1" ref="I11:I34">J11+M11+N11+O11+P11+Q11</f>
        <v>1500</v>
      </c>
      <c r="J11" s="157">
        <f aca="true" t="shared" si="2" ref="J11:J34">K11+L11</f>
        <v>0</v>
      </c>
      <c r="K11" s="157" t="s">
        <v>166</v>
      </c>
      <c r="L11" s="157" t="s">
        <v>166</v>
      </c>
      <c r="M11" s="157">
        <v>1500</v>
      </c>
      <c r="N11" s="157" t="s">
        <v>166</v>
      </c>
      <c r="O11" s="157" t="s">
        <v>166</v>
      </c>
      <c r="P11" s="157" t="s">
        <v>166</v>
      </c>
      <c r="Q11" s="157" t="s">
        <v>166</v>
      </c>
      <c r="R11" s="157">
        <f aca="true" t="shared" si="3" ref="R11:R34">S11+V11+X11</f>
        <v>0</v>
      </c>
      <c r="S11" s="157" t="s">
        <v>166</v>
      </c>
      <c r="T11" s="226" t="s">
        <v>166</v>
      </c>
      <c r="U11" s="227"/>
      <c r="V11" s="226" t="s">
        <v>166</v>
      </c>
      <c r="W11" s="226"/>
      <c r="X11" s="160">
        <v>0</v>
      </c>
    </row>
    <row r="12" spans="1:24" ht="13.5" customHeight="1">
      <c r="A12" s="152"/>
      <c r="B12" s="244" t="s">
        <v>169</v>
      </c>
      <c r="C12" s="244"/>
      <c r="D12" s="156"/>
      <c r="E12" s="343" t="s">
        <v>170</v>
      </c>
      <c r="F12" s="245"/>
      <c r="G12" s="246">
        <f t="shared" si="0"/>
        <v>10935</v>
      </c>
      <c r="H12" s="246"/>
      <c r="I12" s="149">
        <f t="shared" si="1"/>
        <v>0</v>
      </c>
      <c r="J12" s="149">
        <f t="shared" si="2"/>
        <v>0</v>
      </c>
      <c r="K12" s="149" t="str">
        <f aca="true" t="shared" si="4" ref="K12:Q12">K13</f>
        <v>0,00</v>
      </c>
      <c r="L12" s="149" t="str">
        <f t="shared" si="4"/>
        <v>0,00</v>
      </c>
      <c r="M12" s="149" t="str">
        <f t="shared" si="4"/>
        <v>0,00</v>
      </c>
      <c r="N12" s="149" t="str">
        <f t="shared" si="4"/>
        <v>0,00</v>
      </c>
      <c r="O12" s="149" t="str">
        <f t="shared" si="4"/>
        <v>0,00</v>
      </c>
      <c r="P12" s="149" t="str">
        <f t="shared" si="4"/>
        <v>0,00</v>
      </c>
      <c r="Q12" s="149" t="str">
        <f t="shared" si="4"/>
        <v>0,00</v>
      </c>
      <c r="R12" s="149">
        <f t="shared" si="3"/>
        <v>10935</v>
      </c>
      <c r="S12" s="149" t="str">
        <f>S13</f>
        <v>0,00</v>
      </c>
      <c r="T12" s="246" t="str">
        <f>T13</f>
        <v>0,00</v>
      </c>
      <c r="U12" s="247"/>
      <c r="V12" s="246" t="str">
        <f>V13</f>
        <v>0,00</v>
      </c>
      <c r="W12" s="246"/>
      <c r="X12" s="159">
        <f>X13</f>
        <v>10935</v>
      </c>
    </row>
    <row r="13" spans="1:24" ht="12.75" customHeight="1">
      <c r="A13" s="152"/>
      <c r="B13" s="224"/>
      <c r="C13" s="224"/>
      <c r="D13" s="153" t="s">
        <v>171</v>
      </c>
      <c r="E13" s="344" t="s">
        <v>172</v>
      </c>
      <c r="F13" s="225"/>
      <c r="G13" s="226">
        <f t="shared" si="0"/>
        <v>10935</v>
      </c>
      <c r="H13" s="226"/>
      <c r="I13" s="157">
        <f t="shared" si="1"/>
        <v>0</v>
      </c>
      <c r="J13" s="157">
        <f t="shared" si="2"/>
        <v>0</v>
      </c>
      <c r="K13" s="157" t="s">
        <v>166</v>
      </c>
      <c r="L13" s="157" t="s">
        <v>166</v>
      </c>
      <c r="M13" s="157" t="s">
        <v>166</v>
      </c>
      <c r="N13" s="157" t="s">
        <v>166</v>
      </c>
      <c r="O13" s="157" t="s">
        <v>166</v>
      </c>
      <c r="P13" s="157" t="s">
        <v>166</v>
      </c>
      <c r="Q13" s="157" t="s">
        <v>166</v>
      </c>
      <c r="R13" s="157">
        <f t="shared" si="3"/>
        <v>10935</v>
      </c>
      <c r="S13" s="157" t="s">
        <v>166</v>
      </c>
      <c r="T13" s="226" t="s">
        <v>166</v>
      </c>
      <c r="U13" s="227"/>
      <c r="V13" s="226" t="s">
        <v>166</v>
      </c>
      <c r="W13" s="226"/>
      <c r="X13" s="160">
        <v>10935</v>
      </c>
    </row>
    <row r="14" spans="1:24" ht="25.5" customHeight="1">
      <c r="A14" s="152"/>
      <c r="B14" s="244" t="s">
        <v>173</v>
      </c>
      <c r="C14" s="244"/>
      <c r="D14" s="156"/>
      <c r="E14" s="343" t="s">
        <v>100</v>
      </c>
      <c r="F14" s="245"/>
      <c r="G14" s="246">
        <f t="shared" si="0"/>
        <v>454500</v>
      </c>
      <c r="H14" s="246"/>
      <c r="I14" s="149">
        <f t="shared" si="1"/>
        <v>454500</v>
      </c>
      <c r="J14" s="149">
        <f t="shared" si="2"/>
        <v>454500</v>
      </c>
      <c r="K14" s="149" t="str">
        <f aca="true" t="shared" si="5" ref="K14:Q14">K15</f>
        <v>4 000,00</v>
      </c>
      <c r="L14" s="149">
        <f t="shared" si="5"/>
        <v>450500</v>
      </c>
      <c r="M14" s="149" t="str">
        <f t="shared" si="5"/>
        <v>0,00</v>
      </c>
      <c r="N14" s="149" t="str">
        <f t="shared" si="5"/>
        <v>0,00</v>
      </c>
      <c r="O14" s="149" t="str">
        <f t="shared" si="5"/>
        <v>0,00</v>
      </c>
      <c r="P14" s="149" t="str">
        <f t="shared" si="5"/>
        <v>0,00</v>
      </c>
      <c r="Q14" s="149" t="str">
        <f t="shared" si="5"/>
        <v>0,00</v>
      </c>
      <c r="R14" s="149">
        <f t="shared" si="3"/>
        <v>0</v>
      </c>
      <c r="S14" s="149" t="str">
        <f>S15</f>
        <v>0,00</v>
      </c>
      <c r="T14" s="246" t="str">
        <f>T15</f>
        <v>0,00</v>
      </c>
      <c r="U14" s="247"/>
      <c r="V14" s="246" t="str">
        <f>V15</f>
        <v>0,00</v>
      </c>
      <c r="W14" s="246"/>
      <c r="X14" s="159">
        <f>X15</f>
        <v>0</v>
      </c>
    </row>
    <row r="15" spans="1:24" ht="15" customHeight="1">
      <c r="A15" s="152"/>
      <c r="B15" s="224"/>
      <c r="C15" s="224"/>
      <c r="D15" s="153" t="s">
        <v>175</v>
      </c>
      <c r="E15" s="344" t="s">
        <v>176</v>
      </c>
      <c r="F15" s="225"/>
      <c r="G15" s="226">
        <f t="shared" si="0"/>
        <v>454500</v>
      </c>
      <c r="H15" s="226"/>
      <c r="I15" s="157">
        <f t="shared" si="1"/>
        <v>454500</v>
      </c>
      <c r="J15" s="157">
        <f t="shared" si="2"/>
        <v>454500</v>
      </c>
      <c r="K15" s="157" t="s">
        <v>174</v>
      </c>
      <c r="L15" s="157">
        <v>450500</v>
      </c>
      <c r="M15" s="157" t="s">
        <v>166</v>
      </c>
      <c r="N15" s="157" t="s">
        <v>166</v>
      </c>
      <c r="O15" s="157" t="s">
        <v>166</v>
      </c>
      <c r="P15" s="157" t="s">
        <v>166</v>
      </c>
      <c r="Q15" s="157" t="s">
        <v>166</v>
      </c>
      <c r="R15" s="157">
        <f t="shared" si="3"/>
        <v>0</v>
      </c>
      <c r="S15" s="157" t="s">
        <v>166</v>
      </c>
      <c r="T15" s="226" t="s">
        <v>166</v>
      </c>
      <c r="U15" s="227"/>
      <c r="V15" s="226" t="s">
        <v>166</v>
      </c>
      <c r="W15" s="226"/>
      <c r="X15" s="160">
        <v>0</v>
      </c>
    </row>
    <row r="16" spans="1:24" ht="16.5" customHeight="1">
      <c r="A16" s="152"/>
      <c r="B16" s="244" t="s">
        <v>177</v>
      </c>
      <c r="C16" s="244"/>
      <c r="D16" s="156"/>
      <c r="E16" s="343" t="s">
        <v>178</v>
      </c>
      <c r="F16" s="245"/>
      <c r="G16" s="246">
        <f>I16+R16</f>
        <v>4989910</v>
      </c>
      <c r="H16" s="246"/>
      <c r="I16" s="149">
        <f t="shared" si="1"/>
        <v>3473000</v>
      </c>
      <c r="J16" s="149">
        <f t="shared" si="2"/>
        <v>3473000</v>
      </c>
      <c r="K16" s="149">
        <f aca="true" t="shared" si="6" ref="K16:Q16">K17+K18+K19</f>
        <v>0</v>
      </c>
      <c r="L16" s="149">
        <f t="shared" si="6"/>
        <v>3473000</v>
      </c>
      <c r="M16" s="149">
        <f t="shared" si="6"/>
        <v>0</v>
      </c>
      <c r="N16" s="149">
        <f t="shared" si="6"/>
        <v>0</v>
      </c>
      <c r="O16" s="149">
        <f t="shared" si="6"/>
        <v>0</v>
      </c>
      <c r="P16" s="149">
        <f t="shared" si="6"/>
        <v>0</v>
      </c>
      <c r="Q16" s="149">
        <f t="shared" si="6"/>
        <v>0</v>
      </c>
      <c r="R16" s="149">
        <f t="shared" si="3"/>
        <v>1516910</v>
      </c>
      <c r="S16" s="149">
        <f>S17+S18+S19</f>
        <v>1216910</v>
      </c>
      <c r="T16" s="246">
        <v>0</v>
      </c>
      <c r="U16" s="247"/>
      <c r="V16" s="246">
        <f>V17+V18+V19</f>
        <v>0</v>
      </c>
      <c r="W16" s="246"/>
      <c r="X16" s="159">
        <f>X17+X18+X19</f>
        <v>300000</v>
      </c>
    </row>
    <row r="17" spans="1:24" ht="12" customHeight="1">
      <c r="A17" s="152"/>
      <c r="B17" s="224"/>
      <c r="C17" s="224"/>
      <c r="D17" s="153" t="s">
        <v>179</v>
      </c>
      <c r="E17" s="344" t="s">
        <v>180</v>
      </c>
      <c r="F17" s="225"/>
      <c r="G17" s="226">
        <f t="shared" si="0"/>
        <v>4000</v>
      </c>
      <c r="H17" s="226"/>
      <c r="I17" s="157">
        <f t="shared" si="1"/>
        <v>4000</v>
      </c>
      <c r="J17" s="157">
        <f t="shared" si="2"/>
        <v>4000</v>
      </c>
      <c r="K17" s="157" t="s">
        <v>166</v>
      </c>
      <c r="L17" s="157" t="s">
        <v>174</v>
      </c>
      <c r="M17" s="157" t="s">
        <v>166</v>
      </c>
      <c r="N17" s="157" t="s">
        <v>166</v>
      </c>
      <c r="O17" s="157" t="s">
        <v>166</v>
      </c>
      <c r="P17" s="157" t="s">
        <v>166</v>
      </c>
      <c r="Q17" s="157" t="s">
        <v>166</v>
      </c>
      <c r="R17" s="157">
        <f t="shared" si="3"/>
        <v>0</v>
      </c>
      <c r="S17" s="157" t="s">
        <v>166</v>
      </c>
      <c r="T17" s="226" t="s">
        <v>166</v>
      </c>
      <c r="U17" s="227"/>
      <c r="V17" s="226" t="s">
        <v>166</v>
      </c>
      <c r="W17" s="226"/>
      <c r="X17" s="160">
        <v>0</v>
      </c>
    </row>
    <row r="18" spans="1:24" ht="12.75" customHeight="1">
      <c r="A18" s="152"/>
      <c r="B18" s="224"/>
      <c r="C18" s="224"/>
      <c r="D18" s="153" t="s">
        <v>181</v>
      </c>
      <c r="E18" s="344" t="s">
        <v>182</v>
      </c>
      <c r="F18" s="225"/>
      <c r="G18" s="226">
        <f t="shared" si="0"/>
        <v>307000</v>
      </c>
      <c r="H18" s="226"/>
      <c r="I18" s="157">
        <f t="shared" si="1"/>
        <v>7000</v>
      </c>
      <c r="J18" s="157">
        <f t="shared" si="2"/>
        <v>7000</v>
      </c>
      <c r="K18" s="157" t="s">
        <v>166</v>
      </c>
      <c r="L18" s="157">
        <v>7000</v>
      </c>
      <c r="M18" s="157" t="s">
        <v>166</v>
      </c>
      <c r="N18" s="157" t="s">
        <v>166</v>
      </c>
      <c r="O18" s="157" t="s">
        <v>166</v>
      </c>
      <c r="P18" s="157" t="s">
        <v>166</v>
      </c>
      <c r="Q18" s="157" t="s">
        <v>166</v>
      </c>
      <c r="R18" s="157">
        <f t="shared" si="3"/>
        <v>300000</v>
      </c>
      <c r="S18" s="157" t="s">
        <v>166</v>
      </c>
      <c r="T18" s="226" t="s">
        <v>166</v>
      </c>
      <c r="U18" s="227"/>
      <c r="V18" s="226" t="s">
        <v>166</v>
      </c>
      <c r="W18" s="226"/>
      <c r="X18" s="160">
        <v>300000</v>
      </c>
    </row>
    <row r="19" spans="1:24" ht="13.5" customHeight="1">
      <c r="A19" s="152"/>
      <c r="B19" s="224"/>
      <c r="C19" s="224"/>
      <c r="D19" s="153" t="s">
        <v>184</v>
      </c>
      <c r="E19" s="344" t="s">
        <v>185</v>
      </c>
      <c r="F19" s="225"/>
      <c r="G19" s="226">
        <f>I19+R19</f>
        <v>4678910</v>
      </c>
      <c r="H19" s="226"/>
      <c r="I19" s="157">
        <f t="shared" si="1"/>
        <v>3462000</v>
      </c>
      <c r="J19" s="157">
        <f t="shared" si="2"/>
        <v>3462000</v>
      </c>
      <c r="K19" s="157">
        <v>0</v>
      </c>
      <c r="L19" s="157">
        <v>3462000</v>
      </c>
      <c r="M19" s="157" t="s">
        <v>166</v>
      </c>
      <c r="N19" s="157" t="s">
        <v>166</v>
      </c>
      <c r="O19" s="157" t="s">
        <v>166</v>
      </c>
      <c r="P19" s="157" t="s">
        <v>166</v>
      </c>
      <c r="Q19" s="157" t="s">
        <v>166</v>
      </c>
      <c r="R19" s="157">
        <f t="shared" si="3"/>
        <v>1216910</v>
      </c>
      <c r="S19" s="157">
        <v>1216910</v>
      </c>
      <c r="T19" s="226">
        <v>0</v>
      </c>
      <c r="U19" s="227"/>
      <c r="V19" s="226" t="s">
        <v>166</v>
      </c>
      <c r="W19" s="226"/>
      <c r="X19" s="160">
        <v>0</v>
      </c>
    </row>
    <row r="20" spans="1:24" ht="15.75" customHeight="1">
      <c r="A20" s="152"/>
      <c r="B20" s="244" t="s">
        <v>186</v>
      </c>
      <c r="C20" s="244"/>
      <c r="D20" s="156"/>
      <c r="E20" s="343" t="s">
        <v>103</v>
      </c>
      <c r="F20" s="245"/>
      <c r="G20" s="246">
        <f t="shared" si="0"/>
        <v>796000</v>
      </c>
      <c r="H20" s="246"/>
      <c r="I20" s="149">
        <f t="shared" si="1"/>
        <v>796000</v>
      </c>
      <c r="J20" s="149">
        <f t="shared" si="2"/>
        <v>796000</v>
      </c>
      <c r="K20" s="149" t="str">
        <f aca="true" t="shared" si="7" ref="K20:Q20">K21</f>
        <v>5 000,00</v>
      </c>
      <c r="L20" s="149">
        <f t="shared" si="7"/>
        <v>791000</v>
      </c>
      <c r="M20" s="149" t="str">
        <f t="shared" si="7"/>
        <v>0,00</v>
      </c>
      <c r="N20" s="149" t="str">
        <f t="shared" si="7"/>
        <v>0,00</v>
      </c>
      <c r="O20" s="149" t="str">
        <f t="shared" si="7"/>
        <v>0,00</v>
      </c>
      <c r="P20" s="149" t="str">
        <f t="shared" si="7"/>
        <v>0,00</v>
      </c>
      <c r="Q20" s="149" t="str">
        <f t="shared" si="7"/>
        <v>0,00</v>
      </c>
      <c r="R20" s="149">
        <f t="shared" si="3"/>
        <v>0</v>
      </c>
      <c r="S20" s="149" t="str">
        <f>S21</f>
        <v>0,00</v>
      </c>
      <c r="T20" s="246" t="str">
        <f>T21</f>
        <v>0,00</v>
      </c>
      <c r="U20" s="247"/>
      <c r="V20" s="246" t="str">
        <f>V21</f>
        <v>0,00</v>
      </c>
      <c r="W20" s="246"/>
      <c r="X20" s="159">
        <f>X21</f>
        <v>0</v>
      </c>
    </row>
    <row r="21" spans="1:24" ht="19.5" customHeight="1">
      <c r="A21" s="152"/>
      <c r="B21" s="224"/>
      <c r="C21" s="224"/>
      <c r="D21" s="153" t="s">
        <v>187</v>
      </c>
      <c r="E21" s="344" t="s">
        <v>188</v>
      </c>
      <c r="F21" s="225"/>
      <c r="G21" s="226">
        <f t="shared" si="0"/>
        <v>796000</v>
      </c>
      <c r="H21" s="226"/>
      <c r="I21" s="157">
        <f t="shared" si="1"/>
        <v>796000</v>
      </c>
      <c r="J21" s="157">
        <f t="shared" si="2"/>
        <v>796000</v>
      </c>
      <c r="K21" s="157" t="s">
        <v>183</v>
      </c>
      <c r="L21" s="157">
        <v>791000</v>
      </c>
      <c r="M21" s="157" t="s">
        <v>166</v>
      </c>
      <c r="N21" s="157" t="s">
        <v>166</v>
      </c>
      <c r="O21" s="157" t="s">
        <v>166</v>
      </c>
      <c r="P21" s="157" t="s">
        <v>166</v>
      </c>
      <c r="Q21" s="157" t="s">
        <v>166</v>
      </c>
      <c r="R21" s="157">
        <f t="shared" si="3"/>
        <v>0</v>
      </c>
      <c r="S21" s="157" t="s">
        <v>166</v>
      </c>
      <c r="T21" s="226" t="s">
        <v>166</v>
      </c>
      <c r="U21" s="227"/>
      <c r="V21" s="226" t="s">
        <v>166</v>
      </c>
      <c r="W21" s="226"/>
      <c r="X21" s="160">
        <v>0</v>
      </c>
    </row>
    <row r="22" spans="1:24" ht="15.75" customHeight="1">
      <c r="A22" s="152"/>
      <c r="B22" s="244" t="s">
        <v>189</v>
      </c>
      <c r="C22" s="244"/>
      <c r="D22" s="156"/>
      <c r="E22" s="343" t="s">
        <v>190</v>
      </c>
      <c r="F22" s="245"/>
      <c r="G22" s="246">
        <f t="shared" si="0"/>
        <v>175000</v>
      </c>
      <c r="H22" s="246"/>
      <c r="I22" s="149">
        <f t="shared" si="1"/>
        <v>175000</v>
      </c>
      <c r="J22" s="149">
        <f t="shared" si="2"/>
        <v>175000</v>
      </c>
      <c r="K22" s="149">
        <f aca="true" t="shared" si="8" ref="K22:Q22">K23</f>
        <v>0</v>
      </c>
      <c r="L22" s="149">
        <f t="shared" si="8"/>
        <v>175000</v>
      </c>
      <c r="M22" s="149" t="str">
        <f t="shared" si="8"/>
        <v>0,00</v>
      </c>
      <c r="N22" s="149" t="str">
        <f t="shared" si="8"/>
        <v>0,00</v>
      </c>
      <c r="O22" s="149" t="str">
        <f t="shared" si="8"/>
        <v>0,00</v>
      </c>
      <c r="P22" s="149" t="str">
        <f t="shared" si="8"/>
        <v>0,00</v>
      </c>
      <c r="Q22" s="149" t="str">
        <f t="shared" si="8"/>
        <v>0,00</v>
      </c>
      <c r="R22" s="149">
        <f t="shared" si="3"/>
        <v>0</v>
      </c>
      <c r="S22" s="149" t="str">
        <f>S23</f>
        <v>0,00</v>
      </c>
      <c r="T22" s="246" t="str">
        <f>T23</f>
        <v>0,00</v>
      </c>
      <c r="U22" s="247"/>
      <c r="V22" s="246" t="str">
        <f>V23</f>
        <v>0,00</v>
      </c>
      <c r="W22" s="246"/>
      <c r="X22" s="159">
        <f>X23</f>
        <v>0</v>
      </c>
    </row>
    <row r="23" spans="1:24" ht="20.25" customHeight="1">
      <c r="A23" s="152"/>
      <c r="B23" s="224"/>
      <c r="C23" s="224"/>
      <c r="D23" s="153" t="s">
        <v>192</v>
      </c>
      <c r="E23" s="344" t="s">
        <v>193</v>
      </c>
      <c r="F23" s="225"/>
      <c r="G23" s="226">
        <f t="shared" si="0"/>
        <v>175000</v>
      </c>
      <c r="H23" s="226"/>
      <c r="I23" s="157">
        <f t="shared" si="1"/>
        <v>175000</v>
      </c>
      <c r="J23" s="157">
        <f t="shared" si="2"/>
        <v>175000</v>
      </c>
      <c r="K23" s="157">
        <v>0</v>
      </c>
      <c r="L23" s="157">
        <v>175000</v>
      </c>
      <c r="M23" s="157" t="s">
        <v>166</v>
      </c>
      <c r="N23" s="157" t="s">
        <v>166</v>
      </c>
      <c r="O23" s="157" t="s">
        <v>166</v>
      </c>
      <c r="P23" s="157" t="s">
        <v>166</v>
      </c>
      <c r="Q23" s="157" t="s">
        <v>166</v>
      </c>
      <c r="R23" s="157">
        <f t="shared" si="3"/>
        <v>0</v>
      </c>
      <c r="S23" s="157" t="s">
        <v>166</v>
      </c>
      <c r="T23" s="226" t="s">
        <v>166</v>
      </c>
      <c r="U23" s="227"/>
      <c r="V23" s="226" t="s">
        <v>166</v>
      </c>
      <c r="W23" s="226"/>
      <c r="X23" s="160">
        <v>0</v>
      </c>
    </row>
    <row r="24" spans="1:24" ht="15" customHeight="1">
      <c r="A24" s="152"/>
      <c r="B24" s="244" t="s">
        <v>194</v>
      </c>
      <c r="C24" s="244"/>
      <c r="D24" s="156"/>
      <c r="E24" s="343" t="s">
        <v>106</v>
      </c>
      <c r="F24" s="245"/>
      <c r="G24" s="246">
        <f t="shared" si="0"/>
        <v>5435006.85</v>
      </c>
      <c r="H24" s="246"/>
      <c r="I24" s="149">
        <f t="shared" si="1"/>
        <v>5342236.85</v>
      </c>
      <c r="J24" s="149">
        <f t="shared" si="2"/>
        <v>5212236.85</v>
      </c>
      <c r="K24" s="149">
        <f aca="true" t="shared" si="9" ref="K24:Q24">K25+K26+K27+K28+K29</f>
        <v>4305795</v>
      </c>
      <c r="L24" s="149">
        <f t="shared" si="9"/>
        <v>906441.85</v>
      </c>
      <c r="M24" s="149">
        <f t="shared" si="9"/>
        <v>0</v>
      </c>
      <c r="N24" s="149">
        <f t="shared" si="9"/>
        <v>130000</v>
      </c>
      <c r="O24" s="149">
        <f t="shared" si="9"/>
        <v>0</v>
      </c>
      <c r="P24" s="149">
        <f t="shared" si="9"/>
        <v>0</v>
      </c>
      <c r="Q24" s="149">
        <f t="shared" si="9"/>
        <v>0</v>
      </c>
      <c r="R24" s="149">
        <f t="shared" si="3"/>
        <v>92770</v>
      </c>
      <c r="S24" s="149">
        <f>S25+S26+S27+S28+S29</f>
        <v>79000</v>
      </c>
      <c r="T24" s="246">
        <f>T25+T26+T27+T28+T29</f>
        <v>0</v>
      </c>
      <c r="U24" s="247"/>
      <c r="V24" s="246">
        <f>V25+V26+V27+V28+V29</f>
        <v>0</v>
      </c>
      <c r="W24" s="246"/>
      <c r="X24" s="159">
        <f>X25+X26+X27+X28+X29</f>
        <v>13770</v>
      </c>
    </row>
    <row r="25" spans="1:24" ht="13.5" customHeight="1">
      <c r="A25" s="152"/>
      <c r="B25" s="224"/>
      <c r="C25" s="224"/>
      <c r="D25" s="153" t="s">
        <v>195</v>
      </c>
      <c r="E25" s="344" t="s">
        <v>196</v>
      </c>
      <c r="F25" s="225"/>
      <c r="G25" s="226">
        <f t="shared" si="0"/>
        <v>79083</v>
      </c>
      <c r="H25" s="226"/>
      <c r="I25" s="157">
        <f t="shared" si="1"/>
        <v>79083</v>
      </c>
      <c r="J25" s="157">
        <f t="shared" si="2"/>
        <v>79083</v>
      </c>
      <c r="K25" s="157">
        <v>78549</v>
      </c>
      <c r="L25" s="157">
        <v>534</v>
      </c>
      <c r="M25" s="157" t="s">
        <v>166</v>
      </c>
      <c r="N25" s="157" t="s">
        <v>166</v>
      </c>
      <c r="O25" s="157" t="s">
        <v>166</v>
      </c>
      <c r="P25" s="157" t="s">
        <v>166</v>
      </c>
      <c r="Q25" s="157" t="s">
        <v>166</v>
      </c>
      <c r="R25" s="157">
        <f t="shared" si="3"/>
        <v>0</v>
      </c>
      <c r="S25" s="157" t="s">
        <v>166</v>
      </c>
      <c r="T25" s="226" t="s">
        <v>166</v>
      </c>
      <c r="U25" s="227"/>
      <c r="V25" s="226" t="s">
        <v>166</v>
      </c>
      <c r="W25" s="226"/>
      <c r="X25" s="160">
        <v>0</v>
      </c>
    </row>
    <row r="26" spans="1:24" ht="18" customHeight="1">
      <c r="A26" s="152"/>
      <c r="B26" s="254"/>
      <c r="C26" s="254"/>
      <c r="D26" s="158" t="s">
        <v>197</v>
      </c>
      <c r="E26" s="344" t="s">
        <v>198</v>
      </c>
      <c r="F26" s="225"/>
      <c r="G26" s="226">
        <f t="shared" si="0"/>
        <v>138000</v>
      </c>
      <c r="H26" s="226"/>
      <c r="I26" s="157">
        <f t="shared" si="1"/>
        <v>138000</v>
      </c>
      <c r="J26" s="157">
        <f t="shared" si="2"/>
        <v>8000</v>
      </c>
      <c r="K26" s="157" t="s">
        <v>166</v>
      </c>
      <c r="L26" s="157">
        <v>8000</v>
      </c>
      <c r="M26" s="157" t="s">
        <v>166</v>
      </c>
      <c r="N26" s="157">
        <v>130000</v>
      </c>
      <c r="O26" s="157" t="s">
        <v>166</v>
      </c>
      <c r="P26" s="157" t="s">
        <v>166</v>
      </c>
      <c r="Q26" s="157" t="s">
        <v>166</v>
      </c>
      <c r="R26" s="157">
        <f t="shared" si="3"/>
        <v>0</v>
      </c>
      <c r="S26" s="157" t="s">
        <v>166</v>
      </c>
      <c r="T26" s="226" t="s">
        <v>166</v>
      </c>
      <c r="U26" s="227"/>
      <c r="V26" s="226" t="s">
        <v>166</v>
      </c>
      <c r="W26" s="226"/>
      <c r="X26" s="160">
        <v>0</v>
      </c>
    </row>
    <row r="27" spans="1:24" ht="19.5" customHeight="1">
      <c r="A27" s="152"/>
      <c r="B27" s="224"/>
      <c r="C27" s="224"/>
      <c r="D27" s="153" t="s">
        <v>199</v>
      </c>
      <c r="E27" s="344" t="s">
        <v>200</v>
      </c>
      <c r="F27" s="225"/>
      <c r="G27" s="226">
        <f t="shared" si="0"/>
        <v>5098198</v>
      </c>
      <c r="H27" s="226"/>
      <c r="I27" s="157">
        <f t="shared" si="1"/>
        <v>5019198</v>
      </c>
      <c r="J27" s="157">
        <f t="shared" si="2"/>
        <v>5019198</v>
      </c>
      <c r="K27" s="157">
        <v>4205246</v>
      </c>
      <c r="L27" s="157">
        <v>813952</v>
      </c>
      <c r="M27" s="157" t="s">
        <v>166</v>
      </c>
      <c r="N27" s="157" t="s">
        <v>166</v>
      </c>
      <c r="O27" s="157" t="s">
        <v>166</v>
      </c>
      <c r="P27" s="157" t="s">
        <v>166</v>
      </c>
      <c r="Q27" s="157" t="s">
        <v>166</v>
      </c>
      <c r="R27" s="157">
        <f>S27</f>
        <v>79000</v>
      </c>
      <c r="S27" s="157">
        <v>79000</v>
      </c>
      <c r="T27" s="226" t="s">
        <v>166</v>
      </c>
      <c r="U27" s="227"/>
      <c r="V27" s="226" t="s">
        <v>166</v>
      </c>
      <c r="W27" s="226"/>
      <c r="X27" s="160">
        <v>0</v>
      </c>
    </row>
    <row r="28" spans="1:24" ht="19.5" customHeight="1">
      <c r="A28" s="152"/>
      <c r="B28" s="224"/>
      <c r="C28" s="224"/>
      <c r="D28" s="153" t="s">
        <v>201</v>
      </c>
      <c r="E28" s="344" t="s">
        <v>202</v>
      </c>
      <c r="F28" s="225"/>
      <c r="G28" s="226">
        <f t="shared" si="0"/>
        <v>41577</v>
      </c>
      <c r="H28" s="226"/>
      <c r="I28" s="157">
        <f t="shared" si="1"/>
        <v>41577</v>
      </c>
      <c r="J28" s="157">
        <f t="shared" si="2"/>
        <v>41577</v>
      </c>
      <c r="K28" s="157">
        <v>22000</v>
      </c>
      <c r="L28" s="157">
        <v>19577</v>
      </c>
      <c r="M28" s="157" t="s">
        <v>166</v>
      </c>
      <c r="N28" s="157" t="s">
        <v>166</v>
      </c>
      <c r="O28" s="157" t="s">
        <v>166</v>
      </c>
      <c r="P28" s="157" t="s">
        <v>166</v>
      </c>
      <c r="Q28" s="157" t="s">
        <v>166</v>
      </c>
      <c r="R28" s="157">
        <f t="shared" si="3"/>
        <v>0</v>
      </c>
      <c r="S28" s="157" t="s">
        <v>166</v>
      </c>
      <c r="T28" s="226" t="s">
        <v>166</v>
      </c>
      <c r="U28" s="227"/>
      <c r="V28" s="226" t="s">
        <v>166</v>
      </c>
      <c r="W28" s="226"/>
      <c r="X28" s="160">
        <v>0</v>
      </c>
    </row>
    <row r="29" spans="1:24" ht="15" customHeight="1">
      <c r="A29" s="152"/>
      <c r="B29" s="224"/>
      <c r="C29" s="224"/>
      <c r="D29" s="153" t="s">
        <v>203</v>
      </c>
      <c r="E29" s="344" t="s">
        <v>204</v>
      </c>
      <c r="F29" s="225"/>
      <c r="G29" s="226">
        <f t="shared" si="0"/>
        <v>78148.85</v>
      </c>
      <c r="H29" s="226"/>
      <c r="I29" s="157">
        <f t="shared" si="1"/>
        <v>64378.85</v>
      </c>
      <c r="J29" s="157">
        <f t="shared" si="2"/>
        <v>64378.85</v>
      </c>
      <c r="K29" s="157" t="s">
        <v>166</v>
      </c>
      <c r="L29" s="157">
        <v>64378.85</v>
      </c>
      <c r="M29" s="157" t="s">
        <v>166</v>
      </c>
      <c r="N29" s="157" t="s">
        <v>166</v>
      </c>
      <c r="O29" s="157" t="s">
        <v>166</v>
      </c>
      <c r="P29" s="157" t="s">
        <v>166</v>
      </c>
      <c r="Q29" s="157" t="s">
        <v>166</v>
      </c>
      <c r="R29" s="157">
        <f t="shared" si="3"/>
        <v>13770</v>
      </c>
      <c r="S29" s="157" t="s">
        <v>166</v>
      </c>
      <c r="T29" s="226" t="s">
        <v>166</v>
      </c>
      <c r="U29" s="227"/>
      <c r="V29" s="226" t="s">
        <v>166</v>
      </c>
      <c r="W29" s="226"/>
      <c r="X29" s="160">
        <v>13770</v>
      </c>
    </row>
    <row r="30" spans="1:24" ht="37.5" customHeight="1">
      <c r="A30" s="152"/>
      <c r="B30" s="244" t="s">
        <v>205</v>
      </c>
      <c r="C30" s="244"/>
      <c r="D30" s="156"/>
      <c r="E30" s="343" t="s">
        <v>109</v>
      </c>
      <c r="F30" s="245"/>
      <c r="G30" s="246">
        <f t="shared" si="0"/>
        <v>1932</v>
      </c>
      <c r="H30" s="246"/>
      <c r="I30" s="149">
        <f t="shared" si="1"/>
        <v>1932</v>
      </c>
      <c r="J30" s="149">
        <f t="shared" si="2"/>
        <v>1932</v>
      </c>
      <c r="K30" s="149" t="str">
        <f aca="true" t="shared" si="10" ref="K30:Q30">K31</f>
        <v>0,00</v>
      </c>
      <c r="L30" s="149">
        <f t="shared" si="10"/>
        <v>1932</v>
      </c>
      <c r="M30" s="149" t="str">
        <f t="shared" si="10"/>
        <v>0,00</v>
      </c>
      <c r="N30" s="149" t="str">
        <f t="shared" si="10"/>
        <v>0,00</v>
      </c>
      <c r="O30" s="149" t="str">
        <f t="shared" si="10"/>
        <v>0,00</v>
      </c>
      <c r="P30" s="149" t="str">
        <f t="shared" si="10"/>
        <v>0,00</v>
      </c>
      <c r="Q30" s="149" t="str">
        <f t="shared" si="10"/>
        <v>0,00</v>
      </c>
      <c r="R30" s="149">
        <f t="shared" si="3"/>
        <v>0</v>
      </c>
      <c r="S30" s="149" t="str">
        <f>S31</f>
        <v>0,00</v>
      </c>
      <c r="T30" s="246" t="str">
        <f>T31</f>
        <v>0,00</v>
      </c>
      <c r="U30" s="247"/>
      <c r="V30" s="246" t="str">
        <f>V31</f>
        <v>0,00</v>
      </c>
      <c r="W30" s="246"/>
      <c r="X30" s="159">
        <f>X31</f>
        <v>0</v>
      </c>
    </row>
    <row r="31" spans="1:24" ht="30.75" customHeight="1">
      <c r="A31" s="152"/>
      <c r="B31" s="224"/>
      <c r="C31" s="224"/>
      <c r="D31" s="153" t="s">
        <v>206</v>
      </c>
      <c r="E31" s="345" t="s">
        <v>207</v>
      </c>
      <c r="F31" s="342"/>
      <c r="G31" s="252">
        <f t="shared" si="0"/>
        <v>1932</v>
      </c>
      <c r="H31" s="252"/>
      <c r="I31" s="150">
        <f t="shared" si="1"/>
        <v>1932</v>
      </c>
      <c r="J31" s="150">
        <f t="shared" si="2"/>
        <v>1932</v>
      </c>
      <c r="K31" s="157" t="s">
        <v>166</v>
      </c>
      <c r="L31" s="157">
        <v>1932</v>
      </c>
      <c r="M31" s="157" t="s">
        <v>166</v>
      </c>
      <c r="N31" s="157" t="s">
        <v>166</v>
      </c>
      <c r="O31" s="157" t="s">
        <v>166</v>
      </c>
      <c r="P31" s="157" t="s">
        <v>166</v>
      </c>
      <c r="Q31" s="157" t="s">
        <v>166</v>
      </c>
      <c r="R31" s="157">
        <f t="shared" si="3"/>
        <v>0</v>
      </c>
      <c r="S31" s="157" t="s">
        <v>166</v>
      </c>
      <c r="T31" s="226" t="s">
        <v>166</v>
      </c>
      <c r="U31" s="227"/>
      <c r="V31" s="226" t="s">
        <v>166</v>
      </c>
      <c r="W31" s="226"/>
      <c r="X31" s="160">
        <v>0</v>
      </c>
    </row>
    <row r="32" spans="1:24" ht="20.25" customHeight="1">
      <c r="A32" s="152"/>
      <c r="B32" s="244" t="s">
        <v>208</v>
      </c>
      <c r="C32" s="244"/>
      <c r="D32" s="156"/>
      <c r="E32" s="343" t="s">
        <v>110</v>
      </c>
      <c r="F32" s="245"/>
      <c r="G32" s="246">
        <f t="shared" si="0"/>
        <v>169300</v>
      </c>
      <c r="H32" s="246"/>
      <c r="I32" s="149">
        <f t="shared" si="1"/>
        <v>169300</v>
      </c>
      <c r="J32" s="149">
        <f t="shared" si="2"/>
        <v>112800</v>
      </c>
      <c r="K32" s="338">
        <f aca="true" t="shared" si="11" ref="K32:Q32">K33+K34+K35+K36</f>
        <v>9450</v>
      </c>
      <c r="L32" s="149">
        <f t="shared" si="11"/>
        <v>103350</v>
      </c>
      <c r="M32" s="149">
        <f t="shared" si="11"/>
        <v>50000</v>
      </c>
      <c r="N32" s="149">
        <f t="shared" si="11"/>
        <v>6500</v>
      </c>
      <c r="O32" s="149">
        <f t="shared" si="11"/>
        <v>0</v>
      </c>
      <c r="P32" s="149">
        <f t="shared" si="11"/>
        <v>0</v>
      </c>
      <c r="Q32" s="149">
        <f t="shared" si="11"/>
        <v>0</v>
      </c>
      <c r="R32" s="149">
        <f t="shared" si="3"/>
        <v>0</v>
      </c>
      <c r="S32" s="149">
        <f>S33+S34+S35+S36</f>
        <v>0</v>
      </c>
      <c r="T32" s="246">
        <f>T33+T34+T35+T36</f>
        <v>0</v>
      </c>
      <c r="U32" s="247"/>
      <c r="V32" s="246">
        <f>V33+V34+V35+V36</f>
        <v>0</v>
      </c>
      <c r="W32" s="246"/>
      <c r="X32" s="159">
        <f>X33+X34+X35+X36</f>
        <v>0</v>
      </c>
    </row>
    <row r="33" spans="1:24" ht="13.5" customHeight="1">
      <c r="A33" s="152"/>
      <c r="B33" s="224"/>
      <c r="C33" s="224"/>
      <c r="D33" s="153" t="s">
        <v>211</v>
      </c>
      <c r="E33" s="344" t="s">
        <v>212</v>
      </c>
      <c r="F33" s="225"/>
      <c r="G33" s="226">
        <f t="shared" si="0"/>
        <v>50000</v>
      </c>
      <c r="H33" s="226"/>
      <c r="I33" s="157">
        <f t="shared" si="1"/>
        <v>50000</v>
      </c>
      <c r="J33" s="157">
        <f t="shared" si="2"/>
        <v>0</v>
      </c>
      <c r="K33" s="339" t="s">
        <v>166</v>
      </c>
      <c r="L33" s="157">
        <v>0</v>
      </c>
      <c r="M33" s="157">
        <v>50000</v>
      </c>
      <c r="N33" s="157" t="s">
        <v>166</v>
      </c>
      <c r="O33" s="157" t="s">
        <v>166</v>
      </c>
      <c r="P33" s="157" t="s">
        <v>166</v>
      </c>
      <c r="Q33" s="157" t="s">
        <v>166</v>
      </c>
      <c r="R33" s="157">
        <f t="shared" si="3"/>
        <v>0</v>
      </c>
      <c r="S33" s="157" t="s">
        <v>166</v>
      </c>
      <c r="T33" s="226" t="s">
        <v>166</v>
      </c>
      <c r="U33" s="227"/>
      <c r="V33" s="226" t="s">
        <v>166</v>
      </c>
      <c r="W33" s="226"/>
      <c r="X33" s="157">
        <v>0</v>
      </c>
    </row>
    <row r="34" spans="1:24" ht="15" customHeight="1">
      <c r="A34" s="152"/>
      <c r="B34" s="224"/>
      <c r="C34" s="224"/>
      <c r="D34" s="153" t="s">
        <v>213</v>
      </c>
      <c r="E34" s="344" t="s">
        <v>214</v>
      </c>
      <c r="F34" s="225"/>
      <c r="G34" s="226">
        <f t="shared" si="0"/>
        <v>110000</v>
      </c>
      <c r="H34" s="226"/>
      <c r="I34" s="157">
        <f t="shared" si="1"/>
        <v>110000</v>
      </c>
      <c r="J34" s="157">
        <f t="shared" si="2"/>
        <v>103500</v>
      </c>
      <c r="K34" s="339" t="s">
        <v>209</v>
      </c>
      <c r="L34" s="157">
        <v>94050</v>
      </c>
      <c r="M34" s="157" t="s">
        <v>166</v>
      </c>
      <c r="N34" s="157" t="s">
        <v>210</v>
      </c>
      <c r="O34" s="157" t="s">
        <v>166</v>
      </c>
      <c r="P34" s="157" t="s">
        <v>166</v>
      </c>
      <c r="Q34" s="157" t="s">
        <v>166</v>
      </c>
      <c r="R34" s="157">
        <f t="shared" si="3"/>
        <v>0</v>
      </c>
      <c r="S34" s="157" t="s">
        <v>166</v>
      </c>
      <c r="T34" s="226" t="s">
        <v>166</v>
      </c>
      <c r="U34" s="227"/>
      <c r="V34" s="226" t="s">
        <v>166</v>
      </c>
      <c r="W34" s="226"/>
      <c r="X34" s="157">
        <v>0</v>
      </c>
    </row>
    <row r="35" spans="1:24" ht="13.5" customHeight="1">
      <c r="A35" s="152"/>
      <c r="B35" s="224"/>
      <c r="C35" s="224"/>
      <c r="D35" s="153" t="s">
        <v>215</v>
      </c>
      <c r="E35" s="344" t="s">
        <v>216</v>
      </c>
      <c r="F35" s="225"/>
      <c r="G35" s="226">
        <f>I35+R35</f>
        <v>300</v>
      </c>
      <c r="H35" s="226"/>
      <c r="I35" s="157">
        <f>J35+M35+N35+O35+P35+Q35</f>
        <v>300</v>
      </c>
      <c r="J35" s="157">
        <f>K35+L35</f>
        <v>300</v>
      </c>
      <c r="K35" s="340" t="s">
        <v>166</v>
      </c>
      <c r="L35" s="163" t="s">
        <v>217</v>
      </c>
      <c r="M35" s="163" t="s">
        <v>166</v>
      </c>
      <c r="N35" s="163" t="s">
        <v>166</v>
      </c>
      <c r="O35" s="163" t="s">
        <v>166</v>
      </c>
      <c r="P35" s="163" t="s">
        <v>166</v>
      </c>
      <c r="Q35" s="163" t="s">
        <v>166</v>
      </c>
      <c r="R35" s="163">
        <f>S35+V35+X35</f>
        <v>0</v>
      </c>
      <c r="S35" s="163" t="s">
        <v>166</v>
      </c>
      <c r="T35" s="249" t="s">
        <v>166</v>
      </c>
      <c r="U35" s="251"/>
      <c r="V35" s="249" t="s">
        <v>166</v>
      </c>
      <c r="W35" s="249"/>
      <c r="X35" s="164">
        <v>0</v>
      </c>
    </row>
    <row r="36" spans="1:24" ht="12" customHeight="1">
      <c r="A36" s="152"/>
      <c r="B36" s="250"/>
      <c r="C36" s="250"/>
      <c r="D36" s="162" t="s">
        <v>218</v>
      </c>
      <c r="E36" s="225" t="s">
        <v>204</v>
      </c>
      <c r="F36" s="225"/>
      <c r="G36" s="226">
        <f aca="true" t="shared" si="12" ref="G36:G60">I36+R36</f>
        <v>9000</v>
      </c>
      <c r="H36" s="226"/>
      <c r="I36" s="157">
        <f aca="true" t="shared" si="13" ref="I36:I60">J36+M36+N36+O36+P36+Q36</f>
        <v>9000</v>
      </c>
      <c r="J36" s="157">
        <f aca="true" t="shared" si="14" ref="J36:J60">K36+L36</f>
        <v>9000</v>
      </c>
      <c r="K36" s="339" t="s">
        <v>166</v>
      </c>
      <c r="L36" s="157">
        <v>9000</v>
      </c>
      <c r="M36" s="157" t="s">
        <v>166</v>
      </c>
      <c r="N36" s="157" t="s">
        <v>166</v>
      </c>
      <c r="O36" s="157" t="s">
        <v>166</v>
      </c>
      <c r="P36" s="157" t="s">
        <v>166</v>
      </c>
      <c r="Q36" s="157" t="s">
        <v>166</v>
      </c>
      <c r="R36" s="157">
        <f aca="true" t="shared" si="15" ref="R36:R60">S36+V36+X36</f>
        <v>0</v>
      </c>
      <c r="S36" s="157" t="s">
        <v>166</v>
      </c>
      <c r="T36" s="226" t="s">
        <v>166</v>
      </c>
      <c r="U36" s="227"/>
      <c r="V36" s="226" t="s">
        <v>166</v>
      </c>
      <c r="W36" s="226"/>
      <c r="X36" s="160">
        <v>0</v>
      </c>
    </row>
    <row r="37" spans="1:24" ht="15.75" customHeight="1">
      <c r="A37" s="152"/>
      <c r="B37" s="244" t="s">
        <v>219</v>
      </c>
      <c r="C37" s="244"/>
      <c r="D37" s="156"/>
      <c r="E37" s="245" t="s">
        <v>220</v>
      </c>
      <c r="F37" s="245"/>
      <c r="G37" s="246">
        <f t="shared" si="12"/>
        <v>1070422</v>
      </c>
      <c r="H37" s="246"/>
      <c r="I37" s="149">
        <f t="shared" si="13"/>
        <v>1070422</v>
      </c>
      <c r="J37" s="149">
        <f t="shared" si="14"/>
        <v>0</v>
      </c>
      <c r="K37" s="338" t="str">
        <f aca="true" t="shared" si="16" ref="K37:Q37">K38</f>
        <v>0,00</v>
      </c>
      <c r="L37" s="149" t="str">
        <f t="shared" si="16"/>
        <v>0,00</v>
      </c>
      <c r="M37" s="149" t="str">
        <f t="shared" si="16"/>
        <v>0,00</v>
      </c>
      <c r="N37" s="149" t="str">
        <f t="shared" si="16"/>
        <v>0,00</v>
      </c>
      <c r="O37" s="149" t="str">
        <f t="shared" si="16"/>
        <v>0,00</v>
      </c>
      <c r="P37" s="149" t="str">
        <f t="shared" si="16"/>
        <v>0,00</v>
      </c>
      <c r="Q37" s="149">
        <f t="shared" si="16"/>
        <v>1070422</v>
      </c>
      <c r="R37" s="149">
        <f t="shared" si="15"/>
        <v>0</v>
      </c>
      <c r="S37" s="149" t="str">
        <f>S38</f>
        <v>0,00</v>
      </c>
      <c r="T37" s="246" t="str">
        <f>T38</f>
        <v>0,00</v>
      </c>
      <c r="U37" s="247"/>
      <c r="V37" s="246" t="str">
        <f>V38</f>
        <v>0,00</v>
      </c>
      <c r="W37" s="246"/>
      <c r="X37" s="159">
        <f>X38</f>
        <v>0</v>
      </c>
    </row>
    <row r="38" spans="1:24" ht="28.5" customHeight="1">
      <c r="A38" s="152"/>
      <c r="B38" s="224"/>
      <c r="C38" s="224"/>
      <c r="D38" s="153" t="s">
        <v>221</v>
      </c>
      <c r="E38" s="225" t="s">
        <v>222</v>
      </c>
      <c r="F38" s="225"/>
      <c r="G38" s="226">
        <f t="shared" si="12"/>
        <v>1070422</v>
      </c>
      <c r="H38" s="226"/>
      <c r="I38" s="157">
        <f t="shared" si="13"/>
        <v>1070422</v>
      </c>
      <c r="J38" s="157">
        <f t="shared" si="14"/>
        <v>0</v>
      </c>
      <c r="K38" s="339" t="s">
        <v>166</v>
      </c>
      <c r="L38" s="157" t="s">
        <v>166</v>
      </c>
      <c r="M38" s="157" t="s">
        <v>166</v>
      </c>
      <c r="N38" s="157" t="s">
        <v>166</v>
      </c>
      <c r="O38" s="157" t="s">
        <v>166</v>
      </c>
      <c r="P38" s="157" t="s">
        <v>166</v>
      </c>
      <c r="Q38" s="157">
        <v>1070422</v>
      </c>
      <c r="R38" s="157">
        <f t="shared" si="15"/>
        <v>0</v>
      </c>
      <c r="S38" s="157" t="s">
        <v>166</v>
      </c>
      <c r="T38" s="226" t="s">
        <v>166</v>
      </c>
      <c r="U38" s="227"/>
      <c r="V38" s="226" t="s">
        <v>166</v>
      </c>
      <c r="W38" s="226"/>
      <c r="X38" s="160">
        <v>0</v>
      </c>
    </row>
    <row r="39" spans="1:24" ht="12.75" customHeight="1">
      <c r="A39" s="152"/>
      <c r="B39" s="244" t="s">
        <v>223</v>
      </c>
      <c r="C39" s="244"/>
      <c r="D39" s="156"/>
      <c r="E39" s="245" t="s">
        <v>123</v>
      </c>
      <c r="F39" s="245"/>
      <c r="G39" s="246">
        <f t="shared" si="12"/>
        <v>427063</v>
      </c>
      <c r="H39" s="246"/>
      <c r="I39" s="149">
        <f t="shared" si="13"/>
        <v>427063</v>
      </c>
      <c r="J39" s="149">
        <f t="shared" si="14"/>
        <v>205000</v>
      </c>
      <c r="K39" s="338">
        <f aca="true" t="shared" si="17" ref="K39:Q39">K40+K41</f>
        <v>0</v>
      </c>
      <c r="L39" s="149">
        <f>L40+L41+L42</f>
        <v>205000</v>
      </c>
      <c r="M39" s="149">
        <f>M40+M41+M42</f>
        <v>222063</v>
      </c>
      <c r="N39" s="149">
        <f t="shared" si="17"/>
        <v>0</v>
      </c>
      <c r="O39" s="149">
        <f t="shared" si="17"/>
        <v>0</v>
      </c>
      <c r="P39" s="149">
        <f t="shared" si="17"/>
        <v>0</v>
      </c>
      <c r="Q39" s="149">
        <f t="shared" si="17"/>
        <v>0</v>
      </c>
      <c r="R39" s="149">
        <f t="shared" si="15"/>
        <v>0</v>
      </c>
      <c r="S39" s="149">
        <f>S40+S41</f>
        <v>0</v>
      </c>
      <c r="T39" s="246">
        <f>T40+T41</f>
        <v>0</v>
      </c>
      <c r="U39" s="247"/>
      <c r="V39" s="246">
        <f>V40+V41</f>
        <v>0</v>
      </c>
      <c r="W39" s="246"/>
      <c r="X39" s="159">
        <f>X40+X41</f>
        <v>0</v>
      </c>
    </row>
    <row r="40" spans="1:24" ht="13.5" customHeight="1">
      <c r="A40" s="152"/>
      <c r="B40" s="224"/>
      <c r="C40" s="224"/>
      <c r="D40" s="153" t="s">
        <v>224</v>
      </c>
      <c r="E40" s="225" t="s">
        <v>225</v>
      </c>
      <c r="F40" s="225"/>
      <c r="G40" s="226">
        <f t="shared" si="12"/>
        <v>62978</v>
      </c>
      <c r="H40" s="226"/>
      <c r="I40" s="157">
        <f t="shared" si="13"/>
        <v>62978</v>
      </c>
      <c r="J40" s="157">
        <f t="shared" si="14"/>
        <v>62978</v>
      </c>
      <c r="K40" s="339" t="s">
        <v>166</v>
      </c>
      <c r="L40" s="157">
        <v>62978</v>
      </c>
      <c r="M40" s="157" t="s">
        <v>166</v>
      </c>
      <c r="N40" s="157" t="s">
        <v>166</v>
      </c>
      <c r="O40" s="157" t="s">
        <v>166</v>
      </c>
      <c r="P40" s="157" t="s">
        <v>166</v>
      </c>
      <c r="Q40" s="157" t="s">
        <v>166</v>
      </c>
      <c r="R40" s="157">
        <f t="shared" si="15"/>
        <v>0</v>
      </c>
      <c r="S40" s="157" t="s">
        <v>166</v>
      </c>
      <c r="T40" s="226" t="s">
        <v>166</v>
      </c>
      <c r="U40" s="227"/>
      <c r="V40" s="226" t="s">
        <v>166</v>
      </c>
      <c r="W40" s="226"/>
      <c r="X40" s="160">
        <v>0</v>
      </c>
    </row>
    <row r="41" spans="1:24" ht="13.5" customHeight="1">
      <c r="A41" s="152"/>
      <c r="B41" s="224"/>
      <c r="C41" s="224"/>
      <c r="D41" s="153" t="s">
        <v>226</v>
      </c>
      <c r="E41" s="225" t="s">
        <v>227</v>
      </c>
      <c r="F41" s="225"/>
      <c r="G41" s="226">
        <f t="shared" si="12"/>
        <v>142022</v>
      </c>
      <c r="H41" s="226"/>
      <c r="I41" s="157">
        <f t="shared" si="13"/>
        <v>142022</v>
      </c>
      <c r="J41" s="157">
        <f t="shared" si="14"/>
        <v>142022</v>
      </c>
      <c r="K41" s="339" t="s">
        <v>166</v>
      </c>
      <c r="L41" s="157">
        <v>142022</v>
      </c>
      <c r="M41" s="157" t="s">
        <v>166</v>
      </c>
      <c r="N41" s="157" t="s">
        <v>166</v>
      </c>
      <c r="O41" s="157" t="s">
        <v>166</v>
      </c>
      <c r="P41" s="157" t="s">
        <v>166</v>
      </c>
      <c r="Q41" s="157" t="s">
        <v>166</v>
      </c>
      <c r="R41" s="157">
        <f t="shared" si="15"/>
        <v>0</v>
      </c>
      <c r="S41" s="157" t="s">
        <v>166</v>
      </c>
      <c r="T41" s="226" t="s">
        <v>166</v>
      </c>
      <c r="U41" s="227"/>
      <c r="V41" s="226" t="s">
        <v>166</v>
      </c>
      <c r="W41" s="226"/>
      <c r="X41" s="160">
        <v>0</v>
      </c>
    </row>
    <row r="42" spans="1:24" s="186" customFormat="1" ht="18" customHeight="1">
      <c r="A42" s="184"/>
      <c r="B42" s="349"/>
      <c r="C42" s="349"/>
      <c r="D42" s="350" t="s">
        <v>321</v>
      </c>
      <c r="E42" s="267" t="s">
        <v>322</v>
      </c>
      <c r="F42" s="267"/>
      <c r="G42" s="226">
        <f>I42+R42</f>
        <v>222063</v>
      </c>
      <c r="H42" s="226"/>
      <c r="I42" s="213">
        <f>M42</f>
        <v>222063</v>
      </c>
      <c r="J42" s="213">
        <f>K42+L42</f>
        <v>0</v>
      </c>
      <c r="K42" s="341">
        <v>0</v>
      </c>
      <c r="L42" s="213">
        <v>0</v>
      </c>
      <c r="M42" s="213">
        <v>222063</v>
      </c>
      <c r="N42" s="183"/>
      <c r="O42" s="183"/>
      <c r="P42" s="183"/>
      <c r="Q42" s="183"/>
      <c r="R42" s="183"/>
      <c r="S42" s="183"/>
      <c r="T42" s="263"/>
      <c r="U42" s="268"/>
      <c r="V42" s="263"/>
      <c r="W42" s="263"/>
      <c r="X42" s="185"/>
    </row>
    <row r="43" spans="1:24" ht="16.5" customHeight="1">
      <c r="A43" s="152"/>
      <c r="B43" s="244" t="s">
        <v>228</v>
      </c>
      <c r="C43" s="244"/>
      <c r="D43" s="156"/>
      <c r="E43" s="347" t="s">
        <v>125</v>
      </c>
      <c r="F43" s="334"/>
      <c r="G43" s="335">
        <f t="shared" si="12"/>
        <v>19012612.97</v>
      </c>
      <c r="H43" s="335"/>
      <c r="I43" s="336">
        <f t="shared" si="13"/>
        <v>13875317</v>
      </c>
      <c r="J43" s="336">
        <f t="shared" si="14"/>
        <v>12908764</v>
      </c>
      <c r="K43" s="149">
        <f aca="true" t="shared" si="18" ref="K43:Q43">K44+K45+K46+K47+K48+K49+K50</f>
        <v>10754589</v>
      </c>
      <c r="L43" s="149">
        <f t="shared" si="18"/>
        <v>2154175</v>
      </c>
      <c r="M43" s="149">
        <f t="shared" si="18"/>
        <v>328022</v>
      </c>
      <c r="N43" s="149">
        <f t="shared" si="18"/>
        <v>638531</v>
      </c>
      <c r="O43" s="149">
        <f t="shared" si="18"/>
        <v>0</v>
      </c>
      <c r="P43" s="149">
        <f t="shared" si="18"/>
        <v>0</v>
      </c>
      <c r="Q43" s="149">
        <f t="shared" si="18"/>
        <v>0</v>
      </c>
      <c r="R43" s="149">
        <f t="shared" si="15"/>
        <v>5137295.97</v>
      </c>
      <c r="S43" s="149">
        <f>S44+S45+S46+S47+S48+S49+S50</f>
        <v>5137295.97</v>
      </c>
      <c r="T43" s="246">
        <f>T44+T45+T46+T47+T48+T49+T50</f>
        <v>5006745.97</v>
      </c>
      <c r="U43" s="247"/>
      <c r="V43" s="246">
        <f>V44+V45+V46+V47+V48+V49+V50</f>
        <v>0</v>
      </c>
      <c r="W43" s="246"/>
      <c r="X43" s="159">
        <f>X44+X45+X46+X47+X48+X49+X50</f>
        <v>0</v>
      </c>
    </row>
    <row r="44" spans="1:24" ht="14.25" customHeight="1">
      <c r="A44" s="152"/>
      <c r="B44" s="224"/>
      <c r="C44" s="224"/>
      <c r="D44" s="153" t="s">
        <v>229</v>
      </c>
      <c r="E44" s="344" t="s">
        <v>230</v>
      </c>
      <c r="F44" s="225"/>
      <c r="G44" s="226">
        <f t="shared" si="12"/>
        <v>6620082</v>
      </c>
      <c r="H44" s="226"/>
      <c r="I44" s="157">
        <f t="shared" si="13"/>
        <v>6620082</v>
      </c>
      <c r="J44" s="157">
        <f t="shared" si="14"/>
        <v>6298441</v>
      </c>
      <c r="K44" s="157">
        <v>5488957</v>
      </c>
      <c r="L44" s="157">
        <v>809484</v>
      </c>
      <c r="M44" s="157" t="s">
        <v>166</v>
      </c>
      <c r="N44" s="213">
        <v>321641</v>
      </c>
      <c r="O44" s="157" t="s">
        <v>166</v>
      </c>
      <c r="P44" s="157" t="s">
        <v>166</v>
      </c>
      <c r="Q44" s="157" t="s">
        <v>166</v>
      </c>
      <c r="R44" s="157">
        <f t="shared" si="15"/>
        <v>0</v>
      </c>
      <c r="S44" s="157" t="s">
        <v>166</v>
      </c>
      <c r="T44" s="226" t="s">
        <v>166</v>
      </c>
      <c r="U44" s="227"/>
      <c r="V44" s="226" t="s">
        <v>166</v>
      </c>
      <c r="W44" s="226"/>
      <c r="X44" s="160">
        <v>0</v>
      </c>
    </row>
    <row r="45" spans="1:24" ht="18" customHeight="1">
      <c r="A45" s="152"/>
      <c r="B45" s="224"/>
      <c r="C45" s="224"/>
      <c r="D45" s="153" t="s">
        <v>231</v>
      </c>
      <c r="E45" s="344" t="s">
        <v>232</v>
      </c>
      <c r="F45" s="225"/>
      <c r="G45" s="226">
        <f t="shared" si="12"/>
        <v>602801</v>
      </c>
      <c r="H45" s="226"/>
      <c r="I45" s="157">
        <f t="shared" si="13"/>
        <v>602801</v>
      </c>
      <c r="J45" s="157">
        <f t="shared" si="14"/>
        <v>565650</v>
      </c>
      <c r="K45" s="157">
        <v>528562</v>
      </c>
      <c r="L45" s="157">
        <v>37088</v>
      </c>
      <c r="M45" s="157" t="s">
        <v>166</v>
      </c>
      <c r="N45" s="157">
        <v>37151</v>
      </c>
      <c r="O45" s="157" t="s">
        <v>166</v>
      </c>
      <c r="P45" s="157" t="s">
        <v>166</v>
      </c>
      <c r="Q45" s="157" t="s">
        <v>166</v>
      </c>
      <c r="R45" s="157">
        <f t="shared" si="15"/>
        <v>0</v>
      </c>
      <c r="S45" s="157" t="s">
        <v>166</v>
      </c>
      <c r="T45" s="226" t="s">
        <v>166</v>
      </c>
      <c r="U45" s="227"/>
      <c r="V45" s="226" t="s">
        <v>166</v>
      </c>
      <c r="W45" s="226"/>
      <c r="X45" s="160">
        <v>0</v>
      </c>
    </row>
    <row r="46" spans="1:24" ht="14.25" customHeight="1">
      <c r="A46" s="152"/>
      <c r="B46" s="224"/>
      <c r="C46" s="224"/>
      <c r="D46" s="153" t="s">
        <v>233</v>
      </c>
      <c r="E46" s="344" t="s">
        <v>234</v>
      </c>
      <c r="F46" s="225"/>
      <c r="G46" s="226">
        <f t="shared" si="12"/>
        <v>1341112</v>
      </c>
      <c r="H46" s="226"/>
      <c r="I46" s="157">
        <f t="shared" si="13"/>
        <v>1341112</v>
      </c>
      <c r="J46" s="157">
        <f t="shared" si="14"/>
        <v>980056</v>
      </c>
      <c r="K46" s="213">
        <v>728612</v>
      </c>
      <c r="L46" s="157">
        <v>251444</v>
      </c>
      <c r="M46" s="157">
        <v>328022</v>
      </c>
      <c r="N46" s="157">
        <v>33034</v>
      </c>
      <c r="O46" s="157" t="s">
        <v>166</v>
      </c>
      <c r="P46" s="157" t="s">
        <v>166</v>
      </c>
      <c r="Q46" s="157" t="s">
        <v>166</v>
      </c>
      <c r="R46" s="157">
        <f t="shared" si="15"/>
        <v>0</v>
      </c>
      <c r="S46" s="157" t="s">
        <v>166</v>
      </c>
      <c r="T46" s="226" t="s">
        <v>166</v>
      </c>
      <c r="U46" s="227"/>
      <c r="V46" s="226" t="s">
        <v>166</v>
      </c>
      <c r="W46" s="226"/>
      <c r="X46" s="160">
        <v>0</v>
      </c>
    </row>
    <row r="47" spans="1:24" ht="13.5" customHeight="1">
      <c r="A47" s="152"/>
      <c r="B47" s="224"/>
      <c r="C47" s="224"/>
      <c r="D47" s="153" t="s">
        <v>235</v>
      </c>
      <c r="E47" s="344" t="s">
        <v>236</v>
      </c>
      <c r="F47" s="225"/>
      <c r="G47" s="226">
        <f t="shared" si="12"/>
        <v>4502840</v>
      </c>
      <c r="H47" s="226"/>
      <c r="I47" s="157">
        <f t="shared" si="13"/>
        <v>4502840</v>
      </c>
      <c r="J47" s="157">
        <f t="shared" si="14"/>
        <v>4256135</v>
      </c>
      <c r="K47" s="157">
        <v>3767246</v>
      </c>
      <c r="L47" s="157">
        <v>488889</v>
      </c>
      <c r="M47" s="157" t="s">
        <v>166</v>
      </c>
      <c r="N47" s="157">
        <v>246705</v>
      </c>
      <c r="O47" s="157" t="s">
        <v>166</v>
      </c>
      <c r="P47" s="157" t="s">
        <v>166</v>
      </c>
      <c r="Q47" s="157" t="s">
        <v>166</v>
      </c>
      <c r="R47" s="157">
        <f t="shared" si="15"/>
        <v>0</v>
      </c>
      <c r="S47" s="157" t="s">
        <v>166</v>
      </c>
      <c r="T47" s="226" t="s">
        <v>166</v>
      </c>
      <c r="U47" s="227"/>
      <c r="V47" s="226" t="s">
        <v>166</v>
      </c>
      <c r="W47" s="226"/>
      <c r="X47" s="160">
        <v>0</v>
      </c>
    </row>
    <row r="48" spans="1:24" ht="12" customHeight="1">
      <c r="A48" s="152"/>
      <c r="B48" s="224"/>
      <c r="C48" s="224"/>
      <c r="D48" s="153" t="s">
        <v>237</v>
      </c>
      <c r="E48" s="344" t="s">
        <v>238</v>
      </c>
      <c r="F48" s="225"/>
      <c r="G48" s="226">
        <f t="shared" si="12"/>
        <v>679688</v>
      </c>
      <c r="H48" s="226"/>
      <c r="I48" s="157">
        <f t="shared" si="13"/>
        <v>679688</v>
      </c>
      <c r="J48" s="157">
        <f t="shared" si="14"/>
        <v>679688</v>
      </c>
      <c r="K48" s="157">
        <v>241212</v>
      </c>
      <c r="L48" s="157">
        <v>438476</v>
      </c>
      <c r="M48" s="157" t="s">
        <v>166</v>
      </c>
      <c r="N48" s="157" t="s">
        <v>166</v>
      </c>
      <c r="O48" s="157" t="s">
        <v>166</v>
      </c>
      <c r="P48" s="157" t="s">
        <v>166</v>
      </c>
      <c r="Q48" s="157" t="s">
        <v>166</v>
      </c>
      <c r="R48" s="157">
        <f t="shared" si="15"/>
        <v>0</v>
      </c>
      <c r="S48" s="157" t="s">
        <v>166</v>
      </c>
      <c r="T48" s="226" t="s">
        <v>166</v>
      </c>
      <c r="U48" s="227"/>
      <c r="V48" s="226" t="s">
        <v>166</v>
      </c>
      <c r="W48" s="226"/>
      <c r="X48" s="160">
        <v>0</v>
      </c>
    </row>
    <row r="49" spans="1:24" ht="18" customHeight="1">
      <c r="A49" s="152"/>
      <c r="B49" s="224"/>
      <c r="C49" s="224"/>
      <c r="D49" s="153" t="s">
        <v>239</v>
      </c>
      <c r="E49" s="344" t="s">
        <v>240</v>
      </c>
      <c r="F49" s="225"/>
      <c r="G49" s="226">
        <f t="shared" si="12"/>
        <v>65137</v>
      </c>
      <c r="H49" s="226"/>
      <c r="I49" s="157">
        <f t="shared" si="13"/>
        <v>65137</v>
      </c>
      <c r="J49" s="157">
        <f t="shared" si="14"/>
        <v>65137</v>
      </c>
      <c r="K49" s="157" t="s">
        <v>166</v>
      </c>
      <c r="L49" s="157">
        <v>65137</v>
      </c>
      <c r="M49" s="157" t="s">
        <v>166</v>
      </c>
      <c r="N49" s="157" t="s">
        <v>166</v>
      </c>
      <c r="O49" s="157" t="s">
        <v>166</v>
      </c>
      <c r="P49" s="157" t="s">
        <v>166</v>
      </c>
      <c r="Q49" s="157" t="s">
        <v>166</v>
      </c>
      <c r="R49" s="157">
        <f t="shared" si="15"/>
        <v>0</v>
      </c>
      <c r="S49" s="157" t="s">
        <v>166</v>
      </c>
      <c r="T49" s="226" t="s">
        <v>166</v>
      </c>
      <c r="U49" s="227"/>
      <c r="V49" s="226" t="s">
        <v>166</v>
      </c>
      <c r="W49" s="226"/>
      <c r="X49" s="160">
        <v>0</v>
      </c>
    </row>
    <row r="50" spans="1:24" ht="13.5" customHeight="1">
      <c r="A50" s="152"/>
      <c r="B50" s="224"/>
      <c r="C50" s="224"/>
      <c r="D50" s="153" t="s">
        <v>241</v>
      </c>
      <c r="E50" s="344" t="s">
        <v>204</v>
      </c>
      <c r="F50" s="225"/>
      <c r="G50" s="226">
        <f t="shared" si="12"/>
        <v>5200952.97</v>
      </c>
      <c r="H50" s="226"/>
      <c r="I50" s="157">
        <f t="shared" si="13"/>
        <v>63657</v>
      </c>
      <c r="J50" s="157">
        <f t="shared" si="14"/>
        <v>63657</v>
      </c>
      <c r="K50" s="157" t="s">
        <v>166</v>
      </c>
      <c r="L50" s="157">
        <v>63657</v>
      </c>
      <c r="M50" s="157" t="s">
        <v>166</v>
      </c>
      <c r="N50" s="157" t="s">
        <v>166</v>
      </c>
      <c r="O50" s="157" t="s">
        <v>166</v>
      </c>
      <c r="P50" s="157" t="s">
        <v>166</v>
      </c>
      <c r="Q50" s="157" t="s">
        <v>166</v>
      </c>
      <c r="R50" s="157">
        <f t="shared" si="15"/>
        <v>5137295.97</v>
      </c>
      <c r="S50" s="157">
        <v>5137295.97</v>
      </c>
      <c r="T50" s="226">
        <v>5006745.97</v>
      </c>
      <c r="U50" s="227"/>
      <c r="V50" s="226" t="s">
        <v>166</v>
      </c>
      <c r="W50" s="226"/>
      <c r="X50" s="160">
        <v>0</v>
      </c>
    </row>
    <row r="51" spans="1:24" ht="14.25" customHeight="1">
      <c r="A51" s="152"/>
      <c r="B51" s="244" t="s">
        <v>242</v>
      </c>
      <c r="C51" s="244"/>
      <c r="D51" s="156"/>
      <c r="E51" s="343" t="s">
        <v>61</v>
      </c>
      <c r="F51" s="245"/>
      <c r="G51" s="246">
        <f t="shared" si="12"/>
        <v>55000</v>
      </c>
      <c r="H51" s="246"/>
      <c r="I51" s="149">
        <f t="shared" si="13"/>
        <v>55000</v>
      </c>
      <c r="J51" s="149">
        <f t="shared" si="14"/>
        <v>35000</v>
      </c>
      <c r="K51" s="149">
        <f aca="true" t="shared" si="19" ref="K51:Q51">K52+K53</f>
        <v>22500</v>
      </c>
      <c r="L51" s="149">
        <f t="shared" si="19"/>
        <v>12500</v>
      </c>
      <c r="M51" s="149">
        <f t="shared" si="19"/>
        <v>0</v>
      </c>
      <c r="N51" s="149">
        <f t="shared" si="19"/>
        <v>20000</v>
      </c>
      <c r="O51" s="149">
        <f t="shared" si="19"/>
        <v>0</v>
      </c>
      <c r="P51" s="149">
        <f t="shared" si="19"/>
        <v>0</v>
      </c>
      <c r="Q51" s="149">
        <f t="shared" si="19"/>
        <v>0</v>
      </c>
      <c r="R51" s="149">
        <f t="shared" si="15"/>
        <v>0</v>
      </c>
      <c r="S51" s="149">
        <f>S52+S53</f>
        <v>0</v>
      </c>
      <c r="T51" s="246">
        <f>T52+T53</f>
        <v>0</v>
      </c>
      <c r="U51" s="247"/>
      <c r="V51" s="246">
        <f>V52+V53</f>
        <v>0</v>
      </c>
      <c r="W51" s="246"/>
      <c r="X51" s="159">
        <f>X52+X53</f>
        <v>0</v>
      </c>
    </row>
    <row r="52" spans="1:24" ht="12.75" customHeight="1">
      <c r="A52" s="152"/>
      <c r="B52" s="224"/>
      <c r="C52" s="224"/>
      <c r="D52" s="153" t="s">
        <v>244</v>
      </c>
      <c r="E52" s="344" t="s">
        <v>62</v>
      </c>
      <c r="F52" s="225"/>
      <c r="G52" s="226">
        <f t="shared" si="12"/>
        <v>15000</v>
      </c>
      <c r="H52" s="226"/>
      <c r="I52" s="157">
        <f t="shared" si="13"/>
        <v>15000</v>
      </c>
      <c r="J52" s="157">
        <f t="shared" si="14"/>
        <v>15000</v>
      </c>
      <c r="K52" s="157">
        <v>12500</v>
      </c>
      <c r="L52" s="157">
        <v>2500</v>
      </c>
      <c r="M52" s="157" t="s">
        <v>166</v>
      </c>
      <c r="N52" s="157" t="s">
        <v>166</v>
      </c>
      <c r="O52" s="157" t="s">
        <v>166</v>
      </c>
      <c r="P52" s="157" t="s">
        <v>166</v>
      </c>
      <c r="Q52" s="157" t="s">
        <v>166</v>
      </c>
      <c r="R52" s="157">
        <f t="shared" si="15"/>
        <v>0</v>
      </c>
      <c r="S52" s="157" t="s">
        <v>166</v>
      </c>
      <c r="T52" s="226" t="s">
        <v>166</v>
      </c>
      <c r="U52" s="227"/>
      <c r="V52" s="226" t="s">
        <v>166</v>
      </c>
      <c r="W52" s="226"/>
      <c r="X52" s="160">
        <v>0</v>
      </c>
    </row>
    <row r="53" spans="1:24" ht="12.75" customHeight="1">
      <c r="A53" s="152"/>
      <c r="B53" s="224"/>
      <c r="C53" s="224"/>
      <c r="D53" s="153" t="s">
        <v>245</v>
      </c>
      <c r="E53" s="344" t="s">
        <v>63</v>
      </c>
      <c r="F53" s="225"/>
      <c r="G53" s="226">
        <f t="shared" si="12"/>
        <v>40000</v>
      </c>
      <c r="H53" s="226"/>
      <c r="I53" s="157">
        <f t="shared" si="13"/>
        <v>40000</v>
      </c>
      <c r="J53" s="157">
        <f t="shared" si="14"/>
        <v>20000</v>
      </c>
      <c r="K53" s="157" t="s">
        <v>191</v>
      </c>
      <c r="L53" s="157">
        <v>10000</v>
      </c>
      <c r="M53" s="157" t="s">
        <v>166</v>
      </c>
      <c r="N53" s="157" t="s">
        <v>243</v>
      </c>
      <c r="O53" s="157" t="s">
        <v>166</v>
      </c>
      <c r="P53" s="157" t="s">
        <v>166</v>
      </c>
      <c r="Q53" s="157" t="s">
        <v>166</v>
      </c>
      <c r="R53" s="157">
        <f t="shared" si="15"/>
        <v>0</v>
      </c>
      <c r="S53" s="157" t="s">
        <v>166</v>
      </c>
      <c r="T53" s="226" t="s">
        <v>166</v>
      </c>
      <c r="U53" s="227"/>
      <c r="V53" s="226" t="s">
        <v>166</v>
      </c>
      <c r="W53" s="226"/>
      <c r="X53" s="160">
        <v>0</v>
      </c>
    </row>
    <row r="54" spans="1:24" ht="14.25" customHeight="1">
      <c r="A54" s="152"/>
      <c r="B54" s="244" t="s">
        <v>246</v>
      </c>
      <c r="C54" s="244"/>
      <c r="D54" s="156"/>
      <c r="E54" s="348" t="s">
        <v>127</v>
      </c>
      <c r="F54" s="327"/>
      <c r="G54" s="328">
        <f t="shared" si="12"/>
        <v>4941347</v>
      </c>
      <c r="H54" s="328"/>
      <c r="I54" s="329">
        <f t="shared" si="13"/>
        <v>4941347</v>
      </c>
      <c r="J54" s="329">
        <f t="shared" si="14"/>
        <v>1756976</v>
      </c>
      <c r="K54" s="329">
        <f aca="true" t="shared" si="20" ref="K54:Q54">K55+K57+K58+K59+K60+K69+K70+K71</f>
        <v>1171115</v>
      </c>
      <c r="L54" s="329">
        <f>L55+L56+L57+L58+L59+L60+L69+L70+L71</f>
        <v>585861</v>
      </c>
      <c r="M54" s="329">
        <f t="shared" si="20"/>
        <v>0</v>
      </c>
      <c r="N54" s="329">
        <f t="shared" si="20"/>
        <v>3184371</v>
      </c>
      <c r="O54" s="329">
        <f t="shared" si="20"/>
        <v>0</v>
      </c>
      <c r="P54" s="329">
        <f t="shared" si="20"/>
        <v>0</v>
      </c>
      <c r="Q54" s="329">
        <f t="shared" si="20"/>
        <v>0</v>
      </c>
      <c r="R54" s="329">
        <f t="shared" si="15"/>
        <v>0</v>
      </c>
      <c r="S54" s="329">
        <f>S55+S57+S58+S59+S60+S69+S70+S71</f>
        <v>0</v>
      </c>
      <c r="T54" s="328">
        <f>T55+T57+T58+T59+T60+T69+T70+T71</f>
        <v>0</v>
      </c>
      <c r="U54" s="330"/>
      <c r="V54" s="328">
        <f>V55+V57+V58+V59+V60+V69+V70+V71</f>
        <v>0</v>
      </c>
      <c r="W54" s="328"/>
      <c r="X54" s="331">
        <f>X55+X57+X58+X59+X60+X69+X70+X71</f>
        <v>0</v>
      </c>
    </row>
    <row r="55" spans="1:24" ht="14.25" customHeight="1">
      <c r="A55" s="346"/>
      <c r="B55" s="224"/>
      <c r="C55" s="224"/>
      <c r="D55" s="153" t="s">
        <v>247</v>
      </c>
      <c r="E55" s="344" t="s">
        <v>248</v>
      </c>
      <c r="F55" s="225"/>
      <c r="G55" s="226">
        <f t="shared" si="12"/>
        <v>250000</v>
      </c>
      <c r="H55" s="226"/>
      <c r="I55" s="157">
        <f t="shared" si="13"/>
        <v>250000</v>
      </c>
      <c r="J55" s="157">
        <f t="shared" si="14"/>
        <v>250000</v>
      </c>
      <c r="K55" s="157" t="s">
        <v>166</v>
      </c>
      <c r="L55" s="157">
        <v>250000</v>
      </c>
      <c r="M55" s="157" t="s">
        <v>166</v>
      </c>
      <c r="N55" s="157" t="s">
        <v>166</v>
      </c>
      <c r="O55" s="157" t="s">
        <v>166</v>
      </c>
      <c r="P55" s="157" t="s">
        <v>166</v>
      </c>
      <c r="Q55" s="157" t="s">
        <v>166</v>
      </c>
      <c r="R55" s="157">
        <f t="shared" si="15"/>
        <v>0</v>
      </c>
      <c r="S55" s="157" t="s">
        <v>166</v>
      </c>
      <c r="T55" s="226" t="s">
        <v>166</v>
      </c>
      <c r="U55" s="227"/>
      <c r="V55" s="226" t="s">
        <v>166</v>
      </c>
      <c r="W55" s="226"/>
      <c r="X55" s="157">
        <v>0</v>
      </c>
    </row>
    <row r="56" spans="1:24" ht="14.25" customHeight="1">
      <c r="A56" s="210"/>
      <c r="B56" s="250"/>
      <c r="C56" s="250"/>
      <c r="D56" s="162" t="s">
        <v>331</v>
      </c>
      <c r="E56" s="225" t="s">
        <v>332</v>
      </c>
      <c r="F56" s="225"/>
      <c r="G56" s="226">
        <f>I56+R56</f>
        <v>20000</v>
      </c>
      <c r="H56" s="226"/>
      <c r="I56" s="157">
        <f>J56+M56+N56+O56+P56+Q56</f>
        <v>20000</v>
      </c>
      <c r="J56" s="157">
        <f>K56+L56</f>
        <v>20000</v>
      </c>
      <c r="K56" s="157" t="s">
        <v>166</v>
      </c>
      <c r="L56" s="157">
        <v>20000</v>
      </c>
      <c r="M56" s="157" t="s">
        <v>166</v>
      </c>
      <c r="N56" s="157" t="s">
        <v>166</v>
      </c>
      <c r="O56" s="157" t="s">
        <v>166</v>
      </c>
      <c r="P56" s="157" t="s">
        <v>166</v>
      </c>
      <c r="Q56" s="157" t="s">
        <v>166</v>
      </c>
      <c r="R56" s="157">
        <f>S56+V56+X56</f>
        <v>0</v>
      </c>
      <c r="S56" s="157" t="s">
        <v>166</v>
      </c>
      <c r="T56" s="226" t="s">
        <v>166</v>
      </c>
      <c r="U56" s="227"/>
      <c r="V56" s="226" t="s">
        <v>166</v>
      </c>
      <c r="W56" s="226"/>
      <c r="X56" s="157">
        <v>0</v>
      </c>
    </row>
    <row r="57" spans="1:24" ht="36" customHeight="1">
      <c r="A57" s="210"/>
      <c r="B57" s="224"/>
      <c r="C57" s="224"/>
      <c r="D57" s="153" t="s">
        <v>249</v>
      </c>
      <c r="E57" s="264" t="s">
        <v>250</v>
      </c>
      <c r="F57" s="264"/>
      <c r="G57" s="226">
        <f t="shared" si="12"/>
        <v>2672500</v>
      </c>
      <c r="H57" s="226"/>
      <c r="I57" s="157">
        <f t="shared" si="13"/>
        <v>2672500</v>
      </c>
      <c r="J57" s="157">
        <f t="shared" si="14"/>
        <v>156069</v>
      </c>
      <c r="K57" s="157">
        <v>151983</v>
      </c>
      <c r="L57" s="157">
        <v>4086</v>
      </c>
      <c r="M57" s="157" t="s">
        <v>166</v>
      </c>
      <c r="N57" s="157">
        <v>2516431</v>
      </c>
      <c r="O57" s="157" t="s">
        <v>166</v>
      </c>
      <c r="P57" s="157" t="s">
        <v>166</v>
      </c>
      <c r="Q57" s="157" t="s">
        <v>166</v>
      </c>
      <c r="R57" s="157">
        <f t="shared" si="15"/>
        <v>0</v>
      </c>
      <c r="S57" s="157" t="s">
        <v>166</v>
      </c>
      <c r="T57" s="226" t="s">
        <v>166</v>
      </c>
      <c r="U57" s="227"/>
      <c r="V57" s="226" t="s">
        <v>166</v>
      </c>
      <c r="W57" s="226"/>
      <c r="X57" s="157">
        <v>0</v>
      </c>
    </row>
    <row r="58" spans="1:24" ht="56.25" customHeight="1">
      <c r="A58" s="210"/>
      <c r="B58" s="224"/>
      <c r="C58" s="224"/>
      <c r="D58" s="153" t="s">
        <v>251</v>
      </c>
      <c r="E58" s="264" t="s">
        <v>252</v>
      </c>
      <c r="F58" s="264"/>
      <c r="G58" s="226">
        <f t="shared" si="12"/>
        <v>27300</v>
      </c>
      <c r="H58" s="226"/>
      <c r="I58" s="157">
        <f t="shared" si="13"/>
        <v>27300</v>
      </c>
      <c r="J58" s="157">
        <f t="shared" si="14"/>
        <v>27300</v>
      </c>
      <c r="K58" s="157">
        <v>0</v>
      </c>
      <c r="L58" s="157">
        <v>27300</v>
      </c>
      <c r="M58" s="157" t="s">
        <v>166</v>
      </c>
      <c r="N58" s="157" t="s">
        <v>166</v>
      </c>
      <c r="O58" s="157" t="s">
        <v>166</v>
      </c>
      <c r="P58" s="157" t="s">
        <v>166</v>
      </c>
      <c r="Q58" s="157" t="s">
        <v>166</v>
      </c>
      <c r="R58" s="157">
        <f t="shared" si="15"/>
        <v>0</v>
      </c>
      <c r="S58" s="157" t="s">
        <v>166</v>
      </c>
      <c r="T58" s="226" t="s">
        <v>166</v>
      </c>
      <c r="U58" s="227"/>
      <c r="V58" s="226" t="s">
        <v>166</v>
      </c>
      <c r="W58" s="226"/>
      <c r="X58" s="157">
        <v>0</v>
      </c>
    </row>
    <row r="59" spans="1:24" ht="27.75" customHeight="1">
      <c r="A59" s="210"/>
      <c r="B59" s="224"/>
      <c r="C59" s="224"/>
      <c r="D59" s="153" t="s">
        <v>253</v>
      </c>
      <c r="E59" s="225" t="s">
        <v>254</v>
      </c>
      <c r="F59" s="225"/>
      <c r="G59" s="226">
        <f t="shared" si="12"/>
        <v>319940</v>
      </c>
      <c r="H59" s="226"/>
      <c r="I59" s="157">
        <f t="shared" si="13"/>
        <v>319940</v>
      </c>
      <c r="J59" s="157">
        <f t="shared" si="14"/>
        <v>0</v>
      </c>
      <c r="K59" s="157" t="s">
        <v>166</v>
      </c>
      <c r="L59" s="157" t="s">
        <v>166</v>
      </c>
      <c r="M59" s="157" t="s">
        <v>166</v>
      </c>
      <c r="N59" s="157">
        <v>319940</v>
      </c>
      <c r="O59" s="157" t="s">
        <v>166</v>
      </c>
      <c r="P59" s="157" t="s">
        <v>166</v>
      </c>
      <c r="Q59" s="157" t="s">
        <v>166</v>
      </c>
      <c r="R59" s="157">
        <f t="shared" si="15"/>
        <v>0</v>
      </c>
      <c r="S59" s="157" t="s">
        <v>166</v>
      </c>
      <c r="T59" s="226" t="s">
        <v>166</v>
      </c>
      <c r="U59" s="227"/>
      <c r="V59" s="226" t="s">
        <v>166</v>
      </c>
      <c r="W59" s="226"/>
      <c r="X59" s="157">
        <v>0</v>
      </c>
    </row>
    <row r="60" spans="1:24" ht="14.25" customHeight="1">
      <c r="A60" s="210"/>
      <c r="B60" s="224"/>
      <c r="C60" s="224"/>
      <c r="D60" s="153" t="s">
        <v>255</v>
      </c>
      <c r="E60" s="225" t="s">
        <v>256</v>
      </c>
      <c r="F60" s="225"/>
      <c r="G60" s="226">
        <f t="shared" si="12"/>
        <v>207000</v>
      </c>
      <c r="H60" s="226"/>
      <c r="I60" s="157">
        <f t="shared" si="13"/>
        <v>207000</v>
      </c>
      <c r="J60" s="157">
        <f t="shared" si="14"/>
        <v>0</v>
      </c>
      <c r="K60" s="157" t="s">
        <v>166</v>
      </c>
      <c r="L60" s="157" t="s">
        <v>166</v>
      </c>
      <c r="M60" s="157" t="s">
        <v>166</v>
      </c>
      <c r="N60" s="157">
        <v>207000</v>
      </c>
      <c r="O60" s="157" t="s">
        <v>166</v>
      </c>
      <c r="P60" s="157" t="s">
        <v>166</v>
      </c>
      <c r="Q60" s="157" t="s">
        <v>166</v>
      </c>
      <c r="R60" s="157">
        <f t="shared" si="15"/>
        <v>0</v>
      </c>
      <c r="S60" s="157" t="s">
        <v>166</v>
      </c>
      <c r="T60" s="226" t="s">
        <v>166</v>
      </c>
      <c r="U60" s="227"/>
      <c r="V60" s="226" t="s">
        <v>166</v>
      </c>
      <c r="W60" s="226"/>
      <c r="X60" s="157">
        <v>0</v>
      </c>
    </row>
    <row r="61" spans="1:24" ht="24.75" customHeight="1" hidden="1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6"/>
      <c r="V61" s="266"/>
      <c r="W61" s="265"/>
      <c r="X61" s="265"/>
    </row>
    <row r="62" spans="1:24" ht="12.75" customHeight="1" hidden="1">
      <c r="A62" s="210"/>
      <c r="B62" s="224" t="s">
        <v>0</v>
      </c>
      <c r="C62" s="224"/>
      <c r="D62" s="224" t="s">
        <v>3</v>
      </c>
      <c r="E62" s="224" t="s">
        <v>49</v>
      </c>
      <c r="F62" s="224"/>
      <c r="G62" s="224" t="s">
        <v>133</v>
      </c>
      <c r="H62" s="224"/>
      <c r="I62" s="224" t="s">
        <v>134</v>
      </c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</row>
    <row r="63" spans="1:24" ht="9" customHeight="1" hidden="1">
      <c r="A63" s="210"/>
      <c r="B63" s="224"/>
      <c r="C63" s="224"/>
      <c r="D63" s="224"/>
      <c r="E63" s="224"/>
      <c r="F63" s="224"/>
      <c r="G63" s="224"/>
      <c r="H63" s="224"/>
      <c r="I63" s="224" t="s">
        <v>135</v>
      </c>
      <c r="J63" s="224" t="s">
        <v>136</v>
      </c>
      <c r="K63" s="224"/>
      <c r="L63" s="224"/>
      <c r="M63" s="224"/>
      <c r="N63" s="224"/>
      <c r="O63" s="224"/>
      <c r="P63" s="224"/>
      <c r="Q63" s="224"/>
      <c r="R63" s="224" t="s">
        <v>137</v>
      </c>
      <c r="S63" s="224" t="s">
        <v>136</v>
      </c>
      <c r="T63" s="224"/>
      <c r="U63" s="224"/>
      <c r="V63" s="224"/>
      <c r="W63" s="224"/>
      <c r="X63" s="224"/>
    </row>
    <row r="64" spans="1:24" ht="5.25" customHeight="1" hidden="1">
      <c r="A64" s="210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 t="s">
        <v>138</v>
      </c>
      <c r="T64" s="224" t="s">
        <v>94</v>
      </c>
      <c r="U64" s="227"/>
      <c r="V64" s="224" t="s">
        <v>139</v>
      </c>
      <c r="W64" s="224"/>
      <c r="X64" s="214"/>
    </row>
    <row r="65" spans="1:24" ht="16.5" customHeight="1" hidden="1">
      <c r="A65" s="210"/>
      <c r="B65" s="224"/>
      <c r="C65" s="224"/>
      <c r="D65" s="224"/>
      <c r="E65" s="224"/>
      <c r="F65" s="224"/>
      <c r="G65" s="224"/>
      <c r="H65" s="224"/>
      <c r="I65" s="224"/>
      <c r="J65" s="224" t="s">
        <v>140</v>
      </c>
      <c r="K65" s="224" t="s">
        <v>136</v>
      </c>
      <c r="L65" s="224"/>
      <c r="M65" s="224" t="s">
        <v>141</v>
      </c>
      <c r="N65" s="224" t="s">
        <v>142</v>
      </c>
      <c r="O65" s="224" t="s">
        <v>143</v>
      </c>
      <c r="P65" s="224" t="s">
        <v>144</v>
      </c>
      <c r="Q65" s="224" t="s">
        <v>145</v>
      </c>
      <c r="R65" s="224"/>
      <c r="S65" s="224"/>
      <c r="T65" s="227"/>
      <c r="U65" s="227"/>
      <c r="V65" s="224"/>
      <c r="W65" s="224"/>
      <c r="X65" s="244" t="s">
        <v>96</v>
      </c>
    </row>
    <row r="66" spans="1:24" ht="9.75" customHeight="1" hidden="1">
      <c r="A66" s="210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 t="s">
        <v>146</v>
      </c>
      <c r="U66" s="227"/>
      <c r="V66" s="224"/>
      <c r="W66" s="224"/>
      <c r="X66" s="244"/>
    </row>
    <row r="67" spans="1:24" ht="57.75" customHeight="1" hidden="1">
      <c r="A67" s="210"/>
      <c r="B67" s="224"/>
      <c r="C67" s="224"/>
      <c r="D67" s="224"/>
      <c r="E67" s="224"/>
      <c r="F67" s="224"/>
      <c r="G67" s="224"/>
      <c r="H67" s="224"/>
      <c r="I67" s="224"/>
      <c r="J67" s="224"/>
      <c r="K67" s="153" t="s">
        <v>147</v>
      </c>
      <c r="L67" s="153" t="s">
        <v>148</v>
      </c>
      <c r="M67" s="224"/>
      <c r="N67" s="224"/>
      <c r="O67" s="224"/>
      <c r="P67" s="224"/>
      <c r="Q67" s="224"/>
      <c r="R67" s="224"/>
      <c r="S67" s="224"/>
      <c r="T67" s="227"/>
      <c r="U67" s="227"/>
      <c r="V67" s="224"/>
      <c r="W67" s="224"/>
      <c r="X67" s="244"/>
    </row>
    <row r="68" spans="1:25" ht="12.75" customHeight="1" hidden="1">
      <c r="A68" s="210"/>
      <c r="B68" s="224" t="s">
        <v>149</v>
      </c>
      <c r="C68" s="224"/>
      <c r="D68" s="153" t="s">
        <v>150</v>
      </c>
      <c r="E68" s="224" t="s">
        <v>151</v>
      </c>
      <c r="F68" s="224"/>
      <c r="G68" s="224" t="s">
        <v>152</v>
      </c>
      <c r="H68" s="224"/>
      <c r="I68" s="153" t="s">
        <v>153</v>
      </c>
      <c r="J68" s="153" t="s">
        <v>154</v>
      </c>
      <c r="K68" s="153" t="s">
        <v>155</v>
      </c>
      <c r="L68" s="153" t="s">
        <v>156</v>
      </c>
      <c r="M68" s="153" t="s">
        <v>157</v>
      </c>
      <c r="N68" s="153" t="s">
        <v>158</v>
      </c>
      <c r="O68" s="153" t="s">
        <v>159</v>
      </c>
      <c r="P68" s="153" t="s">
        <v>160</v>
      </c>
      <c r="Q68" s="153" t="s">
        <v>161</v>
      </c>
      <c r="R68" s="153" t="s">
        <v>162</v>
      </c>
      <c r="S68" s="153" t="s">
        <v>163</v>
      </c>
      <c r="T68" s="224" t="s">
        <v>164</v>
      </c>
      <c r="U68" s="227"/>
      <c r="V68" s="224" t="s">
        <v>165</v>
      </c>
      <c r="W68" s="224"/>
      <c r="X68" s="153">
        <v>19</v>
      </c>
      <c r="Y68" s="161"/>
    </row>
    <row r="69" spans="1:24" ht="12.75" customHeight="1">
      <c r="A69" s="210"/>
      <c r="B69" s="224"/>
      <c r="C69" s="224"/>
      <c r="D69" s="153" t="s">
        <v>257</v>
      </c>
      <c r="E69" s="225" t="s">
        <v>258</v>
      </c>
      <c r="F69" s="225"/>
      <c r="G69" s="226">
        <f>I69+R69</f>
        <v>957631</v>
      </c>
      <c r="H69" s="226"/>
      <c r="I69" s="157">
        <f>J69+M69+N69+O69+P69+Q69</f>
        <v>957631</v>
      </c>
      <c r="J69" s="157">
        <f>K69+L69</f>
        <v>957631</v>
      </c>
      <c r="K69" s="157">
        <v>827316</v>
      </c>
      <c r="L69" s="157">
        <v>130315</v>
      </c>
      <c r="M69" s="157" t="s">
        <v>166</v>
      </c>
      <c r="N69" s="157" t="s">
        <v>166</v>
      </c>
      <c r="O69" s="157" t="s">
        <v>166</v>
      </c>
      <c r="P69" s="157" t="s">
        <v>166</v>
      </c>
      <c r="Q69" s="157" t="s">
        <v>166</v>
      </c>
      <c r="R69" s="157">
        <f>S69+V69+X69</f>
        <v>0</v>
      </c>
      <c r="S69" s="157" t="s">
        <v>166</v>
      </c>
      <c r="T69" s="226" t="s">
        <v>166</v>
      </c>
      <c r="U69" s="227"/>
      <c r="V69" s="226" t="s">
        <v>166</v>
      </c>
      <c r="W69" s="226"/>
      <c r="X69" s="157">
        <v>0</v>
      </c>
    </row>
    <row r="70" spans="1:24" ht="26.25" customHeight="1">
      <c r="A70" s="210"/>
      <c r="B70" s="224"/>
      <c r="C70" s="224"/>
      <c r="D70" s="153" t="s">
        <v>259</v>
      </c>
      <c r="E70" s="225" t="s">
        <v>260</v>
      </c>
      <c r="F70" s="225"/>
      <c r="G70" s="226">
        <f aca="true" t="shared" si="21" ref="G70:G86">I70+R70</f>
        <v>330976</v>
      </c>
      <c r="H70" s="226"/>
      <c r="I70" s="157">
        <f aca="true" t="shared" si="22" ref="I70:I86">J70+M70+N70+O70+P70+Q70</f>
        <v>330976</v>
      </c>
      <c r="J70" s="157">
        <f aca="true" t="shared" si="23" ref="J70:J86">K70+L70</f>
        <v>330976</v>
      </c>
      <c r="K70" s="157">
        <v>191816</v>
      </c>
      <c r="L70" s="157">
        <v>139160</v>
      </c>
      <c r="M70" s="157" t="s">
        <v>166</v>
      </c>
      <c r="N70" s="157" t="s">
        <v>166</v>
      </c>
      <c r="O70" s="157" t="s">
        <v>166</v>
      </c>
      <c r="P70" s="157" t="s">
        <v>166</v>
      </c>
      <c r="Q70" s="157" t="s">
        <v>166</v>
      </c>
      <c r="R70" s="157">
        <f aca="true" t="shared" si="24" ref="R70:R86">S70+V70+X70</f>
        <v>0</v>
      </c>
      <c r="S70" s="157" t="s">
        <v>166</v>
      </c>
      <c r="T70" s="226" t="s">
        <v>166</v>
      </c>
      <c r="U70" s="227"/>
      <c r="V70" s="226" t="s">
        <v>166</v>
      </c>
      <c r="W70" s="226"/>
      <c r="X70" s="157">
        <v>0</v>
      </c>
    </row>
    <row r="71" spans="1:24" ht="15" customHeight="1">
      <c r="A71" s="210"/>
      <c r="B71" s="224"/>
      <c r="C71" s="224"/>
      <c r="D71" s="153" t="s">
        <v>261</v>
      </c>
      <c r="E71" s="225" t="s">
        <v>204</v>
      </c>
      <c r="F71" s="225"/>
      <c r="G71" s="226">
        <f t="shared" si="21"/>
        <v>156000</v>
      </c>
      <c r="H71" s="226"/>
      <c r="I71" s="157">
        <f t="shared" si="22"/>
        <v>156000</v>
      </c>
      <c r="J71" s="157">
        <f t="shared" si="23"/>
        <v>15000</v>
      </c>
      <c r="K71" s="157" t="s">
        <v>166</v>
      </c>
      <c r="L71" s="157" t="s">
        <v>262</v>
      </c>
      <c r="M71" s="157" t="s">
        <v>166</v>
      </c>
      <c r="N71" s="157">
        <v>141000</v>
      </c>
      <c r="O71" s="157" t="s">
        <v>166</v>
      </c>
      <c r="P71" s="157" t="s">
        <v>166</v>
      </c>
      <c r="Q71" s="157" t="s">
        <v>166</v>
      </c>
      <c r="R71" s="157">
        <f t="shared" si="24"/>
        <v>0</v>
      </c>
      <c r="S71" s="157" t="s">
        <v>166</v>
      </c>
      <c r="T71" s="226" t="s">
        <v>166</v>
      </c>
      <c r="U71" s="227"/>
      <c r="V71" s="226" t="s">
        <v>166</v>
      </c>
      <c r="W71" s="226"/>
      <c r="X71" s="157">
        <v>0</v>
      </c>
    </row>
    <row r="72" spans="1:24" ht="18.75" customHeight="1">
      <c r="A72" s="152"/>
      <c r="B72" s="326" t="s">
        <v>263</v>
      </c>
      <c r="C72" s="326"/>
      <c r="D72" s="333"/>
      <c r="E72" s="334" t="s">
        <v>264</v>
      </c>
      <c r="F72" s="334"/>
      <c r="G72" s="335">
        <f t="shared" si="21"/>
        <v>353621</v>
      </c>
      <c r="H72" s="335"/>
      <c r="I72" s="336">
        <f t="shared" si="22"/>
        <v>353621</v>
      </c>
      <c r="J72" s="336">
        <f t="shared" si="23"/>
        <v>299473</v>
      </c>
      <c r="K72" s="336">
        <f aca="true" t="shared" si="25" ref="K72:Q72">K73+K74+K75</f>
        <v>274872</v>
      </c>
      <c r="L72" s="336">
        <f t="shared" si="25"/>
        <v>24601</v>
      </c>
      <c r="M72" s="336">
        <f t="shared" si="25"/>
        <v>0</v>
      </c>
      <c r="N72" s="336">
        <f t="shared" si="25"/>
        <v>54148</v>
      </c>
      <c r="O72" s="336">
        <f t="shared" si="25"/>
        <v>0</v>
      </c>
      <c r="P72" s="336">
        <f t="shared" si="25"/>
        <v>0</v>
      </c>
      <c r="Q72" s="336">
        <f t="shared" si="25"/>
        <v>0</v>
      </c>
      <c r="R72" s="336">
        <f t="shared" si="24"/>
        <v>0</v>
      </c>
      <c r="S72" s="336">
        <f>S73+S74+S75</f>
        <v>0</v>
      </c>
      <c r="T72" s="335">
        <f>T73+T74+T75</f>
        <v>0</v>
      </c>
      <c r="U72" s="337"/>
      <c r="V72" s="335">
        <f>V73+V74+V75</f>
        <v>0</v>
      </c>
      <c r="W72" s="335"/>
      <c r="X72" s="336">
        <f>X73+X74+X75</f>
        <v>0</v>
      </c>
    </row>
    <row r="73" spans="1:24" ht="19.5" customHeight="1">
      <c r="A73" s="152"/>
      <c r="B73" s="224"/>
      <c r="C73" s="224"/>
      <c r="D73" s="353" t="s">
        <v>265</v>
      </c>
      <c r="E73" s="225" t="s">
        <v>266</v>
      </c>
      <c r="F73" s="225"/>
      <c r="G73" s="248">
        <f t="shared" si="21"/>
        <v>323898</v>
      </c>
      <c r="H73" s="248"/>
      <c r="I73" s="157">
        <f t="shared" si="22"/>
        <v>323898</v>
      </c>
      <c r="J73" s="157">
        <f t="shared" si="23"/>
        <v>298750</v>
      </c>
      <c r="K73" s="157">
        <v>274872</v>
      </c>
      <c r="L73" s="157">
        <v>23878</v>
      </c>
      <c r="M73" s="157" t="s">
        <v>166</v>
      </c>
      <c r="N73" s="157">
        <v>25148</v>
      </c>
      <c r="O73" s="157" t="s">
        <v>166</v>
      </c>
      <c r="P73" s="157" t="s">
        <v>166</v>
      </c>
      <c r="Q73" s="157" t="s">
        <v>166</v>
      </c>
      <c r="R73" s="157">
        <f t="shared" si="24"/>
        <v>0</v>
      </c>
      <c r="S73" s="157" t="s">
        <v>166</v>
      </c>
      <c r="T73" s="226" t="s">
        <v>166</v>
      </c>
      <c r="U73" s="227"/>
      <c r="V73" s="226" t="s">
        <v>166</v>
      </c>
      <c r="W73" s="226"/>
      <c r="X73" s="157">
        <v>0</v>
      </c>
    </row>
    <row r="74" spans="1:24" ht="15.75" customHeight="1">
      <c r="A74" s="152"/>
      <c r="B74" s="224"/>
      <c r="C74" s="224"/>
      <c r="D74" s="354" t="s">
        <v>267</v>
      </c>
      <c r="E74" s="225" t="s">
        <v>268</v>
      </c>
      <c r="F74" s="225"/>
      <c r="G74" s="226">
        <f t="shared" si="21"/>
        <v>29000</v>
      </c>
      <c r="H74" s="226"/>
      <c r="I74" s="157">
        <f t="shared" si="22"/>
        <v>29000</v>
      </c>
      <c r="J74" s="157">
        <f t="shared" si="23"/>
        <v>0</v>
      </c>
      <c r="K74" s="157" t="s">
        <v>166</v>
      </c>
      <c r="L74" s="157" t="s">
        <v>166</v>
      </c>
      <c r="M74" s="157" t="s">
        <v>166</v>
      </c>
      <c r="N74" s="157">
        <v>29000</v>
      </c>
      <c r="O74" s="157" t="s">
        <v>166</v>
      </c>
      <c r="P74" s="157" t="s">
        <v>166</v>
      </c>
      <c r="Q74" s="157" t="s">
        <v>166</v>
      </c>
      <c r="R74" s="157">
        <f t="shared" si="24"/>
        <v>0</v>
      </c>
      <c r="S74" s="157" t="s">
        <v>166</v>
      </c>
      <c r="T74" s="226" t="s">
        <v>166</v>
      </c>
      <c r="U74" s="227"/>
      <c r="V74" s="226" t="s">
        <v>166</v>
      </c>
      <c r="W74" s="226"/>
      <c r="X74" s="160">
        <v>0</v>
      </c>
    </row>
    <row r="75" spans="1:24" ht="19.5" customHeight="1">
      <c r="A75" s="152"/>
      <c r="B75" s="224"/>
      <c r="C75" s="224"/>
      <c r="D75" s="353" t="s">
        <v>269</v>
      </c>
      <c r="E75" s="344" t="s">
        <v>240</v>
      </c>
      <c r="F75" s="225"/>
      <c r="G75" s="248">
        <f t="shared" si="21"/>
        <v>723</v>
      </c>
      <c r="H75" s="248"/>
      <c r="I75" s="157">
        <f t="shared" si="22"/>
        <v>723</v>
      </c>
      <c r="J75" s="157">
        <f t="shared" si="23"/>
        <v>723</v>
      </c>
      <c r="K75" s="157" t="s">
        <v>166</v>
      </c>
      <c r="L75" s="157">
        <v>723</v>
      </c>
      <c r="M75" s="157" t="s">
        <v>166</v>
      </c>
      <c r="N75" s="157" t="s">
        <v>166</v>
      </c>
      <c r="O75" s="157" t="s">
        <v>166</v>
      </c>
      <c r="P75" s="157" t="s">
        <v>166</v>
      </c>
      <c r="Q75" s="157" t="s">
        <v>166</v>
      </c>
      <c r="R75" s="157">
        <f t="shared" si="24"/>
        <v>0</v>
      </c>
      <c r="S75" s="157" t="s">
        <v>166</v>
      </c>
      <c r="T75" s="226" t="s">
        <v>166</v>
      </c>
      <c r="U75" s="227"/>
      <c r="V75" s="226" t="s">
        <v>166</v>
      </c>
      <c r="W75" s="226"/>
      <c r="X75" s="160">
        <v>0</v>
      </c>
    </row>
    <row r="76" spans="1:24" ht="24" customHeight="1">
      <c r="A76" s="152"/>
      <c r="B76" s="332" t="s">
        <v>270</v>
      </c>
      <c r="C76" s="332"/>
      <c r="D76" s="156"/>
      <c r="E76" s="343" t="s">
        <v>130</v>
      </c>
      <c r="F76" s="245"/>
      <c r="G76" s="246">
        <f>G77+G78+G79+G80+G81</f>
        <v>1418132</v>
      </c>
      <c r="H76" s="246"/>
      <c r="I76" s="149">
        <f>I77+I78+I79+I80+I81</f>
        <v>1418132</v>
      </c>
      <c r="J76" s="149">
        <f t="shared" si="23"/>
        <v>1418132</v>
      </c>
      <c r="K76" s="149">
        <f aca="true" t="shared" si="26" ref="K76:Q76">K78+K79+K80+K81</f>
        <v>5500</v>
      </c>
      <c r="L76" s="149">
        <f>L77+L78+L79+L80+L81</f>
        <v>1412632</v>
      </c>
      <c r="M76" s="149">
        <f t="shared" si="26"/>
        <v>0</v>
      </c>
      <c r="N76" s="149">
        <f t="shared" si="26"/>
        <v>0</v>
      </c>
      <c r="O76" s="149">
        <f t="shared" si="26"/>
        <v>0</v>
      </c>
      <c r="P76" s="149">
        <f t="shared" si="26"/>
        <v>0</v>
      </c>
      <c r="Q76" s="149">
        <f t="shared" si="26"/>
        <v>0</v>
      </c>
      <c r="R76" s="149">
        <f t="shared" si="24"/>
        <v>0</v>
      </c>
      <c r="S76" s="149">
        <f>S78+S79+S80+S81</f>
        <v>0</v>
      </c>
      <c r="T76" s="246">
        <f>T78+T79+T80+T81</f>
        <v>0</v>
      </c>
      <c r="U76" s="247"/>
      <c r="V76" s="246">
        <f>V78+V79+V80+V81</f>
        <v>0</v>
      </c>
      <c r="W76" s="246"/>
      <c r="X76" s="159">
        <f>X78+X79+X80+X81</f>
        <v>0</v>
      </c>
    </row>
    <row r="77" spans="1:24" ht="16.5" customHeight="1">
      <c r="A77" s="152"/>
      <c r="B77" s="224"/>
      <c r="C77" s="224"/>
      <c r="D77" s="153" t="s">
        <v>290</v>
      </c>
      <c r="E77" s="344" t="s">
        <v>291</v>
      </c>
      <c r="F77" s="225"/>
      <c r="G77" s="226">
        <f>I77</f>
        <v>500000</v>
      </c>
      <c r="H77" s="226"/>
      <c r="I77" s="157">
        <f>J77</f>
        <v>500000</v>
      </c>
      <c r="J77" s="157">
        <f>K77+L77</f>
        <v>500000</v>
      </c>
      <c r="K77" s="157"/>
      <c r="L77" s="157">
        <v>500000</v>
      </c>
      <c r="M77" s="157"/>
      <c r="N77" s="157"/>
      <c r="O77" s="157"/>
      <c r="P77" s="157"/>
      <c r="Q77" s="157"/>
      <c r="R77" s="157"/>
      <c r="S77" s="157"/>
      <c r="T77" s="226"/>
      <c r="U77" s="227"/>
      <c r="V77" s="226"/>
      <c r="W77" s="226"/>
      <c r="X77" s="160"/>
    </row>
    <row r="78" spans="1:24" ht="15" customHeight="1">
      <c r="A78" s="152"/>
      <c r="B78" s="224"/>
      <c r="C78" s="224"/>
      <c r="D78" s="153" t="s">
        <v>271</v>
      </c>
      <c r="E78" s="344" t="s">
        <v>272</v>
      </c>
      <c r="F78" s="225"/>
      <c r="G78" s="226">
        <f t="shared" si="21"/>
        <v>95500</v>
      </c>
      <c r="H78" s="226"/>
      <c r="I78" s="157">
        <f t="shared" si="22"/>
        <v>95500</v>
      </c>
      <c r="J78" s="157">
        <f t="shared" si="23"/>
        <v>95500</v>
      </c>
      <c r="K78" s="157" t="s">
        <v>273</v>
      </c>
      <c r="L78" s="157">
        <v>93000</v>
      </c>
      <c r="M78" s="157" t="s">
        <v>166</v>
      </c>
      <c r="N78" s="157" t="s">
        <v>166</v>
      </c>
      <c r="O78" s="157" t="s">
        <v>166</v>
      </c>
      <c r="P78" s="157" t="s">
        <v>166</v>
      </c>
      <c r="Q78" s="157" t="s">
        <v>166</v>
      </c>
      <c r="R78" s="157">
        <f t="shared" si="24"/>
        <v>0</v>
      </c>
      <c r="S78" s="157" t="s">
        <v>166</v>
      </c>
      <c r="T78" s="226" t="s">
        <v>166</v>
      </c>
      <c r="U78" s="227"/>
      <c r="V78" s="226" t="s">
        <v>166</v>
      </c>
      <c r="W78" s="226"/>
      <c r="X78" s="160">
        <v>0</v>
      </c>
    </row>
    <row r="79" spans="1:24" ht="15" customHeight="1">
      <c r="A79" s="152"/>
      <c r="B79" s="224"/>
      <c r="C79" s="224"/>
      <c r="D79" s="153" t="s">
        <v>274</v>
      </c>
      <c r="E79" s="344" t="s">
        <v>275</v>
      </c>
      <c r="F79" s="225"/>
      <c r="G79" s="226">
        <f t="shared" si="21"/>
        <v>709632</v>
      </c>
      <c r="H79" s="226"/>
      <c r="I79" s="157">
        <f t="shared" si="22"/>
        <v>709632</v>
      </c>
      <c r="J79" s="157">
        <f t="shared" si="23"/>
        <v>709632</v>
      </c>
      <c r="K79" s="157" t="s">
        <v>166</v>
      </c>
      <c r="L79" s="157">
        <v>709632</v>
      </c>
      <c r="M79" s="157" t="s">
        <v>166</v>
      </c>
      <c r="N79" s="157" t="s">
        <v>166</v>
      </c>
      <c r="O79" s="157" t="s">
        <v>166</v>
      </c>
      <c r="P79" s="157" t="s">
        <v>166</v>
      </c>
      <c r="Q79" s="157" t="s">
        <v>166</v>
      </c>
      <c r="R79" s="157">
        <f t="shared" si="24"/>
        <v>0</v>
      </c>
      <c r="S79" s="157" t="s">
        <v>166</v>
      </c>
      <c r="T79" s="226" t="s">
        <v>166</v>
      </c>
      <c r="U79" s="227"/>
      <c r="V79" s="226" t="s">
        <v>166</v>
      </c>
      <c r="W79" s="226"/>
      <c r="X79" s="160">
        <v>0</v>
      </c>
    </row>
    <row r="80" spans="1:24" ht="34.5" customHeight="1">
      <c r="A80" s="152"/>
      <c r="B80" s="224"/>
      <c r="C80" s="224"/>
      <c r="D80" s="153" t="s">
        <v>276</v>
      </c>
      <c r="E80" s="344" t="s">
        <v>277</v>
      </c>
      <c r="F80" s="225"/>
      <c r="G80" s="226">
        <f t="shared" si="21"/>
        <v>32000</v>
      </c>
      <c r="H80" s="226"/>
      <c r="I80" s="157">
        <f t="shared" si="22"/>
        <v>32000</v>
      </c>
      <c r="J80" s="157">
        <f t="shared" si="23"/>
        <v>32000</v>
      </c>
      <c r="K80" s="157" t="s">
        <v>278</v>
      </c>
      <c r="L80" s="157">
        <v>29000</v>
      </c>
      <c r="M80" s="157" t="s">
        <v>166</v>
      </c>
      <c r="N80" s="157" t="s">
        <v>166</v>
      </c>
      <c r="O80" s="157" t="s">
        <v>166</v>
      </c>
      <c r="P80" s="157" t="s">
        <v>166</v>
      </c>
      <c r="Q80" s="157" t="s">
        <v>166</v>
      </c>
      <c r="R80" s="157">
        <f t="shared" si="24"/>
        <v>0</v>
      </c>
      <c r="S80" s="157" t="s">
        <v>166</v>
      </c>
      <c r="T80" s="226" t="s">
        <v>166</v>
      </c>
      <c r="U80" s="227"/>
      <c r="V80" s="226" t="s">
        <v>166</v>
      </c>
      <c r="W80" s="226"/>
      <c r="X80" s="160">
        <v>0</v>
      </c>
    </row>
    <row r="81" spans="1:24" ht="13.5" customHeight="1">
      <c r="A81" s="152"/>
      <c r="B81" s="224"/>
      <c r="C81" s="224"/>
      <c r="D81" s="153" t="s">
        <v>279</v>
      </c>
      <c r="E81" s="344" t="s">
        <v>204</v>
      </c>
      <c r="F81" s="225"/>
      <c r="G81" s="226">
        <f t="shared" si="21"/>
        <v>81000</v>
      </c>
      <c r="H81" s="226"/>
      <c r="I81" s="157">
        <f t="shared" si="22"/>
        <v>81000</v>
      </c>
      <c r="J81" s="157">
        <f t="shared" si="23"/>
        <v>81000</v>
      </c>
      <c r="K81" s="157" t="s">
        <v>166</v>
      </c>
      <c r="L81" s="157">
        <v>81000</v>
      </c>
      <c r="M81" s="157" t="s">
        <v>166</v>
      </c>
      <c r="N81" s="157" t="s">
        <v>166</v>
      </c>
      <c r="O81" s="157" t="s">
        <v>166</v>
      </c>
      <c r="P81" s="157" t="s">
        <v>166</v>
      </c>
      <c r="Q81" s="157" t="s">
        <v>166</v>
      </c>
      <c r="R81" s="157">
        <f t="shared" si="24"/>
        <v>0</v>
      </c>
      <c r="S81" s="157" t="s">
        <v>166</v>
      </c>
      <c r="T81" s="226" t="s">
        <v>166</v>
      </c>
      <c r="U81" s="227"/>
      <c r="V81" s="226" t="s">
        <v>166</v>
      </c>
      <c r="W81" s="226"/>
      <c r="X81" s="160">
        <v>0</v>
      </c>
    </row>
    <row r="82" spans="1:24" ht="21" customHeight="1">
      <c r="A82" s="152"/>
      <c r="B82" s="244" t="s">
        <v>280</v>
      </c>
      <c r="C82" s="244"/>
      <c r="D82" s="156"/>
      <c r="E82" s="343" t="s">
        <v>281</v>
      </c>
      <c r="F82" s="245"/>
      <c r="G82" s="246">
        <f t="shared" si="21"/>
        <v>442576</v>
      </c>
      <c r="H82" s="246"/>
      <c r="I82" s="149">
        <f t="shared" si="22"/>
        <v>442576</v>
      </c>
      <c r="J82" s="149">
        <f t="shared" si="23"/>
        <v>99000</v>
      </c>
      <c r="K82" s="149">
        <f aca="true" t="shared" si="27" ref="K82:Q82">K83+K84</f>
        <v>19000</v>
      </c>
      <c r="L82" s="149">
        <f t="shared" si="27"/>
        <v>80000</v>
      </c>
      <c r="M82" s="149">
        <f t="shared" si="27"/>
        <v>343576</v>
      </c>
      <c r="N82" s="149">
        <f t="shared" si="27"/>
        <v>0</v>
      </c>
      <c r="O82" s="149">
        <f t="shared" si="27"/>
        <v>0</v>
      </c>
      <c r="P82" s="149">
        <f t="shared" si="27"/>
        <v>0</v>
      </c>
      <c r="Q82" s="149">
        <f t="shared" si="27"/>
        <v>0</v>
      </c>
      <c r="R82" s="149">
        <f t="shared" si="24"/>
        <v>0</v>
      </c>
      <c r="S82" s="149">
        <f>S83+S84</f>
        <v>0</v>
      </c>
      <c r="T82" s="246">
        <f>T83+T84</f>
        <v>0</v>
      </c>
      <c r="U82" s="247"/>
      <c r="V82" s="246">
        <f>V83+V84</f>
        <v>0</v>
      </c>
      <c r="W82" s="246"/>
      <c r="X82" s="159">
        <f>X83+X84</f>
        <v>0</v>
      </c>
    </row>
    <row r="83" spans="1:24" ht="12" customHeight="1">
      <c r="A83" s="152"/>
      <c r="B83" s="224"/>
      <c r="C83" s="224"/>
      <c r="D83" s="153" t="s">
        <v>282</v>
      </c>
      <c r="E83" s="344" t="s">
        <v>283</v>
      </c>
      <c r="F83" s="225"/>
      <c r="G83" s="226">
        <f t="shared" si="21"/>
        <v>343576</v>
      </c>
      <c r="H83" s="226"/>
      <c r="I83" s="157">
        <f t="shared" si="22"/>
        <v>343576</v>
      </c>
      <c r="J83" s="157">
        <f t="shared" si="23"/>
        <v>0</v>
      </c>
      <c r="K83" s="157" t="s">
        <v>166</v>
      </c>
      <c r="L83" s="157" t="s">
        <v>166</v>
      </c>
      <c r="M83" s="157">
        <v>343576</v>
      </c>
      <c r="N83" s="157" t="s">
        <v>166</v>
      </c>
      <c r="O83" s="157" t="s">
        <v>166</v>
      </c>
      <c r="P83" s="157" t="s">
        <v>166</v>
      </c>
      <c r="Q83" s="157" t="s">
        <v>166</v>
      </c>
      <c r="R83" s="157">
        <f t="shared" si="24"/>
        <v>0</v>
      </c>
      <c r="S83" s="157" t="s">
        <v>166</v>
      </c>
      <c r="T83" s="226" t="s">
        <v>166</v>
      </c>
      <c r="U83" s="227"/>
      <c r="V83" s="226" t="s">
        <v>166</v>
      </c>
      <c r="W83" s="226"/>
      <c r="X83" s="160">
        <v>0</v>
      </c>
    </row>
    <row r="84" spans="1:24" ht="12" customHeight="1">
      <c r="A84" s="152"/>
      <c r="B84" s="224"/>
      <c r="C84" s="224"/>
      <c r="D84" s="153" t="s">
        <v>284</v>
      </c>
      <c r="E84" s="344" t="s">
        <v>204</v>
      </c>
      <c r="F84" s="225"/>
      <c r="G84" s="226">
        <f t="shared" si="21"/>
        <v>99000</v>
      </c>
      <c r="H84" s="226"/>
      <c r="I84" s="157">
        <f t="shared" si="22"/>
        <v>99000</v>
      </c>
      <c r="J84" s="157">
        <f t="shared" si="23"/>
        <v>99000</v>
      </c>
      <c r="K84" s="157">
        <v>19000</v>
      </c>
      <c r="L84" s="157">
        <v>80000</v>
      </c>
      <c r="M84" s="157" t="s">
        <v>166</v>
      </c>
      <c r="N84" s="157" t="s">
        <v>166</v>
      </c>
      <c r="O84" s="157" t="s">
        <v>166</v>
      </c>
      <c r="P84" s="157" t="s">
        <v>166</v>
      </c>
      <c r="Q84" s="157" t="s">
        <v>166</v>
      </c>
      <c r="R84" s="157">
        <f t="shared" si="24"/>
        <v>0</v>
      </c>
      <c r="S84" s="157" t="s">
        <v>166</v>
      </c>
      <c r="T84" s="226" t="s">
        <v>166</v>
      </c>
      <c r="U84" s="227"/>
      <c r="V84" s="226" t="s">
        <v>166</v>
      </c>
      <c r="W84" s="226"/>
      <c r="X84" s="160">
        <v>0</v>
      </c>
    </row>
    <row r="85" spans="1:24" ht="14.25" customHeight="1">
      <c r="A85" s="152"/>
      <c r="B85" s="244" t="s">
        <v>285</v>
      </c>
      <c r="C85" s="244"/>
      <c r="D85" s="156"/>
      <c r="E85" s="343" t="s">
        <v>286</v>
      </c>
      <c r="F85" s="245"/>
      <c r="G85" s="246">
        <f t="shared" si="21"/>
        <v>305000</v>
      </c>
      <c r="H85" s="246"/>
      <c r="I85" s="149">
        <f t="shared" si="22"/>
        <v>305000</v>
      </c>
      <c r="J85" s="149">
        <f t="shared" si="23"/>
        <v>0</v>
      </c>
      <c r="K85" s="149" t="str">
        <f aca="true" t="shared" si="28" ref="K85:Q85">K86</f>
        <v>0,00</v>
      </c>
      <c r="L85" s="149" t="str">
        <f t="shared" si="28"/>
        <v>0,00</v>
      </c>
      <c r="M85" s="149">
        <f t="shared" si="28"/>
        <v>290000</v>
      </c>
      <c r="N85" s="149" t="str">
        <f t="shared" si="28"/>
        <v>15 000,00</v>
      </c>
      <c r="O85" s="149" t="str">
        <f t="shared" si="28"/>
        <v>0,00</v>
      </c>
      <c r="P85" s="149" t="str">
        <f t="shared" si="28"/>
        <v>0,00</v>
      </c>
      <c r="Q85" s="149" t="str">
        <f t="shared" si="28"/>
        <v>0,00</v>
      </c>
      <c r="R85" s="149">
        <f t="shared" si="24"/>
        <v>0</v>
      </c>
      <c r="S85" s="149" t="str">
        <f>S86</f>
        <v>0,00</v>
      </c>
      <c r="T85" s="246" t="str">
        <f>T86</f>
        <v>0,00</v>
      </c>
      <c r="U85" s="247"/>
      <c r="V85" s="246" t="str">
        <f>V86</f>
        <v>0,00</v>
      </c>
      <c r="W85" s="246"/>
      <c r="X85" s="159">
        <f>X86</f>
        <v>0</v>
      </c>
    </row>
    <row r="86" spans="1:24" ht="21" customHeight="1">
      <c r="A86" s="152"/>
      <c r="B86" s="224"/>
      <c r="C86" s="224"/>
      <c r="D86" s="153" t="s">
        <v>287</v>
      </c>
      <c r="E86" s="344" t="s">
        <v>288</v>
      </c>
      <c r="F86" s="225"/>
      <c r="G86" s="226">
        <f t="shared" si="21"/>
        <v>305000</v>
      </c>
      <c r="H86" s="226"/>
      <c r="I86" s="157">
        <f t="shared" si="22"/>
        <v>305000</v>
      </c>
      <c r="J86" s="157">
        <f t="shared" si="23"/>
        <v>0</v>
      </c>
      <c r="K86" s="157" t="s">
        <v>166</v>
      </c>
      <c r="L86" s="157" t="s">
        <v>166</v>
      </c>
      <c r="M86" s="157">
        <v>290000</v>
      </c>
      <c r="N86" s="157" t="s">
        <v>262</v>
      </c>
      <c r="O86" s="157" t="s">
        <v>166</v>
      </c>
      <c r="P86" s="157" t="s">
        <v>166</v>
      </c>
      <c r="Q86" s="157" t="s">
        <v>166</v>
      </c>
      <c r="R86" s="157">
        <f t="shared" si="24"/>
        <v>0</v>
      </c>
      <c r="S86" s="157" t="s">
        <v>166</v>
      </c>
      <c r="T86" s="226" t="s">
        <v>166</v>
      </c>
      <c r="U86" s="227"/>
      <c r="V86" s="226" t="s">
        <v>166</v>
      </c>
      <c r="W86" s="226"/>
      <c r="X86" s="160">
        <v>0</v>
      </c>
    </row>
    <row r="87" spans="1:24" s="169" customFormat="1" ht="18" customHeight="1" thickBot="1">
      <c r="A87" s="166"/>
      <c r="B87" s="351" t="s">
        <v>289</v>
      </c>
      <c r="C87" s="352"/>
      <c r="D87" s="352"/>
      <c r="E87" s="218"/>
      <c r="F87" s="218"/>
      <c r="G87" s="219">
        <f>I87+R87</f>
        <v>40059857.82</v>
      </c>
      <c r="H87" s="219"/>
      <c r="I87" s="167">
        <f>J87+M87+N87+Q87</f>
        <v>33301946.85</v>
      </c>
      <c r="J87" s="167">
        <f>K87+L87</f>
        <v>26947813.85</v>
      </c>
      <c r="K87" s="167">
        <f>K10+K14+K20+K24+K30+K32+K37+K39+K43+K51+K54+K72+K76+K82+K85</f>
        <v>16571821</v>
      </c>
      <c r="L87" s="167">
        <f>L10+L12+L14+L16+L20+L22+L24+L30+L32+L39+L43+L51+L54+L72+L76+L82+L85</f>
        <v>10375992.85</v>
      </c>
      <c r="M87" s="167">
        <f>M10+M14+M16+M20+M22+M24+M30+M32+M37+M39+M43+M51+M54+M72+M76+M82+M85</f>
        <v>1235161</v>
      </c>
      <c r="N87" s="167">
        <f>N24+N32+N43+N51+N54+N72+N76+N82+N85</f>
        <v>4048550</v>
      </c>
      <c r="O87" s="167">
        <v>0</v>
      </c>
      <c r="P87" s="167">
        <f>P24+P37</f>
        <v>0</v>
      </c>
      <c r="Q87" s="167">
        <f>Q37</f>
        <v>1070422</v>
      </c>
      <c r="R87" s="167">
        <f>S87+V87+X87</f>
        <v>6757910.97</v>
      </c>
      <c r="S87" s="167">
        <f>S16+S24+S30+S43</f>
        <v>6433205.97</v>
      </c>
      <c r="T87" s="219">
        <f>T43</f>
        <v>5006745.97</v>
      </c>
      <c r="U87" s="243"/>
      <c r="V87" s="219">
        <f>V10</f>
        <v>0</v>
      </c>
      <c r="W87" s="219"/>
      <c r="X87" s="168">
        <f>X10+X12+X16+X20+X22+X24+X30+X32+X37+X39+X43+X51+X54+X72+X76+X82+X85</f>
        <v>324705</v>
      </c>
    </row>
    <row r="88" spans="1:24" ht="9.75" customHeight="1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</row>
    <row r="89" spans="1:24" ht="9.75" customHeight="1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217" t="s">
        <v>335</v>
      </c>
      <c r="T89" s="217"/>
      <c r="U89" s="217"/>
      <c r="V89" s="217"/>
      <c r="W89" s="165"/>
      <c r="X89" s="165"/>
    </row>
    <row r="90" spans="1:24" ht="18.75" customHeight="1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217" t="s">
        <v>336</v>
      </c>
      <c r="T90" s="217"/>
      <c r="U90" s="217"/>
      <c r="V90" s="217"/>
      <c r="W90" s="165"/>
      <c r="X90" s="165"/>
    </row>
    <row r="91" spans="1:24" ht="9.75" customHeight="1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6"/>
      <c r="V91" s="216"/>
      <c r="W91" s="215"/>
      <c r="X91" s="215"/>
    </row>
  </sheetData>
  <mergeCells count="415">
    <mergeCell ref="B42:C42"/>
    <mergeCell ref="E42:F42"/>
    <mergeCell ref="G42:H42"/>
    <mergeCell ref="T42:U42"/>
    <mergeCell ref="A61:T61"/>
    <mergeCell ref="U61:V61"/>
    <mergeCell ref="W61:X61"/>
    <mergeCell ref="S89:V89"/>
    <mergeCell ref="B77:C77"/>
    <mergeCell ref="E77:F77"/>
    <mergeCell ref="G77:H77"/>
    <mergeCell ref="T77:U77"/>
    <mergeCell ref="V77:W77"/>
    <mergeCell ref="J65:J67"/>
    <mergeCell ref="B58:C58"/>
    <mergeCell ref="E58:F58"/>
    <mergeCell ref="G58:H58"/>
    <mergeCell ref="T58:U58"/>
    <mergeCell ref="V58:W58"/>
    <mergeCell ref="V37:W37"/>
    <mergeCell ref="V38:W38"/>
    <mergeCell ref="V39:W39"/>
    <mergeCell ref="V42:W42"/>
    <mergeCell ref="V56:W56"/>
    <mergeCell ref="V40:W40"/>
    <mergeCell ref="V41:W41"/>
    <mergeCell ref="V43:W43"/>
    <mergeCell ref="V44:W44"/>
    <mergeCell ref="T35:U35"/>
    <mergeCell ref="V35:W35"/>
    <mergeCell ref="B36:C36"/>
    <mergeCell ref="E36:F36"/>
    <mergeCell ref="G36:H36"/>
    <mergeCell ref="T36:U36"/>
    <mergeCell ref="V36:W36"/>
    <mergeCell ref="B35:C35"/>
    <mergeCell ref="E35:F35"/>
    <mergeCell ref="G35:H35"/>
    <mergeCell ref="B1:X1"/>
    <mergeCell ref="A2:B2"/>
    <mergeCell ref="C2:E2"/>
    <mergeCell ref="F2:G2"/>
    <mergeCell ref="H2:X2"/>
    <mergeCell ref="J6:J8"/>
    <mergeCell ref="K6:L7"/>
    <mergeCell ref="B3:C8"/>
    <mergeCell ref="D3:D8"/>
    <mergeCell ref="E3:F8"/>
    <mergeCell ref="G3:H8"/>
    <mergeCell ref="O6:O8"/>
    <mergeCell ref="P6:P8"/>
    <mergeCell ref="I3:X3"/>
    <mergeCell ref="I4:I8"/>
    <mergeCell ref="J4:Q5"/>
    <mergeCell ref="R4:R8"/>
    <mergeCell ref="S4:X4"/>
    <mergeCell ref="S5:S8"/>
    <mergeCell ref="T5:U6"/>
    <mergeCell ref="V5:W8"/>
    <mergeCell ref="Q6:Q8"/>
    <mergeCell ref="X6:X8"/>
    <mergeCell ref="T7:U8"/>
    <mergeCell ref="B9:C9"/>
    <mergeCell ref="E9:F9"/>
    <mergeCell ref="G9:H9"/>
    <mergeCell ref="T9:U9"/>
    <mergeCell ref="V9:W9"/>
    <mergeCell ref="M6:M8"/>
    <mergeCell ref="N6:N8"/>
    <mergeCell ref="V10:W10"/>
    <mergeCell ref="B10:C10"/>
    <mergeCell ref="E10:F10"/>
    <mergeCell ref="G10:H10"/>
    <mergeCell ref="T10:U10"/>
    <mergeCell ref="V11:W11"/>
    <mergeCell ref="B12:C12"/>
    <mergeCell ref="E12:F12"/>
    <mergeCell ref="G12:H12"/>
    <mergeCell ref="T12:U12"/>
    <mergeCell ref="V12:W12"/>
    <mergeCell ref="B11:C11"/>
    <mergeCell ref="E11:F11"/>
    <mergeCell ref="G11:H11"/>
    <mergeCell ref="T11:U11"/>
    <mergeCell ref="V13:W13"/>
    <mergeCell ref="B14:C14"/>
    <mergeCell ref="E14:F14"/>
    <mergeCell ref="G14:H14"/>
    <mergeCell ref="T14:U14"/>
    <mergeCell ref="V14:W14"/>
    <mergeCell ref="B13:C13"/>
    <mergeCell ref="E13:F13"/>
    <mergeCell ref="G13:H13"/>
    <mergeCell ref="T13:U13"/>
    <mergeCell ref="V15:W15"/>
    <mergeCell ref="B16:C16"/>
    <mergeCell ref="E16:F16"/>
    <mergeCell ref="G16:H16"/>
    <mergeCell ref="T16:U16"/>
    <mergeCell ref="V16:W16"/>
    <mergeCell ref="B15:C15"/>
    <mergeCell ref="E15:F15"/>
    <mergeCell ref="G15:H15"/>
    <mergeCell ref="T15:U15"/>
    <mergeCell ref="V17:W17"/>
    <mergeCell ref="B18:C18"/>
    <mergeCell ref="E18:F18"/>
    <mergeCell ref="G18:H18"/>
    <mergeCell ref="T18:U18"/>
    <mergeCell ref="V18:W18"/>
    <mergeCell ref="B17:C17"/>
    <mergeCell ref="E17:F17"/>
    <mergeCell ref="G17:H17"/>
    <mergeCell ref="T17:U17"/>
    <mergeCell ref="V19:W19"/>
    <mergeCell ref="B20:C20"/>
    <mergeCell ref="E20:F20"/>
    <mergeCell ref="G20:H20"/>
    <mergeCell ref="T20:U20"/>
    <mergeCell ref="V20:W20"/>
    <mergeCell ref="B19:C19"/>
    <mergeCell ref="E19:F19"/>
    <mergeCell ref="G19:H19"/>
    <mergeCell ref="T19:U19"/>
    <mergeCell ref="V21:W21"/>
    <mergeCell ref="B22:C22"/>
    <mergeCell ref="E22:F22"/>
    <mergeCell ref="G22:H22"/>
    <mergeCell ref="T22:U22"/>
    <mergeCell ref="V22:W22"/>
    <mergeCell ref="B21:C21"/>
    <mergeCell ref="E21:F21"/>
    <mergeCell ref="G21:H21"/>
    <mergeCell ref="T21:U21"/>
    <mergeCell ref="V23:W23"/>
    <mergeCell ref="B24:C24"/>
    <mergeCell ref="E24:F24"/>
    <mergeCell ref="G24:H24"/>
    <mergeCell ref="T24:U24"/>
    <mergeCell ref="V24:W24"/>
    <mergeCell ref="B23:C23"/>
    <mergeCell ref="E23:F23"/>
    <mergeCell ref="G23:H23"/>
    <mergeCell ref="T23:U23"/>
    <mergeCell ref="V25:W25"/>
    <mergeCell ref="B26:C26"/>
    <mergeCell ref="E26:F26"/>
    <mergeCell ref="G26:H26"/>
    <mergeCell ref="T26:U26"/>
    <mergeCell ref="V26:W26"/>
    <mergeCell ref="B25:C25"/>
    <mergeCell ref="E25:F25"/>
    <mergeCell ref="G25:H25"/>
    <mergeCell ref="T25:U25"/>
    <mergeCell ref="V27:W27"/>
    <mergeCell ref="B28:C28"/>
    <mergeCell ref="E28:F28"/>
    <mergeCell ref="G28:H28"/>
    <mergeCell ref="T28:U28"/>
    <mergeCell ref="V28:W28"/>
    <mergeCell ref="B27:C27"/>
    <mergeCell ref="E27:F27"/>
    <mergeCell ref="G27:H27"/>
    <mergeCell ref="T27:U27"/>
    <mergeCell ref="V29:W29"/>
    <mergeCell ref="B30:C30"/>
    <mergeCell ref="E30:F30"/>
    <mergeCell ref="G30:H30"/>
    <mergeCell ref="T30:U30"/>
    <mergeCell ref="V30:W30"/>
    <mergeCell ref="B29:C29"/>
    <mergeCell ref="E29:F29"/>
    <mergeCell ref="G29:H29"/>
    <mergeCell ref="T29:U29"/>
    <mergeCell ref="V31:W31"/>
    <mergeCell ref="B32:C32"/>
    <mergeCell ref="E32:F32"/>
    <mergeCell ref="G32:H32"/>
    <mergeCell ref="T32:U32"/>
    <mergeCell ref="V32:W32"/>
    <mergeCell ref="B31:C31"/>
    <mergeCell ref="E31:F31"/>
    <mergeCell ref="G31:H31"/>
    <mergeCell ref="T31:U31"/>
    <mergeCell ref="V33:W33"/>
    <mergeCell ref="B34:C34"/>
    <mergeCell ref="E34:F34"/>
    <mergeCell ref="G34:H34"/>
    <mergeCell ref="T34:U34"/>
    <mergeCell ref="V34:W34"/>
    <mergeCell ref="B33:C33"/>
    <mergeCell ref="E33:F33"/>
    <mergeCell ref="G33:H33"/>
    <mergeCell ref="T33:U33"/>
    <mergeCell ref="B38:C38"/>
    <mergeCell ref="E38:F38"/>
    <mergeCell ref="G38:H38"/>
    <mergeCell ref="T38:U38"/>
    <mergeCell ref="B37:C37"/>
    <mergeCell ref="E37:F37"/>
    <mergeCell ref="G37:H37"/>
    <mergeCell ref="T37:U37"/>
    <mergeCell ref="B39:C39"/>
    <mergeCell ref="E39:F39"/>
    <mergeCell ref="G39:H39"/>
    <mergeCell ref="T39:U39"/>
    <mergeCell ref="B40:C40"/>
    <mergeCell ref="E40:F40"/>
    <mergeCell ref="G40:H40"/>
    <mergeCell ref="T40:U40"/>
    <mergeCell ref="B43:C43"/>
    <mergeCell ref="E43:F43"/>
    <mergeCell ref="G43:H43"/>
    <mergeCell ref="T43:U43"/>
    <mergeCell ref="B41:C41"/>
    <mergeCell ref="E41:F41"/>
    <mergeCell ref="G41:H41"/>
    <mergeCell ref="T41:U41"/>
    <mergeCell ref="V45:W45"/>
    <mergeCell ref="B44:C44"/>
    <mergeCell ref="E44:F44"/>
    <mergeCell ref="G44:H44"/>
    <mergeCell ref="T44:U44"/>
    <mergeCell ref="B45:C45"/>
    <mergeCell ref="E45:F45"/>
    <mergeCell ref="G45:H45"/>
    <mergeCell ref="T45:U45"/>
    <mergeCell ref="V46:W46"/>
    <mergeCell ref="B47:C47"/>
    <mergeCell ref="E47:F47"/>
    <mergeCell ref="G47:H47"/>
    <mergeCell ref="T47:U47"/>
    <mergeCell ref="V47:W47"/>
    <mergeCell ref="B46:C46"/>
    <mergeCell ref="E46:F46"/>
    <mergeCell ref="G46:H46"/>
    <mergeCell ref="T46:U46"/>
    <mergeCell ref="V48:W48"/>
    <mergeCell ref="B49:C49"/>
    <mergeCell ref="E49:F49"/>
    <mergeCell ref="G49:H49"/>
    <mergeCell ref="T49:U49"/>
    <mergeCell ref="V49:W49"/>
    <mergeCell ref="B48:C48"/>
    <mergeCell ref="E48:F48"/>
    <mergeCell ref="G48:H48"/>
    <mergeCell ref="T48:U48"/>
    <mergeCell ref="V50:W50"/>
    <mergeCell ref="B51:C51"/>
    <mergeCell ref="E51:F51"/>
    <mergeCell ref="G51:H51"/>
    <mergeCell ref="T51:U51"/>
    <mergeCell ref="V51:W51"/>
    <mergeCell ref="B50:C50"/>
    <mergeCell ref="E50:F50"/>
    <mergeCell ref="G50:H50"/>
    <mergeCell ref="T50:U50"/>
    <mergeCell ref="V52:W52"/>
    <mergeCell ref="B53:C53"/>
    <mergeCell ref="E53:F53"/>
    <mergeCell ref="G53:H53"/>
    <mergeCell ref="T53:U53"/>
    <mergeCell ref="V53:W53"/>
    <mergeCell ref="B52:C52"/>
    <mergeCell ref="E52:F52"/>
    <mergeCell ref="G52:H52"/>
    <mergeCell ref="T52:U52"/>
    <mergeCell ref="V54:W54"/>
    <mergeCell ref="B55:C55"/>
    <mergeCell ref="E55:F55"/>
    <mergeCell ref="G55:H55"/>
    <mergeCell ref="T55:U55"/>
    <mergeCell ref="V55:W55"/>
    <mergeCell ref="B54:C54"/>
    <mergeCell ref="E54:F54"/>
    <mergeCell ref="G54:H54"/>
    <mergeCell ref="T54:U54"/>
    <mergeCell ref="V57:W57"/>
    <mergeCell ref="B57:C57"/>
    <mergeCell ref="E57:F57"/>
    <mergeCell ref="G57:H57"/>
    <mergeCell ref="T57:U57"/>
    <mergeCell ref="V59:W59"/>
    <mergeCell ref="B60:C60"/>
    <mergeCell ref="E60:F60"/>
    <mergeCell ref="G60:H60"/>
    <mergeCell ref="T60:U60"/>
    <mergeCell ref="V60:W60"/>
    <mergeCell ref="B59:C59"/>
    <mergeCell ref="E59:F59"/>
    <mergeCell ref="G59:H59"/>
    <mergeCell ref="T59:U59"/>
    <mergeCell ref="K65:L66"/>
    <mergeCell ref="B62:C67"/>
    <mergeCell ref="D62:D67"/>
    <mergeCell ref="E62:F67"/>
    <mergeCell ref="G62:H67"/>
    <mergeCell ref="O65:O67"/>
    <mergeCell ref="P65:P67"/>
    <mergeCell ref="I62:X62"/>
    <mergeCell ref="I63:I67"/>
    <mergeCell ref="J63:Q64"/>
    <mergeCell ref="R63:R67"/>
    <mergeCell ref="S63:X63"/>
    <mergeCell ref="S64:S67"/>
    <mergeCell ref="T64:U65"/>
    <mergeCell ref="V64:W67"/>
    <mergeCell ref="Q65:Q67"/>
    <mergeCell ref="X65:X67"/>
    <mergeCell ref="T66:U67"/>
    <mergeCell ref="B68:C68"/>
    <mergeCell ref="E68:F68"/>
    <mergeCell ref="G68:H68"/>
    <mergeCell ref="T68:U68"/>
    <mergeCell ref="V68:W68"/>
    <mergeCell ref="M65:M67"/>
    <mergeCell ref="N65:N67"/>
    <mergeCell ref="V69:W69"/>
    <mergeCell ref="B70:C70"/>
    <mergeCell ref="E70:F70"/>
    <mergeCell ref="G70:H70"/>
    <mergeCell ref="T70:U70"/>
    <mergeCell ref="V70:W70"/>
    <mergeCell ref="B69:C69"/>
    <mergeCell ref="E69:F69"/>
    <mergeCell ref="G69:H69"/>
    <mergeCell ref="T69:U69"/>
    <mergeCell ref="V71:W71"/>
    <mergeCell ref="B72:C72"/>
    <mergeCell ref="E72:F72"/>
    <mergeCell ref="G72:H72"/>
    <mergeCell ref="T72:U72"/>
    <mergeCell ref="V72:W72"/>
    <mergeCell ref="B71:C71"/>
    <mergeCell ref="E71:F71"/>
    <mergeCell ref="G71:H71"/>
    <mergeCell ref="T71:U71"/>
    <mergeCell ref="V73:W73"/>
    <mergeCell ref="B74:C74"/>
    <mergeCell ref="E74:F74"/>
    <mergeCell ref="G74:H74"/>
    <mergeCell ref="T74:U74"/>
    <mergeCell ref="V74:W74"/>
    <mergeCell ref="B73:C73"/>
    <mergeCell ref="E73:F73"/>
    <mergeCell ref="G73:H73"/>
    <mergeCell ref="T73:U73"/>
    <mergeCell ref="V75:W75"/>
    <mergeCell ref="B76:C76"/>
    <mergeCell ref="E76:F76"/>
    <mergeCell ref="G76:H76"/>
    <mergeCell ref="T76:U76"/>
    <mergeCell ref="V76:W76"/>
    <mergeCell ref="B75:C75"/>
    <mergeCell ref="E75:F75"/>
    <mergeCell ref="G75:H75"/>
    <mergeCell ref="T75:U75"/>
    <mergeCell ref="V78:W78"/>
    <mergeCell ref="B79:C79"/>
    <mergeCell ref="E79:F79"/>
    <mergeCell ref="G79:H79"/>
    <mergeCell ref="T79:U79"/>
    <mergeCell ref="V79:W79"/>
    <mergeCell ref="B78:C78"/>
    <mergeCell ref="E78:F78"/>
    <mergeCell ref="G78:H78"/>
    <mergeCell ref="T78:U78"/>
    <mergeCell ref="V80:W80"/>
    <mergeCell ref="B81:C81"/>
    <mergeCell ref="E81:F81"/>
    <mergeCell ref="G81:H81"/>
    <mergeCell ref="T81:U81"/>
    <mergeCell ref="V81:W81"/>
    <mergeCell ref="B80:C80"/>
    <mergeCell ref="E80:F80"/>
    <mergeCell ref="G80:H80"/>
    <mergeCell ref="T80:U80"/>
    <mergeCell ref="V82:W82"/>
    <mergeCell ref="B83:C83"/>
    <mergeCell ref="E83:F83"/>
    <mergeCell ref="G83:H83"/>
    <mergeCell ref="T83:U83"/>
    <mergeCell ref="V83:W83"/>
    <mergeCell ref="B82:C82"/>
    <mergeCell ref="E82:F82"/>
    <mergeCell ref="G82:H82"/>
    <mergeCell ref="T82:U82"/>
    <mergeCell ref="V84:W84"/>
    <mergeCell ref="B85:C85"/>
    <mergeCell ref="E85:F85"/>
    <mergeCell ref="G85:H85"/>
    <mergeCell ref="T85:U85"/>
    <mergeCell ref="V85:W85"/>
    <mergeCell ref="B84:C84"/>
    <mergeCell ref="E84:F84"/>
    <mergeCell ref="G84:H84"/>
    <mergeCell ref="T84:U84"/>
    <mergeCell ref="V86:W86"/>
    <mergeCell ref="B87:F87"/>
    <mergeCell ref="G87:H87"/>
    <mergeCell ref="T87:U87"/>
    <mergeCell ref="V87:W87"/>
    <mergeCell ref="B86:C86"/>
    <mergeCell ref="E86:F86"/>
    <mergeCell ref="G86:H86"/>
    <mergeCell ref="T86:U86"/>
    <mergeCell ref="A88:X88"/>
    <mergeCell ref="A91:T91"/>
    <mergeCell ref="U91:V91"/>
    <mergeCell ref="W91:X91"/>
    <mergeCell ref="S90:V90"/>
    <mergeCell ref="B56:C56"/>
    <mergeCell ref="E56:F56"/>
    <mergeCell ref="G56:H56"/>
    <mergeCell ref="T56:U56"/>
  </mergeCells>
  <printOptions/>
  <pageMargins left="0.29" right="0.19" top="0.6" bottom="0.4" header="0.35" footer="0.32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C34" sqref="C34:D34"/>
    </sheetView>
  </sheetViews>
  <sheetFormatPr defaultColWidth="9.140625" defaultRowHeight="12.75"/>
  <cols>
    <col min="1" max="1" width="7.00390625" style="23" customWidth="1"/>
    <col min="2" max="2" width="44.28125" style="23" customWidth="1"/>
    <col min="3" max="3" width="17.7109375" style="23" customWidth="1"/>
    <col min="4" max="4" width="18.57421875" style="23" customWidth="1"/>
    <col min="5" max="7" width="9.140625" style="23" customWidth="1"/>
    <col min="8" max="8" width="10.140625" style="23" bestFit="1" customWidth="1"/>
    <col min="9" max="16384" width="9.140625" style="23" customWidth="1"/>
  </cols>
  <sheetData>
    <row r="1" spans="2:4" ht="17.25" customHeight="1">
      <c r="B1" s="269" t="s">
        <v>65</v>
      </c>
      <c r="C1" s="269"/>
      <c r="D1" s="269"/>
    </row>
    <row r="2" spans="3:4" ht="17.25" customHeight="1">
      <c r="C2" s="269" t="s">
        <v>295</v>
      </c>
      <c r="D2" s="269"/>
    </row>
    <row r="3" ht="29.25" customHeight="1"/>
    <row r="4" spans="1:4" ht="27" customHeight="1">
      <c r="A4" s="274" t="s">
        <v>296</v>
      </c>
      <c r="B4" s="274"/>
      <c r="C4" s="274"/>
      <c r="D4" s="274"/>
    </row>
    <row r="5" ht="14.25">
      <c r="D5" s="24"/>
    </row>
    <row r="6" spans="1:4" s="26" customFormat="1" ht="15" customHeight="1">
      <c r="A6" s="272" t="s">
        <v>4</v>
      </c>
      <c r="B6" s="272" t="s">
        <v>5</v>
      </c>
      <c r="C6" s="273" t="s">
        <v>6</v>
      </c>
      <c r="D6" s="273" t="s">
        <v>297</v>
      </c>
    </row>
    <row r="7" spans="1:4" s="26" customFormat="1" ht="15" customHeight="1">
      <c r="A7" s="272"/>
      <c r="B7" s="272"/>
      <c r="C7" s="272"/>
      <c r="D7" s="273"/>
    </row>
    <row r="8" spans="1:4" s="26" customFormat="1" ht="15.75" customHeight="1">
      <c r="A8" s="272"/>
      <c r="B8" s="272"/>
      <c r="C8" s="272"/>
      <c r="D8" s="273"/>
    </row>
    <row r="9" spans="1:4" s="27" customFormat="1" ht="9.75" customHeight="1">
      <c r="A9" s="25">
        <v>1</v>
      </c>
      <c r="B9" s="25">
        <v>2</v>
      </c>
      <c r="C9" s="25">
        <v>3</v>
      </c>
      <c r="D9" s="22">
        <v>4</v>
      </c>
    </row>
    <row r="10" spans="1:4" s="30" customFormat="1" ht="20.25" customHeight="1">
      <c r="A10" s="28" t="s">
        <v>7</v>
      </c>
      <c r="B10" s="29" t="s">
        <v>8</v>
      </c>
      <c r="C10" s="28"/>
      <c r="D10" s="68">
        <v>38904278.25</v>
      </c>
    </row>
    <row r="11" spans="1:4" ht="19.5" customHeight="1">
      <c r="A11" s="28" t="s">
        <v>9</v>
      </c>
      <c r="B11" s="29" t="s">
        <v>10</v>
      </c>
      <c r="C11" s="28"/>
      <c r="D11" s="68">
        <v>40059857.82</v>
      </c>
    </row>
    <row r="12" spans="1:4" ht="20.25" customHeight="1">
      <c r="A12" s="28" t="s">
        <v>11</v>
      </c>
      <c r="B12" s="29" t="s">
        <v>12</v>
      </c>
      <c r="C12" s="31"/>
      <c r="D12" s="69">
        <f>D10-D11</f>
        <v>-1155579.5700000003</v>
      </c>
    </row>
    <row r="13" spans="1:4" ht="23.25" customHeight="1">
      <c r="A13" s="270" t="s">
        <v>13</v>
      </c>
      <c r="B13" s="271"/>
      <c r="C13" s="31"/>
      <c r="D13" s="67">
        <f>D14+D15+D16+D17+D18+D19+D20+D21</f>
        <v>2589579.57</v>
      </c>
    </row>
    <row r="14" spans="1:4" ht="21.75" customHeight="1">
      <c r="A14" s="28" t="s">
        <v>7</v>
      </c>
      <c r="B14" s="32" t="s">
        <v>14</v>
      </c>
      <c r="C14" s="28" t="s">
        <v>15</v>
      </c>
      <c r="D14" s="68">
        <v>0</v>
      </c>
    </row>
    <row r="15" spans="1:4" ht="18.75" customHeight="1">
      <c r="A15" s="33" t="s">
        <v>9</v>
      </c>
      <c r="B15" s="31" t="s">
        <v>16</v>
      </c>
      <c r="C15" s="28" t="s">
        <v>15</v>
      </c>
      <c r="D15" s="68">
        <v>0</v>
      </c>
    </row>
    <row r="16" spans="1:4" ht="44.25" customHeight="1">
      <c r="A16" s="28" t="s">
        <v>11</v>
      </c>
      <c r="B16" s="34" t="s">
        <v>64</v>
      </c>
      <c r="C16" s="28" t="s">
        <v>17</v>
      </c>
      <c r="D16" s="69"/>
    </row>
    <row r="17" spans="1:4" ht="18.75" customHeight="1">
      <c r="A17" s="33" t="s">
        <v>18</v>
      </c>
      <c r="B17" s="31" t="s">
        <v>19</v>
      </c>
      <c r="C17" s="28" t="s">
        <v>20</v>
      </c>
      <c r="D17" s="69"/>
    </row>
    <row r="18" spans="1:4" ht="18.75" customHeight="1">
      <c r="A18" s="28" t="s">
        <v>21</v>
      </c>
      <c r="B18" s="31" t="s">
        <v>22</v>
      </c>
      <c r="C18" s="28" t="s">
        <v>23</v>
      </c>
      <c r="D18" s="69"/>
    </row>
    <row r="19" spans="1:4" ht="18.75" customHeight="1">
      <c r="A19" s="33" t="s">
        <v>24</v>
      </c>
      <c r="B19" s="31" t="s">
        <v>25</v>
      </c>
      <c r="C19" s="28" t="s">
        <v>26</v>
      </c>
      <c r="D19" s="70"/>
    </row>
    <row r="20" spans="1:4" ht="18.75" customHeight="1">
      <c r="A20" s="28" t="s">
        <v>27</v>
      </c>
      <c r="B20" s="31" t="s">
        <v>28</v>
      </c>
      <c r="C20" s="28" t="s">
        <v>29</v>
      </c>
      <c r="D20" s="71">
        <v>0</v>
      </c>
    </row>
    <row r="21" spans="1:4" ht="17.25" customHeight="1">
      <c r="A21" s="28" t="s">
        <v>30</v>
      </c>
      <c r="B21" s="35" t="s">
        <v>31</v>
      </c>
      <c r="C21" s="28" t="s">
        <v>32</v>
      </c>
      <c r="D21" s="68">
        <v>2589579.57</v>
      </c>
    </row>
    <row r="22" spans="1:4" ht="18.75" customHeight="1">
      <c r="A22" s="270" t="s">
        <v>33</v>
      </c>
      <c r="B22" s="271"/>
      <c r="C22" s="28"/>
      <c r="D22" s="67">
        <f>D23+D24+D28</f>
        <v>1434000</v>
      </c>
    </row>
    <row r="23" spans="1:4" ht="16.5" customHeight="1">
      <c r="A23" s="28" t="s">
        <v>7</v>
      </c>
      <c r="B23" s="31" t="s">
        <v>34</v>
      </c>
      <c r="C23" s="28" t="s">
        <v>35</v>
      </c>
      <c r="D23" s="68">
        <v>0</v>
      </c>
    </row>
    <row r="24" spans="1:4" ht="17.25" customHeight="1">
      <c r="A24" s="33" t="s">
        <v>9</v>
      </c>
      <c r="B24" s="36" t="s">
        <v>36</v>
      </c>
      <c r="C24" s="33" t="s">
        <v>35</v>
      </c>
      <c r="D24" s="68">
        <v>134000</v>
      </c>
    </row>
    <row r="25" spans="1:4" ht="38.25" customHeight="1">
      <c r="A25" s="28" t="s">
        <v>11</v>
      </c>
      <c r="B25" s="37" t="s">
        <v>37</v>
      </c>
      <c r="C25" s="28" t="s">
        <v>38</v>
      </c>
      <c r="D25" s="71"/>
    </row>
    <row r="26" spans="1:4" ht="14.25" customHeight="1">
      <c r="A26" s="33" t="s">
        <v>18</v>
      </c>
      <c r="B26" s="36" t="s">
        <v>39</v>
      </c>
      <c r="C26" s="33" t="s">
        <v>40</v>
      </c>
      <c r="D26" s="72"/>
    </row>
    <row r="27" spans="1:4" ht="15.75" customHeight="1">
      <c r="A27" s="28" t="s">
        <v>21</v>
      </c>
      <c r="B27" s="31" t="s">
        <v>41</v>
      </c>
      <c r="C27" s="28" t="s">
        <v>42</v>
      </c>
      <c r="D27" s="71"/>
    </row>
    <row r="28" spans="1:4" ht="15" customHeight="1">
      <c r="A28" s="38" t="s">
        <v>24</v>
      </c>
      <c r="B28" s="35" t="s">
        <v>43</v>
      </c>
      <c r="C28" s="38" t="s">
        <v>44</v>
      </c>
      <c r="D28" s="68">
        <v>1300000</v>
      </c>
    </row>
    <row r="29" spans="1:6" ht="18" customHeight="1">
      <c r="A29" s="38" t="s">
        <v>27</v>
      </c>
      <c r="B29" s="35" t="s">
        <v>45</v>
      </c>
      <c r="C29" s="39" t="s">
        <v>46</v>
      </c>
      <c r="D29" s="40"/>
      <c r="E29" s="41"/>
      <c r="F29" s="41"/>
    </row>
    <row r="30" spans="1:3" ht="14.25">
      <c r="A30" s="42"/>
      <c r="B30" s="43"/>
      <c r="C30" s="44"/>
    </row>
    <row r="32" spans="3:4" ht="14.25">
      <c r="C32" s="269" t="s">
        <v>335</v>
      </c>
      <c r="D32" s="269"/>
    </row>
    <row r="34" spans="3:4" ht="14.25">
      <c r="C34" s="269" t="s">
        <v>336</v>
      </c>
      <c r="D34" s="269"/>
    </row>
  </sheetData>
  <sheetProtection/>
  <mergeCells count="11">
    <mergeCell ref="B1:D1"/>
    <mergeCell ref="C2:D2"/>
    <mergeCell ref="A6:A8"/>
    <mergeCell ref="B6:B8"/>
    <mergeCell ref="C6:C8"/>
    <mergeCell ref="D6:D8"/>
    <mergeCell ref="A4:D4"/>
    <mergeCell ref="C32:D32"/>
    <mergeCell ref="C34:D34"/>
    <mergeCell ref="A13:B13"/>
    <mergeCell ref="A22:B22"/>
  </mergeCells>
  <printOptions/>
  <pageMargins left="0.75" right="0.49" top="0.6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23" sqref="E23:G23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50.57421875" style="1" customWidth="1"/>
    <col min="4" max="4" width="14.28125" style="1" customWidth="1"/>
    <col min="5" max="5" width="14.8515625" style="1" customWidth="1"/>
    <col min="6" max="6" width="13.57421875" style="1" customWidth="1"/>
    <col min="7" max="7" width="15.8515625" style="0" customWidth="1"/>
  </cols>
  <sheetData>
    <row r="1" spans="5:7" ht="18.75" customHeight="1">
      <c r="E1" s="276" t="s">
        <v>298</v>
      </c>
      <c r="F1" s="276"/>
      <c r="G1" s="276"/>
    </row>
    <row r="2" spans="5:7" ht="12.75">
      <c r="E2" s="275" t="s">
        <v>307</v>
      </c>
      <c r="F2" s="275"/>
      <c r="G2" s="275"/>
    </row>
    <row r="3" spans="1:7" ht="48.75" customHeight="1">
      <c r="A3" s="277" t="s">
        <v>299</v>
      </c>
      <c r="B3" s="277"/>
      <c r="C3" s="277"/>
      <c r="D3" s="277"/>
      <c r="E3" s="277"/>
      <c r="F3" s="277"/>
      <c r="G3" s="277"/>
    </row>
    <row r="4" ht="12.75">
      <c r="G4" s="82"/>
    </row>
    <row r="5" spans="1:7" s="171" customFormat="1" ht="15" customHeight="1">
      <c r="A5" s="278" t="s">
        <v>0</v>
      </c>
      <c r="B5" s="279" t="s">
        <v>3</v>
      </c>
      <c r="C5" s="279" t="s">
        <v>47</v>
      </c>
      <c r="D5" s="281" t="s">
        <v>300</v>
      </c>
      <c r="E5" s="281" t="s">
        <v>301</v>
      </c>
      <c r="F5" s="281" t="s">
        <v>136</v>
      </c>
      <c r="G5" s="281"/>
    </row>
    <row r="6" spans="1:7" s="171" customFormat="1" ht="36" customHeight="1">
      <c r="A6" s="278"/>
      <c r="B6" s="280"/>
      <c r="C6" s="280"/>
      <c r="D6" s="278"/>
      <c r="E6" s="281"/>
      <c r="F6" s="170" t="s">
        <v>302</v>
      </c>
      <c r="G6" s="170" t="s">
        <v>303</v>
      </c>
    </row>
    <row r="7" spans="1:7" s="172" customFormat="1" ht="15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</row>
    <row r="8" spans="1:7" s="113" customFormat="1" ht="24" customHeight="1">
      <c r="A8" s="173">
        <v>750</v>
      </c>
      <c r="B8" s="173"/>
      <c r="C8" s="174" t="s">
        <v>106</v>
      </c>
      <c r="D8" s="18">
        <f>D9</f>
        <v>79083</v>
      </c>
      <c r="E8" s="18">
        <f>E9</f>
        <v>79083</v>
      </c>
      <c r="F8" s="18">
        <f>E8</f>
        <v>79083</v>
      </c>
      <c r="G8" s="91">
        <v>0</v>
      </c>
    </row>
    <row r="9" spans="1:7" ht="19.5" customHeight="1">
      <c r="A9" s="175"/>
      <c r="B9" s="175">
        <v>75011</v>
      </c>
      <c r="C9" s="176" t="s">
        <v>196</v>
      </c>
      <c r="D9" s="19">
        <v>79083</v>
      </c>
      <c r="E9" s="19">
        <v>79083</v>
      </c>
      <c r="F9" s="19">
        <f>E9</f>
        <v>79083</v>
      </c>
      <c r="G9" s="176">
        <v>0</v>
      </c>
    </row>
    <row r="10" spans="1:7" s="113" customFormat="1" ht="31.5" customHeight="1">
      <c r="A10" s="173">
        <v>751</v>
      </c>
      <c r="B10" s="173"/>
      <c r="C10" s="177" t="s">
        <v>109</v>
      </c>
      <c r="D10" s="18">
        <f>D11</f>
        <v>1932</v>
      </c>
      <c r="E10" s="18">
        <f>E11</f>
        <v>1932</v>
      </c>
      <c r="F10" s="18">
        <f>F11</f>
        <v>1932</v>
      </c>
      <c r="G10" s="174">
        <v>0</v>
      </c>
    </row>
    <row r="11" spans="1:7" ht="32.25" customHeight="1">
      <c r="A11" s="175"/>
      <c r="B11" s="175">
        <v>75101</v>
      </c>
      <c r="C11" s="14" t="s">
        <v>304</v>
      </c>
      <c r="D11" s="19">
        <v>1932</v>
      </c>
      <c r="E11" s="19">
        <v>1932</v>
      </c>
      <c r="F11" s="19">
        <f>E11</f>
        <v>1932</v>
      </c>
      <c r="G11" s="176"/>
    </row>
    <row r="12" spans="1:7" s="113" customFormat="1" ht="28.5" customHeight="1">
      <c r="A12" s="178">
        <v>754</v>
      </c>
      <c r="B12" s="178"/>
      <c r="C12" s="179" t="s">
        <v>110</v>
      </c>
      <c r="D12" s="174">
        <f>D13</f>
        <v>300</v>
      </c>
      <c r="E12" s="174">
        <f>E13</f>
        <v>300</v>
      </c>
      <c r="F12" s="174">
        <f>F13</f>
        <v>300</v>
      </c>
      <c r="G12" s="174">
        <v>0</v>
      </c>
    </row>
    <row r="13" spans="1:7" ht="19.5" customHeight="1">
      <c r="A13" s="46"/>
      <c r="B13" s="46">
        <v>75414</v>
      </c>
      <c r="C13" s="123" t="s">
        <v>216</v>
      </c>
      <c r="D13" s="176">
        <v>300</v>
      </c>
      <c r="E13" s="176">
        <v>300</v>
      </c>
      <c r="F13" s="176">
        <v>300</v>
      </c>
      <c r="G13" s="176"/>
    </row>
    <row r="14" spans="1:7" s="113" customFormat="1" ht="23.25" customHeight="1">
      <c r="A14" s="173">
        <v>852</v>
      </c>
      <c r="B14" s="173"/>
      <c r="C14" s="180" t="s">
        <v>127</v>
      </c>
      <c r="D14" s="18">
        <f>D15+D16+D17</f>
        <v>2772000</v>
      </c>
      <c r="E14" s="18">
        <f>E15+E16+E17</f>
        <v>2772000</v>
      </c>
      <c r="F14" s="18">
        <f>F15+F16+F17</f>
        <v>2772000</v>
      </c>
      <c r="G14" s="174">
        <v>0</v>
      </c>
    </row>
    <row r="15" spans="1:7" ht="42.75" customHeight="1">
      <c r="A15" s="175"/>
      <c r="B15" s="175">
        <v>85212</v>
      </c>
      <c r="C15" s="12" t="s">
        <v>305</v>
      </c>
      <c r="D15" s="19">
        <v>2665000</v>
      </c>
      <c r="E15" s="19">
        <v>2665000</v>
      </c>
      <c r="F15" s="19">
        <f>E15</f>
        <v>2665000</v>
      </c>
      <c r="G15" s="176"/>
    </row>
    <row r="16" spans="1:7" ht="44.25" customHeight="1">
      <c r="A16" s="175"/>
      <c r="B16" s="175">
        <v>85213</v>
      </c>
      <c r="C16" s="12" t="s">
        <v>306</v>
      </c>
      <c r="D16" s="19">
        <v>9000</v>
      </c>
      <c r="E16" s="19">
        <v>9000</v>
      </c>
      <c r="F16" s="19">
        <f>E16</f>
        <v>9000</v>
      </c>
      <c r="G16" s="176"/>
    </row>
    <row r="17" spans="1:7" ht="20.25" customHeight="1">
      <c r="A17" s="175"/>
      <c r="B17" s="175">
        <v>85228</v>
      </c>
      <c r="C17" s="12" t="s">
        <v>260</v>
      </c>
      <c r="D17" s="19">
        <v>98000</v>
      </c>
      <c r="E17" s="19">
        <v>98000</v>
      </c>
      <c r="F17" s="19">
        <f>E17</f>
        <v>98000</v>
      </c>
      <c r="G17" s="176"/>
    </row>
    <row r="18" spans="1:7" s="17" customFormat="1" ht="24.75" customHeight="1">
      <c r="A18" s="282" t="s">
        <v>1</v>
      </c>
      <c r="B18" s="283"/>
      <c r="C18" s="283"/>
      <c r="D18" s="50">
        <f>D8+D10+D12+D14</f>
        <v>2853315</v>
      </c>
      <c r="E18" s="181">
        <f>E8+E10+E12+E14</f>
        <v>2853315</v>
      </c>
      <c r="F18" s="206">
        <f>F8+F10+F12+F14</f>
        <v>2853315</v>
      </c>
      <c r="G18" s="182">
        <v>0</v>
      </c>
    </row>
    <row r="19" spans="1:7" s="17" customFormat="1" ht="15.75" customHeight="1">
      <c r="A19" s="196"/>
      <c r="B19" s="196"/>
      <c r="C19" s="196"/>
      <c r="D19" s="197"/>
      <c r="E19" s="197"/>
      <c r="F19" s="198"/>
      <c r="G19" s="199"/>
    </row>
    <row r="21" spans="1:7" ht="12.75">
      <c r="A21" s="2"/>
      <c r="E21" s="275" t="s">
        <v>335</v>
      </c>
      <c r="F21" s="275"/>
      <c r="G21" s="275"/>
    </row>
    <row r="23" spans="5:7" ht="12.75">
      <c r="E23" s="275" t="s">
        <v>336</v>
      </c>
      <c r="F23" s="275"/>
      <c r="G23" s="275"/>
    </row>
  </sheetData>
  <mergeCells count="12">
    <mergeCell ref="A18:C18"/>
    <mergeCell ref="E21:G21"/>
    <mergeCell ref="E23:G23"/>
    <mergeCell ref="E1:G1"/>
    <mergeCell ref="E2:G2"/>
    <mergeCell ref="A3:G3"/>
    <mergeCell ref="A5:A6"/>
    <mergeCell ref="B5:B6"/>
    <mergeCell ref="C5:C6"/>
    <mergeCell ref="D5:D6"/>
    <mergeCell ref="E5:E6"/>
    <mergeCell ref="F5:G5"/>
  </mergeCells>
  <printOptions/>
  <pageMargins left="0.75" right="0.33" top="0.46" bottom="0.4" header="0.36" footer="0.3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8515625" style="1" customWidth="1"/>
    <col min="4" max="4" width="41.57421875" style="1" customWidth="1"/>
    <col min="5" max="5" width="22.421875" style="1" customWidth="1"/>
    <col min="6" max="16384" width="9.140625" style="1" customWidth="1"/>
  </cols>
  <sheetData>
    <row r="1" spans="4:5" ht="20.25" customHeight="1">
      <c r="D1" s="275" t="s">
        <v>308</v>
      </c>
      <c r="E1" s="275"/>
    </row>
    <row r="2" spans="4:5" ht="15.75" customHeight="1">
      <c r="D2" s="275" t="s">
        <v>320</v>
      </c>
      <c r="E2" s="275"/>
    </row>
    <row r="3" ht="19.5" customHeight="1"/>
    <row r="4" spans="1:5" ht="78" customHeight="1">
      <c r="A4" s="288" t="s">
        <v>48</v>
      </c>
      <c r="B4" s="288"/>
      <c r="C4" s="288"/>
      <c r="D4" s="288"/>
      <c r="E4" s="288"/>
    </row>
    <row r="5" ht="19.5" customHeight="1">
      <c r="E5" s="4"/>
    </row>
    <row r="6" spans="1:5" s="79" customFormat="1" ht="23.25" customHeight="1">
      <c r="A6" s="76" t="s">
        <v>4</v>
      </c>
      <c r="B6" s="76" t="s">
        <v>0</v>
      </c>
      <c r="C6" s="76" t="s">
        <v>3</v>
      </c>
      <c r="D6" s="76" t="s">
        <v>49</v>
      </c>
      <c r="E6" s="76" t="s">
        <v>50</v>
      </c>
    </row>
    <row r="7" spans="1:5" ht="30" customHeight="1" thickBot="1">
      <c r="A7" s="5" t="s">
        <v>51</v>
      </c>
      <c r="B7" s="289" t="s">
        <v>2</v>
      </c>
      <c r="C7" s="290"/>
      <c r="D7" s="290"/>
      <c r="E7" s="291"/>
    </row>
    <row r="8" spans="1:5" ht="30" customHeight="1">
      <c r="A8" s="47">
        <v>1</v>
      </c>
      <c r="B8" s="48">
        <v>756</v>
      </c>
      <c r="C8" s="49"/>
      <c r="D8" s="15" t="s">
        <v>60</v>
      </c>
      <c r="E8" s="50">
        <f>E9</f>
        <v>55000</v>
      </c>
    </row>
    <row r="9" spans="1:5" ht="30" customHeight="1">
      <c r="A9" s="51"/>
      <c r="B9" s="45"/>
      <c r="C9" s="45">
        <v>75618</v>
      </c>
      <c r="D9" s="14" t="s">
        <v>67</v>
      </c>
      <c r="E9" s="19">
        <v>55000</v>
      </c>
    </row>
    <row r="10" spans="1:5" ht="30" customHeight="1">
      <c r="A10" s="51"/>
      <c r="B10" s="8"/>
      <c r="C10" s="8"/>
      <c r="D10" s="14"/>
      <c r="E10" s="19"/>
    </row>
    <row r="11" spans="1:5" ht="30" customHeight="1">
      <c r="A11" s="55"/>
      <c r="B11" s="56"/>
      <c r="C11" s="56"/>
      <c r="D11" s="56"/>
      <c r="E11" s="56"/>
    </row>
    <row r="12" spans="1:5" s="57" customFormat="1" ht="30" customHeight="1">
      <c r="A12" s="285" t="s">
        <v>68</v>
      </c>
      <c r="B12" s="286"/>
      <c r="C12" s="287"/>
      <c r="D12" s="52"/>
      <c r="E12" s="50">
        <f>E8</f>
        <v>55000</v>
      </c>
    </row>
    <row r="13" spans="1:5" ht="30" customHeight="1" thickBot="1">
      <c r="A13" s="6" t="s">
        <v>52</v>
      </c>
      <c r="B13" s="292" t="s">
        <v>53</v>
      </c>
      <c r="C13" s="293"/>
      <c r="D13" s="293"/>
      <c r="E13" s="294"/>
    </row>
    <row r="14" spans="1:5" ht="30" customHeight="1">
      <c r="A14" s="47">
        <v>1</v>
      </c>
      <c r="B14" s="20">
        <v>851</v>
      </c>
      <c r="C14" s="52"/>
      <c r="D14" s="53" t="s">
        <v>61</v>
      </c>
      <c r="E14" s="50">
        <f>E15</f>
        <v>40000</v>
      </c>
    </row>
    <row r="15" spans="1:5" ht="30" customHeight="1">
      <c r="A15" s="51"/>
      <c r="B15" s="8"/>
      <c r="C15" s="45">
        <v>85154</v>
      </c>
      <c r="D15" s="54" t="s">
        <v>63</v>
      </c>
      <c r="E15" s="19">
        <v>40000</v>
      </c>
    </row>
    <row r="16" spans="1:5" ht="30" customHeight="1">
      <c r="A16" s="51"/>
      <c r="B16" s="8"/>
      <c r="C16" s="8"/>
      <c r="D16" s="8"/>
      <c r="E16" s="8"/>
    </row>
    <row r="17" spans="1:5" ht="30" customHeight="1">
      <c r="A17" s="51"/>
      <c r="B17" s="8"/>
      <c r="C17" s="8"/>
      <c r="D17" s="8"/>
      <c r="E17" s="8"/>
    </row>
    <row r="18" spans="1:5" ht="30" customHeight="1">
      <c r="A18" s="51"/>
      <c r="B18" s="8"/>
      <c r="C18" s="8"/>
      <c r="D18" s="8"/>
      <c r="E18" s="8"/>
    </row>
    <row r="19" spans="1:5" s="57" customFormat="1" ht="30" customHeight="1">
      <c r="A19" s="285" t="s">
        <v>68</v>
      </c>
      <c r="B19" s="286"/>
      <c r="C19" s="287"/>
      <c r="D19" s="52"/>
      <c r="E19" s="50">
        <f>E14</f>
        <v>40000</v>
      </c>
    </row>
    <row r="21" ht="12.75">
      <c r="A21" s="7"/>
    </row>
    <row r="22" spans="1:5" ht="14.25">
      <c r="A22" s="2"/>
      <c r="D22" s="284" t="s">
        <v>337</v>
      </c>
      <c r="E22" s="284"/>
    </row>
    <row r="23" spans="4:5" ht="14.25">
      <c r="D23" s="23"/>
      <c r="E23" s="23"/>
    </row>
    <row r="24" spans="1:5" ht="14.25">
      <c r="A24" s="2"/>
      <c r="D24" s="269" t="s">
        <v>338</v>
      </c>
      <c r="E24" s="269"/>
    </row>
  </sheetData>
  <sheetProtection/>
  <mergeCells count="9">
    <mergeCell ref="D22:E22"/>
    <mergeCell ref="D24:E24"/>
    <mergeCell ref="A19:C19"/>
    <mergeCell ref="D1:E1"/>
    <mergeCell ref="D2:E2"/>
    <mergeCell ref="A4:E4"/>
    <mergeCell ref="B7:E7"/>
    <mergeCell ref="B13:E13"/>
    <mergeCell ref="A12:C12"/>
  </mergeCells>
  <printOptions/>
  <pageMargins left="0.75" right="0.75" top="0.58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D21" sqref="D21:E21"/>
    </sheetView>
  </sheetViews>
  <sheetFormatPr defaultColWidth="9.140625" defaultRowHeight="12.75"/>
  <cols>
    <col min="1" max="1" width="4.00390625" style="1" customWidth="1"/>
    <col min="2" max="2" width="11.00390625" style="1" customWidth="1"/>
    <col min="3" max="3" width="11.7109375" style="1" customWidth="1"/>
    <col min="4" max="4" width="32.8515625" style="1" customWidth="1"/>
    <col min="5" max="5" width="22.421875" style="1" customWidth="1"/>
    <col min="6" max="16384" width="9.140625" style="1" customWidth="1"/>
  </cols>
  <sheetData>
    <row r="1" ht="26.25" customHeight="1"/>
    <row r="2" spans="4:5" ht="18" customHeight="1">
      <c r="D2" s="275" t="s">
        <v>309</v>
      </c>
      <c r="E2" s="275"/>
    </row>
    <row r="3" spans="4:5" ht="18.75" customHeight="1">
      <c r="D3" s="275" t="s">
        <v>310</v>
      </c>
      <c r="E3" s="275"/>
    </row>
    <row r="4" spans="1:5" ht="78" customHeight="1">
      <c r="A4" s="288" t="s">
        <v>54</v>
      </c>
      <c r="B4" s="288"/>
      <c r="C4" s="288"/>
      <c r="D4" s="288"/>
      <c r="E4" s="288"/>
    </row>
    <row r="5" spans="4:5" ht="19.5" customHeight="1">
      <c r="D5" s="3"/>
      <c r="E5" s="3"/>
    </row>
    <row r="6" ht="19.5" customHeight="1">
      <c r="E6" s="4"/>
    </row>
    <row r="7" spans="1:5" s="26" customFormat="1" ht="27.75" customHeight="1">
      <c r="A7" s="25" t="s">
        <v>4</v>
      </c>
      <c r="B7" s="25" t="s">
        <v>0</v>
      </c>
      <c r="C7" s="25" t="s">
        <v>3</v>
      </c>
      <c r="D7" s="25" t="s">
        <v>49</v>
      </c>
      <c r="E7" s="25" t="s">
        <v>50</v>
      </c>
    </row>
    <row r="8" spans="1:5" ht="30" customHeight="1">
      <c r="A8" s="51">
        <v>1</v>
      </c>
      <c r="B8" s="9">
        <v>851</v>
      </c>
      <c r="C8" s="9"/>
      <c r="D8" s="53" t="s">
        <v>61</v>
      </c>
      <c r="E8" s="18">
        <f>E9</f>
        <v>15000</v>
      </c>
    </row>
    <row r="9" spans="1:5" ht="30" customHeight="1">
      <c r="A9" s="51"/>
      <c r="B9" s="8"/>
      <c r="C9" s="9">
        <v>85153</v>
      </c>
      <c r="D9" s="16" t="s">
        <v>62</v>
      </c>
      <c r="E9" s="64">
        <v>15000</v>
      </c>
    </row>
    <row r="10" spans="1:5" ht="30" customHeight="1">
      <c r="A10" s="51"/>
      <c r="B10" s="8"/>
      <c r="C10" s="8"/>
      <c r="D10" s="8"/>
      <c r="E10" s="8"/>
    </row>
    <row r="11" spans="1:5" ht="30" customHeight="1">
      <c r="A11" s="51"/>
      <c r="B11" s="8"/>
      <c r="C11" s="8"/>
      <c r="D11" s="8"/>
      <c r="E11" s="8"/>
    </row>
    <row r="12" spans="1:5" ht="30" customHeight="1">
      <c r="A12" s="51"/>
      <c r="B12" s="8"/>
      <c r="C12" s="8"/>
      <c r="D12" s="8"/>
      <c r="E12" s="8"/>
    </row>
    <row r="13" spans="1:5" ht="30" customHeight="1">
      <c r="A13" s="51"/>
      <c r="B13" s="8"/>
      <c r="C13" s="8"/>
      <c r="D13" s="8"/>
      <c r="E13" s="8"/>
    </row>
    <row r="14" spans="1:5" ht="30" customHeight="1">
      <c r="A14" s="51"/>
      <c r="B14" s="8"/>
      <c r="C14" s="8"/>
      <c r="D14" s="8"/>
      <c r="E14" s="8"/>
    </row>
    <row r="15" spans="1:5" ht="30" customHeight="1">
      <c r="A15" s="51"/>
      <c r="B15" s="8"/>
      <c r="C15" s="8"/>
      <c r="D15" s="8"/>
      <c r="E15" s="8"/>
    </row>
    <row r="16" spans="1:5" s="57" customFormat="1" ht="30" customHeight="1">
      <c r="A16" s="285" t="s">
        <v>68</v>
      </c>
      <c r="B16" s="286"/>
      <c r="C16" s="287"/>
      <c r="D16" s="52"/>
      <c r="E16" s="18">
        <f>E8</f>
        <v>15000</v>
      </c>
    </row>
    <row r="18" ht="12.75">
      <c r="A18" s="7"/>
    </row>
    <row r="19" spans="1:5" ht="12.75">
      <c r="A19" s="2"/>
      <c r="D19" s="295" t="s">
        <v>335</v>
      </c>
      <c r="E19" s="295"/>
    </row>
    <row r="21" spans="1:5" ht="19.5" customHeight="1">
      <c r="A21" s="2"/>
      <c r="D21" s="275" t="s">
        <v>339</v>
      </c>
      <c r="E21" s="275"/>
    </row>
  </sheetData>
  <sheetProtection/>
  <mergeCells count="6">
    <mergeCell ref="D2:E2"/>
    <mergeCell ref="D3:E3"/>
    <mergeCell ref="D19:E19"/>
    <mergeCell ref="D21:E21"/>
    <mergeCell ref="A4:E4"/>
    <mergeCell ref="A16:C16"/>
  </mergeCells>
  <printOptions/>
  <pageMargins left="0.75" right="0.75" top="0.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4:5" ht="12.75">
      <c r="D1" s="235" t="s">
        <v>313</v>
      </c>
      <c r="E1" s="235"/>
    </row>
    <row r="2" spans="4:5" ht="17.25" customHeight="1">
      <c r="D2" s="235" t="s">
        <v>311</v>
      </c>
      <c r="E2" s="235"/>
    </row>
    <row r="3" spans="1:5" ht="77.25" customHeight="1">
      <c r="A3" s="300" t="s">
        <v>312</v>
      </c>
      <c r="B3" s="300"/>
      <c r="C3" s="300"/>
      <c r="D3" s="300"/>
      <c r="E3" s="300"/>
    </row>
    <row r="4" spans="4:5" ht="19.5" customHeight="1">
      <c r="D4" s="1"/>
      <c r="E4" s="4"/>
    </row>
    <row r="5" spans="1:5" s="59" customFormat="1" ht="19.5" customHeight="1">
      <c r="A5" s="272" t="s">
        <v>4</v>
      </c>
      <c r="B5" s="272" t="s">
        <v>0</v>
      </c>
      <c r="C5" s="272" t="s">
        <v>3</v>
      </c>
      <c r="D5" s="273" t="s">
        <v>55</v>
      </c>
      <c r="E5" s="313" t="s">
        <v>56</v>
      </c>
    </row>
    <row r="6" spans="1:5" s="59" customFormat="1" ht="19.5" customHeight="1">
      <c r="A6" s="272"/>
      <c r="B6" s="272"/>
      <c r="C6" s="272"/>
      <c r="D6" s="273"/>
      <c r="E6" s="314"/>
    </row>
    <row r="7" spans="1:5" s="59" customFormat="1" ht="19.5" customHeight="1">
      <c r="A7" s="272"/>
      <c r="B7" s="272"/>
      <c r="C7" s="272"/>
      <c r="D7" s="273"/>
      <c r="E7" s="315"/>
    </row>
    <row r="8" spans="1:5" s="65" customFormat="1" ht="13.5" customHeight="1">
      <c r="A8" s="60">
        <v>1</v>
      </c>
      <c r="B8" s="60">
        <v>2</v>
      </c>
      <c r="C8" s="60">
        <v>3</v>
      </c>
      <c r="D8" s="60">
        <v>4</v>
      </c>
      <c r="E8" s="60">
        <v>5</v>
      </c>
    </row>
    <row r="9" spans="1:5" ht="30" customHeight="1">
      <c r="A9" s="58">
        <v>1</v>
      </c>
      <c r="B9" s="58">
        <v>801</v>
      </c>
      <c r="C9" s="66">
        <v>80104</v>
      </c>
      <c r="D9" s="12" t="s">
        <v>69</v>
      </c>
      <c r="E9" s="189">
        <v>256712</v>
      </c>
    </row>
    <row r="10" spans="1:5" ht="30" customHeight="1">
      <c r="A10" s="58">
        <v>2</v>
      </c>
      <c r="B10" s="58">
        <v>801</v>
      </c>
      <c r="C10" s="66">
        <v>80104</v>
      </c>
      <c r="D10" s="12" t="s">
        <v>333</v>
      </c>
      <c r="E10" s="189">
        <v>71310</v>
      </c>
    </row>
    <row r="11" spans="1:5" s="17" customFormat="1" ht="30" customHeight="1">
      <c r="A11" s="73"/>
      <c r="B11" s="74"/>
      <c r="C11" s="75"/>
      <c r="D11" s="358" t="s">
        <v>72</v>
      </c>
      <c r="E11" s="195">
        <f>SUM(E9:E10)</f>
        <v>328022</v>
      </c>
    </row>
    <row r="12" spans="1:5" ht="36" customHeight="1">
      <c r="A12" s="58">
        <v>3</v>
      </c>
      <c r="B12" s="58">
        <v>921</v>
      </c>
      <c r="C12" s="66">
        <v>92116</v>
      </c>
      <c r="D12" s="37" t="s">
        <v>70</v>
      </c>
      <c r="E12" s="189">
        <v>343576</v>
      </c>
    </row>
    <row r="13" spans="1:5" ht="30" customHeight="1">
      <c r="A13" s="10"/>
      <c r="B13" s="10"/>
      <c r="C13" s="10"/>
      <c r="D13" s="10"/>
      <c r="E13" s="191"/>
    </row>
    <row r="14" spans="1:5" ht="30" customHeight="1">
      <c r="A14" s="10"/>
      <c r="B14" s="10"/>
      <c r="C14" s="10"/>
      <c r="D14" s="10"/>
      <c r="E14" s="191"/>
    </row>
    <row r="15" spans="1:5" s="57" customFormat="1" ht="30" customHeight="1">
      <c r="A15" s="297" t="s">
        <v>1</v>
      </c>
      <c r="B15" s="298"/>
      <c r="C15" s="298"/>
      <c r="D15" s="299"/>
      <c r="E15" s="194">
        <f>E11+E12</f>
        <v>671598</v>
      </c>
    </row>
    <row r="17" ht="12.75">
      <c r="A17" s="2"/>
    </row>
    <row r="18" spans="4:5" ht="12.75">
      <c r="D18" s="296"/>
      <c r="E18" s="296"/>
    </row>
    <row r="19" spans="4:5" ht="12.75">
      <c r="D19" s="355" t="s">
        <v>335</v>
      </c>
      <c r="E19" s="355"/>
    </row>
    <row r="20" spans="4:5" ht="20.25" customHeight="1">
      <c r="D20" s="355"/>
      <c r="E20" s="355"/>
    </row>
    <row r="21" spans="4:5" ht="14.25">
      <c r="D21" s="356"/>
      <c r="E21" s="356"/>
    </row>
    <row r="22" spans="4:5" ht="21.75" customHeight="1">
      <c r="D22" s="357" t="s">
        <v>340</v>
      </c>
      <c r="E22" s="357"/>
    </row>
  </sheetData>
  <sheetProtection/>
  <mergeCells count="12">
    <mergeCell ref="E5:E7"/>
    <mergeCell ref="D2:E2"/>
    <mergeCell ref="D18:E18"/>
    <mergeCell ref="D19:E20"/>
    <mergeCell ref="D22:E22"/>
    <mergeCell ref="D1:E1"/>
    <mergeCell ref="A15:D15"/>
    <mergeCell ref="A3:E3"/>
    <mergeCell ref="A5:A7"/>
    <mergeCell ref="B5:B7"/>
    <mergeCell ref="C5:C7"/>
    <mergeCell ref="D5:D7"/>
  </mergeCells>
  <printOptions/>
  <pageMargins left="0.75" right="0.53" top="0.72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7109375" style="0" customWidth="1"/>
    <col min="3" max="3" width="8.7109375" style="0" customWidth="1"/>
    <col min="4" max="4" width="45.7109375" style="0" customWidth="1"/>
    <col min="5" max="5" width="17.8515625" style="0" customWidth="1"/>
  </cols>
  <sheetData>
    <row r="1" ht="21.75" customHeight="1">
      <c r="D1" t="s">
        <v>314</v>
      </c>
    </row>
    <row r="2" spans="4:5" ht="22.5" customHeight="1">
      <c r="D2" s="235" t="s">
        <v>315</v>
      </c>
      <c r="E2" s="235"/>
    </row>
    <row r="3" ht="12.75" customHeight="1"/>
    <row r="4" spans="1:5" ht="43.5" customHeight="1">
      <c r="A4" s="277" t="s">
        <v>316</v>
      </c>
      <c r="B4" s="277"/>
      <c r="C4" s="277"/>
      <c r="D4" s="277"/>
      <c r="E4" s="277"/>
    </row>
    <row r="5" spans="4:5" ht="12.75">
      <c r="D5" s="1"/>
      <c r="E5" s="4"/>
    </row>
    <row r="6" spans="1:5" s="80" customFormat="1" ht="14.25">
      <c r="A6" s="272" t="s">
        <v>4</v>
      </c>
      <c r="B6" s="272" t="s">
        <v>0</v>
      </c>
      <c r="C6" s="272" t="s">
        <v>3</v>
      </c>
      <c r="D6" s="273" t="s">
        <v>5</v>
      </c>
      <c r="E6" s="313" t="s">
        <v>56</v>
      </c>
    </row>
    <row r="7" spans="1:5" s="80" customFormat="1" ht="14.25">
      <c r="A7" s="272"/>
      <c r="B7" s="272"/>
      <c r="C7" s="272"/>
      <c r="D7" s="273"/>
      <c r="E7" s="314"/>
    </row>
    <row r="8" spans="1:5" s="80" customFormat="1" ht="14.25">
      <c r="A8" s="272"/>
      <c r="B8" s="272"/>
      <c r="C8" s="272"/>
      <c r="D8" s="273"/>
      <c r="E8" s="315"/>
    </row>
    <row r="9" spans="1:5" s="65" customFormat="1" ht="16.5" customHeight="1">
      <c r="A9" s="60">
        <v>1</v>
      </c>
      <c r="B9" s="60">
        <v>2</v>
      </c>
      <c r="C9" s="60">
        <v>3</v>
      </c>
      <c r="D9" s="60">
        <v>4</v>
      </c>
      <c r="E9" s="60">
        <v>5</v>
      </c>
    </row>
    <row r="10" spans="1:5" ht="34.5" customHeight="1">
      <c r="A10" s="306" t="s">
        <v>57</v>
      </c>
      <c r="B10" s="307"/>
      <c r="C10" s="308"/>
      <c r="D10" s="9" t="s">
        <v>58</v>
      </c>
      <c r="E10" s="10"/>
    </row>
    <row r="11" spans="1:5" s="188" customFormat="1" ht="26.25" customHeight="1">
      <c r="A11" s="187">
        <v>1</v>
      </c>
      <c r="B11" s="46">
        <v>150</v>
      </c>
      <c r="C11" s="46">
        <v>15011</v>
      </c>
      <c r="D11" s="13" t="s">
        <v>71</v>
      </c>
      <c r="E11" s="189">
        <v>10935</v>
      </c>
    </row>
    <row r="12" spans="1:5" ht="26.25" customHeight="1">
      <c r="A12" s="103">
        <v>2</v>
      </c>
      <c r="B12" s="46">
        <v>600</v>
      </c>
      <c r="C12" s="46">
        <v>60014</v>
      </c>
      <c r="D12" s="13" t="s">
        <v>88</v>
      </c>
      <c r="E12" s="189">
        <v>300000</v>
      </c>
    </row>
    <row r="13" spans="1:5" s="134" customFormat="1" ht="26.25" customHeight="1">
      <c r="A13" s="103">
        <v>3</v>
      </c>
      <c r="B13" s="46">
        <v>750</v>
      </c>
      <c r="C13" s="46">
        <v>75095</v>
      </c>
      <c r="D13" s="13" t="s">
        <v>71</v>
      </c>
      <c r="E13" s="189">
        <v>13770</v>
      </c>
    </row>
    <row r="14" spans="1:5" ht="20.25" customHeight="1">
      <c r="A14" s="103"/>
      <c r="B14" s="46"/>
      <c r="C14" s="46"/>
      <c r="D14" s="13"/>
      <c r="E14" s="189"/>
    </row>
    <row r="15" spans="1:5" ht="27" customHeight="1">
      <c r="A15" s="303" t="s">
        <v>334</v>
      </c>
      <c r="B15" s="304"/>
      <c r="C15" s="304"/>
      <c r="D15" s="305"/>
      <c r="E15" s="190">
        <f>SUM(E11:E14)</f>
        <v>324705</v>
      </c>
    </row>
    <row r="16" spans="1:5" ht="44.25" customHeight="1">
      <c r="A16" s="306" t="s">
        <v>59</v>
      </c>
      <c r="B16" s="307"/>
      <c r="C16" s="308"/>
      <c r="D16" s="11" t="s">
        <v>47</v>
      </c>
      <c r="E16" s="191"/>
    </row>
    <row r="17" spans="1:5" ht="33.75" customHeight="1">
      <c r="A17" s="61">
        <v>1</v>
      </c>
      <c r="B17" s="62">
        <v>926</v>
      </c>
      <c r="C17" s="62">
        <v>92605</v>
      </c>
      <c r="D17" s="63" t="s">
        <v>66</v>
      </c>
      <c r="E17" s="192">
        <v>290000</v>
      </c>
    </row>
    <row r="18" spans="1:5" ht="26.25" customHeight="1">
      <c r="A18" s="10"/>
      <c r="B18" s="10"/>
      <c r="C18" s="10"/>
      <c r="D18" s="10"/>
      <c r="E18" s="191"/>
    </row>
    <row r="19" spans="1:5" ht="24.75" customHeight="1">
      <c r="A19" s="10"/>
      <c r="B19" s="10"/>
      <c r="C19" s="10"/>
      <c r="D19" s="10"/>
      <c r="E19" s="191"/>
    </row>
    <row r="20" spans="1:5" ht="23.25" customHeight="1">
      <c r="A20" s="312" t="s">
        <v>68</v>
      </c>
      <c r="B20" s="312"/>
      <c r="C20" s="312"/>
      <c r="D20" s="10"/>
      <c r="E20" s="192">
        <f>SUM(E17:E19)</f>
        <v>290000</v>
      </c>
    </row>
    <row r="21" spans="1:5" ht="32.25" customHeight="1">
      <c r="A21" s="309" t="s">
        <v>1</v>
      </c>
      <c r="B21" s="310"/>
      <c r="C21" s="310"/>
      <c r="D21" s="311"/>
      <c r="E21" s="193">
        <f>E15+E20</f>
        <v>614705</v>
      </c>
    </row>
    <row r="23" ht="12.75">
      <c r="A23" s="2"/>
    </row>
    <row r="24" spans="4:5" ht="12.75">
      <c r="D24" s="296" t="s">
        <v>335</v>
      </c>
      <c r="E24" s="296"/>
    </row>
    <row r="26" spans="4:5" ht="12.75">
      <c r="D26" s="235" t="s">
        <v>341</v>
      </c>
      <c r="E26" s="235"/>
    </row>
  </sheetData>
  <sheetProtection/>
  <mergeCells count="14">
    <mergeCell ref="A6:A8"/>
    <mergeCell ref="B6:B8"/>
    <mergeCell ref="C6:C8"/>
    <mergeCell ref="D6:D8"/>
    <mergeCell ref="A15:D15"/>
    <mergeCell ref="D2:E2"/>
    <mergeCell ref="D24:E24"/>
    <mergeCell ref="D26:E26"/>
    <mergeCell ref="A16:C16"/>
    <mergeCell ref="A21:D21"/>
    <mergeCell ref="A20:C20"/>
    <mergeCell ref="A10:C10"/>
    <mergeCell ref="A4:E4"/>
    <mergeCell ref="E6:E8"/>
  </mergeCells>
  <printOptions/>
  <pageMargins left="0.75" right="0.54" top="0.67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2.421875" style="1" customWidth="1"/>
    <col min="5" max="5" width="12.7109375" style="1" customWidth="1"/>
    <col min="6" max="6" width="13.421875" style="1" customWidth="1"/>
    <col min="7" max="7" width="13.140625" style="1" customWidth="1"/>
    <col min="8" max="8" width="9.140625" style="1" customWidth="1"/>
    <col min="9" max="9" width="14.00390625" style="1" customWidth="1"/>
    <col min="10" max="10" width="12.8515625" style="1" customWidth="1"/>
    <col min="11" max="11" width="11.28125" style="1" customWidth="1"/>
    <col min="12" max="12" width="9.57421875" style="1" customWidth="1"/>
    <col min="13" max="16384" width="9.140625" style="1" customWidth="1"/>
  </cols>
  <sheetData>
    <row r="1" spans="5:12" ht="12.75">
      <c r="E1" s="323" t="s">
        <v>319</v>
      </c>
      <c r="F1" s="323"/>
      <c r="G1" s="323"/>
      <c r="H1" s="323"/>
      <c r="I1" s="323"/>
      <c r="J1" s="323"/>
      <c r="K1" s="323"/>
      <c r="L1" s="323"/>
    </row>
    <row r="2" spans="6:13" ht="18" customHeight="1">
      <c r="F2" s="324"/>
      <c r="G2" s="324"/>
      <c r="H2" s="324"/>
      <c r="I2" s="324"/>
      <c r="J2" s="324"/>
      <c r="K2" s="324"/>
      <c r="L2" s="324"/>
      <c r="M2" s="81"/>
    </row>
    <row r="3" ht="7.5" customHeight="1"/>
    <row r="4" spans="1:12" ht="24" customHeight="1">
      <c r="A4" s="325" t="s">
        <v>317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ht="12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82"/>
    </row>
    <row r="6" spans="1:12" s="83" customFormat="1" ht="14.25" customHeight="1">
      <c r="A6" s="278" t="s">
        <v>4</v>
      </c>
      <c r="B6" s="278" t="s">
        <v>0</v>
      </c>
      <c r="C6" s="278" t="s">
        <v>73</v>
      </c>
      <c r="D6" s="281" t="s">
        <v>86</v>
      </c>
      <c r="E6" s="281" t="s">
        <v>74</v>
      </c>
      <c r="F6" s="281" t="s">
        <v>75</v>
      </c>
      <c r="G6" s="281"/>
      <c r="H6" s="281"/>
      <c r="I6" s="281"/>
      <c r="J6" s="281"/>
      <c r="K6" s="301" t="s">
        <v>318</v>
      </c>
      <c r="L6" s="320" t="s">
        <v>76</v>
      </c>
    </row>
    <row r="7" spans="1:12" s="83" customFormat="1" ht="15" customHeight="1">
      <c r="A7" s="278"/>
      <c r="B7" s="278"/>
      <c r="C7" s="278"/>
      <c r="D7" s="281"/>
      <c r="E7" s="281"/>
      <c r="F7" s="281" t="s">
        <v>87</v>
      </c>
      <c r="G7" s="281" t="s">
        <v>77</v>
      </c>
      <c r="H7" s="281"/>
      <c r="I7" s="281"/>
      <c r="J7" s="281"/>
      <c r="K7" s="302"/>
      <c r="L7" s="321"/>
    </row>
    <row r="8" spans="1:12" s="83" customFormat="1" ht="29.25" customHeight="1">
      <c r="A8" s="278"/>
      <c r="B8" s="278"/>
      <c r="C8" s="278"/>
      <c r="D8" s="281"/>
      <c r="E8" s="281"/>
      <c r="F8" s="281"/>
      <c r="G8" s="281" t="s">
        <v>78</v>
      </c>
      <c r="H8" s="322" t="s">
        <v>79</v>
      </c>
      <c r="I8" s="281" t="s">
        <v>80</v>
      </c>
      <c r="J8" s="322" t="s">
        <v>81</v>
      </c>
      <c r="K8" s="302"/>
      <c r="L8" s="321"/>
    </row>
    <row r="9" spans="1:12" s="83" customFormat="1" ht="12" customHeight="1">
      <c r="A9" s="278"/>
      <c r="B9" s="278"/>
      <c r="C9" s="278"/>
      <c r="D9" s="281"/>
      <c r="E9" s="281"/>
      <c r="F9" s="281"/>
      <c r="G9" s="281"/>
      <c r="H9" s="322"/>
      <c r="I9" s="281"/>
      <c r="J9" s="322"/>
      <c r="K9" s="302"/>
      <c r="L9" s="321"/>
    </row>
    <row r="10" spans="1:12" s="85" customFormat="1" ht="13.5" customHeight="1">
      <c r="A10" s="84">
        <v>1</v>
      </c>
      <c r="B10" s="84">
        <v>2</v>
      </c>
      <c r="C10" s="84">
        <v>3</v>
      </c>
      <c r="D10" s="84">
        <v>5</v>
      </c>
      <c r="E10" s="84">
        <v>6</v>
      </c>
      <c r="F10" s="84">
        <v>7</v>
      </c>
      <c r="G10" s="84">
        <v>8</v>
      </c>
      <c r="H10" s="84">
        <v>9</v>
      </c>
      <c r="I10" s="84">
        <v>10</v>
      </c>
      <c r="J10" s="84">
        <v>11</v>
      </c>
      <c r="K10" s="84">
        <v>12</v>
      </c>
      <c r="L10" s="84">
        <v>13</v>
      </c>
    </row>
    <row r="11" spans="1:12" s="86" customFormat="1" ht="53.25" customHeight="1">
      <c r="A11" s="145">
        <v>1</v>
      </c>
      <c r="B11" s="145">
        <v>600</v>
      </c>
      <c r="C11" s="138">
        <v>60016</v>
      </c>
      <c r="D11" s="87" t="s">
        <v>323</v>
      </c>
      <c r="E11" s="140">
        <f>F11</f>
        <v>1216910</v>
      </c>
      <c r="F11" s="140">
        <f>G11</f>
        <v>1216910</v>
      </c>
      <c r="G11" s="140">
        <v>1216910</v>
      </c>
      <c r="H11" s="141"/>
      <c r="I11" s="141"/>
      <c r="J11" s="49"/>
      <c r="K11" s="88"/>
      <c r="L11" s="92" t="s">
        <v>83</v>
      </c>
    </row>
    <row r="12" spans="1:12" s="57" customFormat="1" ht="23.25" customHeight="1">
      <c r="A12" s="316" t="s">
        <v>84</v>
      </c>
      <c r="B12" s="317"/>
      <c r="C12" s="317"/>
      <c r="D12" s="318"/>
      <c r="E12" s="96">
        <f>E8+E10+E11</f>
        <v>1216916</v>
      </c>
      <c r="F12" s="96">
        <f>F8+F10+F11</f>
        <v>1216917</v>
      </c>
      <c r="G12" s="96">
        <f>G11</f>
        <v>1216910</v>
      </c>
      <c r="H12" s="91"/>
      <c r="I12" s="96">
        <v>0</v>
      </c>
      <c r="J12" s="96">
        <f>J11</f>
        <v>0</v>
      </c>
      <c r="K12" s="96">
        <v>0</v>
      </c>
      <c r="L12" s="91"/>
    </row>
    <row r="13" spans="1:12" ht="30" customHeight="1">
      <c r="A13" s="89">
        <v>2</v>
      </c>
      <c r="B13" s="89">
        <v>750</v>
      </c>
      <c r="C13" s="90">
        <v>75023</v>
      </c>
      <c r="D13" s="200" t="s">
        <v>324</v>
      </c>
      <c r="E13" s="201">
        <f>F13</f>
        <v>70000</v>
      </c>
      <c r="F13" s="201">
        <f>G13</f>
        <v>70000</v>
      </c>
      <c r="G13" s="201">
        <v>70000</v>
      </c>
      <c r="H13" s="142"/>
      <c r="I13" s="143"/>
      <c r="J13" s="94"/>
      <c r="K13" s="95"/>
      <c r="L13" s="92" t="s">
        <v>83</v>
      </c>
    </row>
    <row r="14" spans="1:12" ht="44.25" customHeight="1">
      <c r="A14" s="139">
        <v>3</v>
      </c>
      <c r="B14" s="89">
        <v>750</v>
      </c>
      <c r="C14" s="90">
        <v>75023</v>
      </c>
      <c r="D14" s="200" t="s">
        <v>328</v>
      </c>
      <c r="E14" s="140">
        <f>F14</f>
        <v>9000</v>
      </c>
      <c r="F14" s="140">
        <f>G14+J14</f>
        <v>9000</v>
      </c>
      <c r="G14" s="140">
        <v>9000</v>
      </c>
      <c r="H14" s="144"/>
      <c r="I14" s="143"/>
      <c r="J14" s="140"/>
      <c r="K14" s="95"/>
      <c r="L14" s="92" t="s">
        <v>83</v>
      </c>
    </row>
    <row r="15" spans="1:12" s="57" customFormat="1" ht="23.25" customHeight="1">
      <c r="A15" s="316" t="s">
        <v>325</v>
      </c>
      <c r="B15" s="317"/>
      <c r="C15" s="317"/>
      <c r="D15" s="318"/>
      <c r="E15" s="96">
        <f>F15</f>
        <v>79000</v>
      </c>
      <c r="F15" s="96">
        <f>G15</f>
        <v>79000</v>
      </c>
      <c r="G15" s="96">
        <f>SUM(G13:G14)</f>
        <v>79000</v>
      </c>
      <c r="H15" s="91"/>
      <c r="I15" s="96">
        <v>0</v>
      </c>
      <c r="J15" s="96">
        <f>J14</f>
        <v>0</v>
      </c>
      <c r="K15" s="96">
        <v>0</v>
      </c>
      <c r="L15" s="91"/>
    </row>
    <row r="16" spans="1:12" s="203" customFormat="1" ht="45" customHeight="1">
      <c r="A16" s="202">
        <v>4</v>
      </c>
      <c r="B16" s="202">
        <v>801</v>
      </c>
      <c r="C16" s="202">
        <v>80195</v>
      </c>
      <c r="D16" s="204" t="s">
        <v>326</v>
      </c>
      <c r="E16" s="93">
        <f>F16</f>
        <v>130550</v>
      </c>
      <c r="F16" s="93">
        <f>G16</f>
        <v>130550</v>
      </c>
      <c r="G16" s="93">
        <v>130550</v>
      </c>
      <c r="H16" s="144"/>
      <c r="I16" s="93"/>
      <c r="J16" s="93"/>
      <c r="K16" s="93"/>
      <c r="L16" s="92" t="s">
        <v>83</v>
      </c>
    </row>
    <row r="17" spans="1:12" s="203" customFormat="1" ht="23.25" customHeight="1">
      <c r="A17" s="316" t="s">
        <v>327</v>
      </c>
      <c r="B17" s="317"/>
      <c r="C17" s="317"/>
      <c r="D17" s="318"/>
      <c r="E17" s="96">
        <f>F17</f>
        <v>130550</v>
      </c>
      <c r="F17" s="96">
        <f>G17</f>
        <v>130550</v>
      </c>
      <c r="G17" s="96">
        <f>SUM(G16)</f>
        <v>130550</v>
      </c>
      <c r="H17" s="144"/>
      <c r="I17" s="93"/>
      <c r="J17" s="93"/>
      <c r="K17" s="93"/>
      <c r="L17" s="144"/>
    </row>
    <row r="18" spans="1:12" s="209" customFormat="1" ht="32.25" customHeight="1">
      <c r="A18" s="282" t="s">
        <v>1</v>
      </c>
      <c r="B18" s="283"/>
      <c r="C18" s="283"/>
      <c r="D18" s="319"/>
      <c r="E18" s="205">
        <f>F18</f>
        <v>1426460</v>
      </c>
      <c r="F18" s="205">
        <f>G18</f>
        <v>1426460</v>
      </c>
      <c r="G18" s="205">
        <f>G12+G15+G17</f>
        <v>1426460</v>
      </c>
      <c r="H18" s="206">
        <f>H15</f>
        <v>0</v>
      </c>
      <c r="I18" s="207">
        <f>I15</f>
        <v>0</v>
      </c>
      <c r="J18" s="205">
        <f>J15</f>
        <v>0</v>
      </c>
      <c r="K18" s="208">
        <f>SUM(K15)</f>
        <v>0</v>
      </c>
      <c r="L18" s="20" t="s">
        <v>85</v>
      </c>
    </row>
    <row r="19" spans="1:12" s="23" customFormat="1" ht="9.75" customHeight="1">
      <c r="A19" s="97"/>
      <c r="B19" s="97"/>
      <c r="C19" s="97"/>
      <c r="D19" s="97"/>
      <c r="E19" s="98"/>
      <c r="F19" s="98"/>
      <c r="G19" s="98"/>
      <c r="H19" s="99"/>
      <c r="I19" s="100"/>
      <c r="J19" s="98"/>
      <c r="K19" s="101"/>
      <c r="L19" s="102"/>
    </row>
    <row r="20" spans="8:11" ht="12" customHeight="1">
      <c r="H20" s="275"/>
      <c r="I20" s="275"/>
      <c r="J20" s="275"/>
      <c r="K20" s="77"/>
    </row>
    <row r="21" ht="10.5" customHeight="1"/>
    <row r="22" spans="8:11" ht="16.5" customHeight="1">
      <c r="H22" s="275" t="s">
        <v>335</v>
      </c>
      <c r="I22" s="275"/>
      <c r="J22" s="275"/>
      <c r="K22" s="77"/>
    </row>
    <row r="24" spans="8:10" ht="12.75">
      <c r="H24" s="275" t="s">
        <v>336</v>
      </c>
      <c r="I24" s="275"/>
      <c r="J24" s="275"/>
    </row>
  </sheetData>
  <sheetProtection/>
  <mergeCells count="24">
    <mergeCell ref="H24:J24"/>
    <mergeCell ref="E1:L1"/>
    <mergeCell ref="F2:L2"/>
    <mergeCell ref="A4:L4"/>
    <mergeCell ref="A6:A9"/>
    <mergeCell ref="B6:B9"/>
    <mergeCell ref="C6:C9"/>
    <mergeCell ref="D6:D9"/>
    <mergeCell ref="E6:E9"/>
    <mergeCell ref="F6:J6"/>
    <mergeCell ref="K6:K9"/>
    <mergeCell ref="A15:D15"/>
    <mergeCell ref="L6:L9"/>
    <mergeCell ref="F7:F9"/>
    <mergeCell ref="G7:J7"/>
    <mergeCell ref="G8:G9"/>
    <mergeCell ref="H8:H9"/>
    <mergeCell ref="I8:I9"/>
    <mergeCell ref="J8:J9"/>
    <mergeCell ref="A12:D12"/>
    <mergeCell ref="A17:D17"/>
    <mergeCell ref="A18:D18"/>
    <mergeCell ref="H20:J20"/>
    <mergeCell ref="H22:J22"/>
  </mergeCells>
  <printOptions/>
  <pageMargins left="0.49" right="0.29" top="0.67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2012-01-02T11:09:51Z</cp:lastPrinted>
  <dcterms:created xsi:type="dcterms:W3CDTF">2009-10-15T10:17:39Z</dcterms:created>
  <dcterms:modified xsi:type="dcterms:W3CDTF">2012-01-02T11:10:01Z</dcterms:modified>
  <cp:category/>
  <cp:version/>
  <cp:contentType/>
  <cp:contentStatus/>
</cp:coreProperties>
</file>