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 nr 1" sheetId="1" r:id="rId1"/>
    <sheet name="zal nr 2" sheetId="2" r:id="rId2"/>
    <sheet name="zal nr 3" sheetId="3" r:id="rId3"/>
  </sheets>
  <definedNames>
    <definedName name="_xlnm.Print_Area" localSheetId="1">'zal nr 2'!$A$1:$W$33</definedName>
  </definedNames>
  <calcPr fullCalcOnLoad="1"/>
</workbook>
</file>

<file path=xl/sharedStrings.xml><?xml version="1.0" encoding="utf-8"?>
<sst xmlns="http://schemas.openxmlformats.org/spreadsheetml/2006/main" count="251" uniqueCount="146">
  <si>
    <t>Zakup sprzętu specjalistycznego dla: Ochotniczej Straży Pożarnej w Jaktorowie - zestaw hydrauliczny narzędzi ratowniczych (9.000zł) oraz dla Ochotniczej Straży Pożarnej w Międzyborowie - zakup agregatu do wytwarzania piany i aparatu powietrznego, zakup sprzętu do ratownictwa chemiczno-ekologicznego (14.366 zł)</t>
  </si>
  <si>
    <t>400</t>
  </si>
  <si>
    <t>Wytwarzanie i zaopatrywanie w energię elektryczną, gaz i wodę</t>
  </si>
  <si>
    <t>700</t>
  </si>
  <si>
    <t>Gospodarka mieszkaniowa</t>
  </si>
  <si>
    <t xml:space="preserve">Wykonanie robót dodatkowych i zamówień uzupełniających - wydatki niekwalifikowane, poza projektem </t>
  </si>
  <si>
    <t xml:space="preserve">W planie wydatków  w budżecie  Gminy  wprowadza się następujące zmiany: 
 </t>
  </si>
  <si>
    <t>Zakup  samochodu osobowego na potrzeby Gminnego Ośrodka Pomocy Społecznej w  Jaktorowie</t>
  </si>
  <si>
    <t>GOPS w Jaktorowie</t>
  </si>
  <si>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</si>
  <si>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</si>
  <si>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</si>
  <si>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</si>
  <si>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</si>
  <si>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</si>
  <si>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</si>
  <si>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</si>
  <si>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</si>
  <si>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</si>
  <si>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</si>
  <si>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</si>
  <si>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</si>
  <si>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</si>
  <si>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</si>
  <si>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</si>
  <si>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</si>
  <si>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</si>
  <si>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</si>
  <si>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</si>
  <si>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</si>
  <si>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</si>
  <si>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</si>
  <si>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</si>
  <si>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</si>
  <si>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</si>
  <si>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</si>
  <si>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</si>
  <si>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</si>
  <si>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</si>
  <si>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</si>
  <si>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</si>
  <si>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</si>
  <si>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</si>
  <si>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</si>
  <si>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</si>
  <si>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</si>
  <si>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</si>
  <si>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</si>
  <si>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</si>
  <si>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</si>
  <si>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</si>
  <si>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</si>
  <si>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</si>
  <si>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</si>
  <si>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</si>
  <si>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</si>
  <si>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</si>
  <si>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</si>
  <si>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</si>
  <si>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</si>
  <si>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</si>
  <si>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</si>
  <si>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</si>
  <si>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</si>
  <si>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</si>
  <si>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</si>
  <si>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</si>
  <si>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</si>
  <si>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</si>
  <si>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</si>
  <si>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</si>
  <si>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</si>
  <si>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środki europejskie i inne środki pochodzące ze źródeł zagranicznych niepodlegające zwrotowi</t>
  </si>
  <si>
    <t>Lp.</t>
  </si>
  <si>
    <t xml:space="preserve">Wydatki na zadania inwestycyjne na 2011 rok 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</si>
  <si>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</si>
  <si>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</si>
  <si>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</si>
  <si>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</si>
  <si>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</si>
  <si>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</si>
  <si>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</si>
  <si>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</si>
  <si>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</si>
  <si>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</si>
  <si>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</si>
  <si>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</si>
  <si>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01010</t>
  </si>
  <si>
    <t>Budowa sieci wodociągowej wraz z przyłączami we wsi Budy Stare, Henryszew, Jaktorów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</si>
  <si>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</si>
  <si>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</si>
  <si>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</si>
  <si>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</si>
  <si>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</si>
  <si>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</si>
  <si>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</si>
  <si>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</si>
  <si>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</si>
  <si>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</si>
  <si>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</si>
  <si>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</si>
  <si>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Ulepszenie nawierzchni dróg gminnych polegające na utwardzeniu warstwą gruzu betonowego pochodzącego z recyklingu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</si>
  <si>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</si>
  <si>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</si>
  <si>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</si>
  <si>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</si>
  <si>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</si>
  <si>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</si>
  <si>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</si>
  <si>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ZSP w Jaktorowie</t>
  </si>
  <si>
    <t>Wykonanie projektu na zastosowanie rekuperacji w systemie wentylacji w budowanej hali sportowej w Międzyborowie</t>
  </si>
  <si>
    <t>Razem dział 801 - Oświata i wychowanie</t>
  </si>
  <si>
    <t>x</t>
  </si>
  <si>
    <t>Wykonanie dokumentacji projektowo-kosztorysowej na budowę sieci wodociągowej łączącej sieć wodociągową  miasta Żyrardów z siecią wodociągową Gminy Jaktorów</t>
  </si>
  <si>
    <t>Rozbudowa istniejącego systemu monitoringu wizyjnego w budynku Zespołu Szkół Publicznych w Międzyborowie (Gimnazjum)</t>
  </si>
  <si>
    <t>ZSP w Międzyborowie</t>
  </si>
  <si>
    <t>600</t>
  </si>
  <si>
    <t>60016</t>
  </si>
  <si>
    <t>Zakup szorowarki jednotarczowej do czyszczenia podłóg dla Zespołu Szkolno-Przedszkolnego w Jaktorowie</t>
  </si>
  <si>
    <t>Dochody od osób prawnych, od osób fizycznych i od innych jednostek nie posiadających osobowości prawnej oraz wydatki związane z ich poborem</t>
  </si>
  <si>
    <t>Podatek od nieruchomości</t>
  </si>
  <si>
    <t>Oświata i wychowanie</t>
  </si>
  <si>
    <t>801</t>
  </si>
  <si>
    <t>80195</t>
  </si>
  <si>
    <t>Pozostała działalność</t>
  </si>
  <si>
    <t>80104</t>
  </si>
  <si>
    <t>Przedszkola</t>
  </si>
  <si>
    <t xml:space="preserve">Zakup kserokopiarki do biblioteki multimedialnej  w  Szkole Podstawowej w Jaktorowie oraz kontenera na śmieci </t>
  </si>
  <si>
    <t>Razem dział 852 - Pomoc społeczna</t>
  </si>
  <si>
    <t>Wykonanie dokumentacji projektowo-kosztorysowej na przebudowę mostu położonego nad rz, Pisią w m. Budy Grzybek w ciągu drogi ul. Stryjeńskiej</t>
  </si>
  <si>
    <t>Wpłaty z tytułu odpłatnego nabycia prawa własności oraz prawa użytkowania wieczystego nieruchomości</t>
  </si>
  <si>
    <t>Podatek dochodowy od osób prawnych</t>
  </si>
  <si>
    <t>Podatek od środków transportowych</t>
  </si>
  <si>
    <t>Odsetki od nieterminowych wpłat z tyułu  podatków i opłat</t>
  </si>
  <si>
    <t>Wpływy z różnych dochodów</t>
  </si>
  <si>
    <t>Dotacje celowe w ramach programów finansowanych z udziałem środków europejskich oraz środków, o których mowa w art..5 ust.1 pkt 3 oraz ust.3 pkt 5 i 6 ustawy, lub płatności w ramach budzetu środków europejskich</t>
  </si>
  <si>
    <t>Dotacje celowe w ramach programów finansowanych z udziałem środków europejskich oraz środków o których mowa w art.. 5 ust.1 pkt 3 oraz ust.3 pkt.5 i 6 ustawy, lub płatności w ramach budżetów europejskich</t>
  </si>
  <si>
    <t>Otrzymane spadki, zapisy i darowizny w postaci pieniężnej</t>
  </si>
  <si>
    <t>Wpływy z usług</t>
  </si>
  <si>
    <t>Zał  Nr 1 do uchwały Nr XXI/ 107 /2011  Rady Gminy Jaktorów z dnia  27 grudnia  2011r</t>
  </si>
  <si>
    <t>Zał nr 2 do uchwały Nr XXI/107/2011 Rady Gminy Jaktorów</t>
  </si>
  <si>
    <t>z dnia  27 grudnia  2011r  zmieniającej uchwałę budżetową na rok 2011</t>
  </si>
  <si>
    <r>
      <t xml:space="preserve">  D</t>
    </r>
    <r>
      <rPr>
        <u val="single"/>
        <sz val="10"/>
        <rFont val="Arial CE"/>
        <family val="0"/>
      </rPr>
      <t>ział 801 - Oświata i wychowanie  -  zwiększa</t>
    </r>
    <r>
      <rPr>
        <sz val="10"/>
        <rFont val="Arial CE"/>
        <family val="0"/>
      </rPr>
      <t xml:space="preserve"> się wydatki bieżące o kwotę  730 zł  na zakup pomocy naukowych dla przedszkola  w Jaktorowie - zgodnie z wnioskiem Dyrektora Zespołu . 
    W zakresie wydatków majątkowych wprowadza się następujące zmiany: </t>
    </r>
    <r>
      <rPr>
        <u val="single"/>
        <sz val="10"/>
        <rFont val="Arial CE"/>
        <family val="0"/>
      </rPr>
      <t xml:space="preserve">zmniejsza </t>
    </r>
    <r>
      <rPr>
        <sz val="10"/>
        <rFont val="Arial CE"/>
        <family val="0"/>
      </rPr>
      <t xml:space="preserve">się  o kwotę 242.081,36 zł wydatki  na realizację projektu Nr.RPMA.07.02.00-14-274/09 
"Poprawa jakości nauczania i wyrównywania szans edukacyjnych dzieci i młodzieży wiejskiej przez budowę przedszkola, organizację klas "O", biblioteki, hali sportowej wraz 
 łącznikiem przy Zespole Szkół Publicznych w Międzyborowie" , z tego dofinansowanie ze środków  unijnych - 231.841,52 zł, środki własne - 10.239,84 zł/SubA/DIS/T) z uwagi na  zniesienie proporcjonalności  udziału środków w realizacji projektu. Nadwyżkę środków własnych w kwocie 10.239,84 zł przenosi się  na zabezpieczenie wydatków niekwalifikowanych (§ 6050) - poz 22 zał. Nr 3 do uchwały, równocześnie zmniejsza się w tej pozycji wydatki majątkowe o 348.041,94 zł w związku z korektą dochodów majątkowych.  Razem zmniejszenie wydatków majątkowych wynosi 590.123,30 zł.
 </t>
    </r>
  </si>
  <si>
    <t xml:space="preserve">Zał Nr 3  do uchwały Nr XXI/107/2011 Rady Gminy Jaktorów </t>
  </si>
  <si>
    <t>z dnia 27 grudnia 2011r  zmieniającej Uchwałę Budżetową  na rok 2011</t>
  </si>
  <si>
    <r>
      <t xml:space="preserve">W planie dochodów  Gminy wprowadza się następujące zmiany:
   1) </t>
    </r>
    <r>
      <rPr>
        <u val="single"/>
        <sz val="10"/>
        <rFont val="Arial"/>
        <family val="0"/>
      </rPr>
      <t xml:space="preserve">dział 400 - Wytwarzanie i zaopatrywanie w energię elektryczną, gaz i wodę - </t>
    </r>
    <r>
      <rPr>
        <sz val="10"/>
        <rFont val="Arial"/>
        <family val="2"/>
      </rPr>
      <t xml:space="preserve">zwiększa się wpływy ze sprzedaży wody o 20.000 zł w związku z pozyskaniem ponadplanowych dochodów z tego tytułu,  </t>
    </r>
    <r>
      <rPr>
        <u val="single"/>
        <sz val="10"/>
        <rFont val="Arial"/>
        <family val="0"/>
      </rPr>
      <t xml:space="preserve">
   2) dział 700 Gospodarka mieszkaniowa - </t>
    </r>
    <r>
      <rPr>
        <u val="single"/>
        <sz val="10"/>
        <rFont val="Arial"/>
        <family val="2"/>
      </rPr>
      <t>zmniejsza</t>
    </r>
    <r>
      <rPr>
        <sz val="10"/>
        <rFont val="Arial"/>
        <family val="2"/>
      </rPr>
      <t xml:space="preserve"> się o 1.000.000 zł dochody majątkowe z uwagi na  brak wpływów  z  planowanej sprzedaży działek budowlanych. Mimo  wielokrotnego ogłaszania  o przetargu , nie zgłosił się żaden nabywca. Jednocześnie </t>
    </r>
    <r>
      <rPr>
        <u val="single"/>
        <sz val="10"/>
        <rFont val="Arial"/>
        <family val="2"/>
      </rPr>
      <t>zmniejsza</t>
    </r>
    <r>
      <rPr>
        <sz val="10"/>
        <rFont val="Arial"/>
        <family val="2"/>
      </rPr>
      <t xml:space="preserve"> się o 7.000 zł dochody bieżące z  rozliczenia kosztów c.o i wywozu nieczystości , z uwagi na niższe wpływy z tego tytułu- razem  zmniejszenie dochodów - 1.007.000 zł</t>
    </r>
    <r>
      <rPr>
        <sz val="10"/>
        <rFont val="Arial"/>
        <family val="0"/>
      </rPr>
      <t xml:space="preserve">
   3) </t>
    </r>
    <r>
      <rPr>
        <u val="single"/>
        <sz val="10"/>
        <rFont val="Arial"/>
        <family val="0"/>
      </rPr>
      <t xml:space="preserve">dział  756 - Dochody od osób prawnych, od osób fizycznych i od innych jednostek nie posiadających osobowości prawnej oraz wydatki związane z ich poborem - </t>
    </r>
    <r>
      <rPr>
        <sz val="10"/>
        <rFont val="Arial"/>
        <family val="0"/>
      </rPr>
      <t xml:space="preserve">zwiększa się dochody o kwotę  616.000 zł w związku z uzyskaniem ponadplanowych dochodów  z  podatku dochodowego od osób prawnych (18.000 zł),  podatku od nieruchomości od osób fizycznych (220.000 zł), podatku od środków transportowych (od osób prawnych - 344.000 zł i od osób fizycznych - 26.000zł),    oraz odsetek za zwłokę (8.000zł).
   4) </t>
    </r>
    <r>
      <rPr>
        <u val="single"/>
        <sz val="10"/>
        <rFont val="Arial"/>
        <family val="0"/>
      </rPr>
      <t>dział 801 - Oświata i wychowanie</t>
    </r>
    <r>
      <rPr>
        <sz val="10"/>
        <rFont val="Arial"/>
        <family val="0"/>
      </rPr>
      <t xml:space="preserve">:      </t>
    </r>
    <r>
      <rPr>
        <u val="single"/>
        <sz val="10"/>
        <rFont val="Arial"/>
        <family val="2"/>
      </rPr>
      <t>zmniejsza</t>
    </r>
    <r>
      <rPr>
        <sz val="10"/>
        <rFont val="Arial"/>
        <family val="0"/>
      </rPr>
      <t xml:space="preserve"> się dochody majątkowe o 231.521,63  zł , tj. dofinansowanie ze środków europejskich:  z uwagi na zniesienie proporcjonalności udziału środków w 
realizacji projektu pn.Nr.RPMA.07.02.00-14-274/09 "Poprawa jakości nauczania i wyrównywania szans edukacyjnych dzieci i młodzieży wiejskiej przez budowę przedszkola, organizację klas "O", 
biblioteki, hali sportowej wraz z łącznikiem przy Zespole Szkół Publicznych w Międzyborowie"  dofinansowanie w 2011r będzie niższe o kwotę 223.883,46 zł. Różnica w kwocie 7.638,17 zł 
stanowi  </t>
    </r>
    <r>
      <rPr>
        <u val="single"/>
        <sz val="10"/>
        <rFont val="Arial"/>
        <family val="2"/>
      </rPr>
      <t>zwiększenie</t>
    </r>
    <r>
      <rPr>
        <sz val="10"/>
        <rFont val="Arial"/>
        <family val="0"/>
      </rPr>
      <t xml:space="preserve"> dochodów bieżących  w związku z przekazaniem przez Mazowiecką Jednostkę Wdrażania Programów Unijnych  dotacji bieżącej na promocję projektu.
Ponadto </t>
    </r>
    <r>
      <rPr>
        <u val="single"/>
        <sz val="10"/>
        <rFont val="Arial"/>
        <family val="2"/>
      </rPr>
      <t>zwiększa</t>
    </r>
    <r>
      <rPr>
        <sz val="10"/>
        <rFont val="Arial"/>
        <family val="0"/>
      </rPr>
      <t xml:space="preserve"> się dochody bieżące o kwotę 730 zł w związku z pozyskaniem przez Zespół Szkolno-Przedszkolny w Jaktorowie darowizny pieniężnej na zakup pomocy naukowych 
dla przedszkola (zgodnie z wnioskiem Dyrektora Zespołu) oraz </t>
    </r>
    <r>
      <rPr>
        <u val="single"/>
        <sz val="10"/>
        <rFont val="Arial"/>
        <family val="2"/>
      </rPr>
      <t>zwiększa</t>
    </r>
    <r>
      <rPr>
        <sz val="10"/>
        <rFont val="Arial"/>
        <family val="0"/>
      </rPr>
      <t xml:space="preserve"> się o 15.000 zł dochody za pobyt dzieci z innych gmin w przedszkolu niepublicznym w Jaktorowie (dochody Urzędu Gminy).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</si>
</sst>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  <font>
      <sz val="11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0"/>
    </font>
    <font>
      <sz val="8"/>
      <name val="Arial CE"/>
      <family val="0"/>
    </font>
    <font>
      <i/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0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4" fontId="0" fillId="0" borderId="13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top" wrapText="1"/>
    </xf>
    <xf numFmtId="3" fontId="29" fillId="0" borderId="15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top" wrapText="1"/>
    </xf>
    <xf numFmtId="4" fontId="29" fillId="0" borderId="15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2" fontId="22" fillId="0" borderId="15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35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" fontId="28" fillId="0" borderId="13" xfId="0" applyNumberFormat="1" applyFont="1" applyFill="1" applyBorder="1" applyAlignment="1">
      <alignment horizontal="right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1" fillId="0" borderId="10" xfId="0" applyFont="1" applyFill="1" applyBorder="1" applyAlignment="1">
      <alignment horizontal="center" vertical="center" wrapText="1"/>
    </xf>
    <xf numFmtId="49" fontId="27" fillId="0" borderId="0" xfId="0" applyFont="1" applyFill="1" applyBorder="1" applyAlignment="1">
      <alignment horizontal="center" vertical="center" wrapText="1"/>
    </xf>
    <xf numFmtId="49" fontId="32" fillId="0" borderId="14" xfId="0" applyFont="1" applyFill="1" applyBorder="1" applyAlignment="1">
      <alignment horizontal="left" vertical="center" wrapText="1"/>
    </xf>
    <xf numFmtId="49" fontId="32" fillId="0" borderId="15" xfId="0" applyFont="1" applyFill="1" applyBorder="1" applyAlignment="1">
      <alignment horizontal="left" vertical="center" wrapText="1"/>
    </xf>
    <xf numFmtId="49" fontId="32" fillId="0" borderId="18" xfId="0" applyFont="1" applyFill="1" applyBorder="1" applyAlignment="1">
      <alignment horizontal="left" vertical="center" wrapText="1"/>
    </xf>
    <xf numFmtId="49" fontId="32" fillId="0" borderId="20" xfId="0" applyFont="1" applyFill="1" applyBorder="1" applyAlignment="1">
      <alignment horizontal="left" vertical="center" wrapText="1"/>
    </xf>
    <xf numFmtId="49" fontId="32" fillId="0" borderId="12" xfId="0" applyFont="1" applyFill="1" applyBorder="1" applyAlignment="1">
      <alignment horizontal="left" vertical="center" wrapText="1"/>
    </xf>
    <xf numFmtId="49" fontId="32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" fontId="31" fillId="0" borderId="17" xfId="0" applyNumberFormat="1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9" fontId="31" fillId="0" borderId="14" xfId="0" applyFont="1" applyFill="1" applyBorder="1" applyAlignment="1">
      <alignment horizontal="center" vertical="center" wrapText="1"/>
    </xf>
    <xf numFmtId="49" fontId="31" fillId="0" borderId="15" xfId="0" applyFont="1" applyFill="1" applyBorder="1" applyAlignment="1">
      <alignment horizontal="center" vertical="center" wrapText="1"/>
    </xf>
    <xf numFmtId="49" fontId="31" fillId="0" borderId="18" xfId="0" applyFont="1" applyFill="1" applyBorder="1" applyAlignment="1">
      <alignment horizontal="center" vertical="center" wrapText="1"/>
    </xf>
    <xf numFmtId="49" fontId="31" fillId="0" borderId="20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1" xfId="0" applyFont="1" applyFill="1" applyBorder="1" applyAlignment="1">
      <alignment horizontal="center" vertical="center" wrapText="1"/>
    </xf>
    <xf numFmtId="49" fontId="31" fillId="0" borderId="22" xfId="0" applyFont="1" applyFill="1" applyBorder="1" applyAlignment="1">
      <alignment horizontal="center" vertical="center" wrapText="1"/>
    </xf>
    <xf numFmtId="49" fontId="31" fillId="0" borderId="23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4" xfId="0" applyFont="1" applyFill="1" applyBorder="1" applyAlignment="1">
      <alignment horizontal="left" vertical="center" wrapText="1"/>
    </xf>
    <xf numFmtId="49" fontId="31" fillId="0" borderId="15" xfId="0" applyFont="1" applyFill="1" applyBorder="1" applyAlignment="1">
      <alignment horizontal="left" vertical="center" wrapText="1"/>
    </xf>
    <xf numFmtId="49" fontId="31" fillId="0" borderId="18" xfId="0" applyFont="1" applyFill="1" applyBorder="1" applyAlignment="1">
      <alignment horizontal="left" vertical="center" wrapText="1"/>
    </xf>
    <xf numFmtId="49" fontId="31" fillId="0" borderId="20" xfId="0" applyFont="1" applyFill="1" applyBorder="1" applyAlignment="1">
      <alignment horizontal="left" vertical="center" wrapText="1"/>
    </xf>
    <xf numFmtId="49" fontId="31" fillId="0" borderId="12" xfId="0" applyFont="1" applyFill="1" applyBorder="1" applyAlignment="1">
      <alignment horizontal="left" vertical="center" wrapText="1"/>
    </xf>
    <xf numFmtId="49" fontId="31" fillId="0" borderId="21" xfId="0" applyFont="1" applyFill="1" applyBorder="1" applyAlignment="1">
      <alignment horizontal="left" vertical="center" wrapText="1"/>
    </xf>
    <xf numFmtId="49" fontId="32" fillId="0" borderId="14" xfId="0" applyFont="1" applyFill="1" applyBorder="1" applyAlignment="1">
      <alignment horizontal="center" vertical="center" wrapText="1"/>
    </xf>
    <xf numFmtId="49" fontId="32" fillId="0" borderId="15" xfId="0" applyFont="1" applyFill="1" applyBorder="1" applyAlignment="1">
      <alignment horizontal="center" vertical="center" wrapText="1"/>
    </xf>
    <xf numFmtId="49" fontId="32" fillId="0" borderId="18" xfId="0" applyFont="1" applyFill="1" applyBorder="1" applyAlignment="1">
      <alignment horizontal="center" vertical="center" wrapText="1"/>
    </xf>
    <xf numFmtId="49" fontId="32" fillId="0" borderId="20" xfId="0" applyFont="1" applyFill="1" applyBorder="1" applyAlignment="1">
      <alignment horizontal="center" vertical="center" wrapText="1"/>
    </xf>
    <xf numFmtId="49" fontId="32" fillId="0" borderId="12" xfId="0" applyFont="1" applyFill="1" applyBorder="1" applyAlignment="1">
      <alignment horizontal="center" vertical="center" wrapText="1"/>
    </xf>
    <xf numFmtId="49" fontId="32" fillId="0" borderId="21" xfId="0" applyFont="1" applyFill="1" applyBorder="1" applyAlignment="1">
      <alignment horizontal="center" vertical="center" wrapText="1"/>
    </xf>
    <xf numFmtId="49" fontId="28" fillId="0" borderId="22" xfId="0" applyFont="1" applyFill="1" applyBorder="1" applyAlignment="1">
      <alignment horizontal="center" vertical="center" wrapText="1"/>
    </xf>
    <xf numFmtId="49" fontId="28" fillId="0" borderId="23" xfId="0" applyFont="1" applyFill="1" applyBorder="1" applyAlignment="1">
      <alignment horizontal="center" vertical="center" wrapText="1"/>
    </xf>
    <xf numFmtId="49" fontId="2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4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8" fillId="0" borderId="19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F1" sqref="F1:L1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13.140625" style="0" customWidth="1"/>
    <col min="4" max="4" width="12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1.8515625" style="0" customWidth="1"/>
    <col min="9" max="9" width="9.8515625" style="0" customWidth="1"/>
    <col min="10" max="10" width="13.421875" style="0" customWidth="1"/>
    <col min="11" max="11" width="11.7109375" style="0" customWidth="1"/>
    <col min="12" max="12" width="12.140625" style="0" customWidth="1"/>
  </cols>
  <sheetData>
    <row r="1" spans="2:12" ht="16.5" customHeight="1">
      <c r="B1" s="20"/>
      <c r="C1" s="20"/>
      <c r="D1" s="20"/>
      <c r="E1" s="20"/>
      <c r="F1" s="141" t="s">
        <v>139</v>
      </c>
      <c r="G1" s="141"/>
      <c r="H1" s="141"/>
      <c r="I1" s="141"/>
      <c r="J1" s="141"/>
      <c r="K1" s="141"/>
      <c r="L1" s="141"/>
    </row>
    <row r="2" spans="2:12" ht="18" customHeight="1">
      <c r="B2" s="20"/>
      <c r="C2" s="20"/>
      <c r="D2" s="20"/>
      <c r="E2" s="20"/>
      <c r="F2" s="20"/>
      <c r="G2" s="141" t="s">
        <v>58</v>
      </c>
      <c r="H2" s="141"/>
      <c r="I2" s="141"/>
      <c r="J2" s="141"/>
      <c r="K2" s="141"/>
      <c r="L2" s="141"/>
    </row>
    <row r="3" spans="2:6" s="21" customFormat="1" ht="17.25" customHeight="1">
      <c r="B3" s="142" t="s">
        <v>59</v>
      </c>
      <c r="C3" s="142"/>
      <c r="D3" s="142"/>
      <c r="E3" s="22"/>
      <c r="F3" s="23"/>
    </row>
    <row r="4" spans="1:12" s="25" customFormat="1" ht="13.5" customHeight="1">
      <c r="A4" s="143" t="s">
        <v>9</v>
      </c>
      <c r="B4" s="143" t="s">
        <v>60</v>
      </c>
      <c r="C4" s="143" t="s">
        <v>10</v>
      </c>
      <c r="D4" s="143"/>
      <c r="E4" s="143"/>
      <c r="F4" s="143"/>
      <c r="G4" s="143" t="s">
        <v>61</v>
      </c>
      <c r="H4" s="143"/>
      <c r="I4" s="143"/>
      <c r="J4" s="143"/>
      <c r="K4" s="143"/>
      <c r="L4" s="143"/>
    </row>
    <row r="5" spans="1:12" s="25" customFormat="1" ht="13.5" customHeight="1">
      <c r="A5" s="143"/>
      <c r="B5" s="143"/>
      <c r="C5" s="143"/>
      <c r="D5" s="143"/>
      <c r="E5" s="143"/>
      <c r="F5" s="143"/>
      <c r="G5" s="143" t="s">
        <v>62</v>
      </c>
      <c r="H5" s="143" t="s">
        <v>14</v>
      </c>
      <c r="I5" s="143"/>
      <c r="J5" s="143" t="s">
        <v>63</v>
      </c>
      <c r="K5" s="143" t="s">
        <v>14</v>
      </c>
      <c r="L5" s="143"/>
    </row>
    <row r="6" spans="1:12" s="25" customFormat="1" ht="95.25" customHeight="1">
      <c r="A6" s="143"/>
      <c r="B6" s="143"/>
      <c r="C6" s="143"/>
      <c r="D6" s="143"/>
      <c r="E6" s="143"/>
      <c r="F6" s="143"/>
      <c r="G6" s="143"/>
      <c r="H6" s="24" t="s">
        <v>15</v>
      </c>
      <c r="I6" s="26" t="s">
        <v>72</v>
      </c>
      <c r="J6" s="143"/>
      <c r="K6" s="24" t="s">
        <v>15</v>
      </c>
      <c r="L6" s="26" t="s">
        <v>64</v>
      </c>
    </row>
    <row r="7" spans="1:12" s="25" customFormat="1" ht="18.75" customHeight="1">
      <c r="A7" s="24"/>
      <c r="B7" s="27"/>
      <c r="C7" s="28" t="s">
        <v>65</v>
      </c>
      <c r="D7" s="29" t="s">
        <v>66</v>
      </c>
      <c r="E7" s="29" t="s">
        <v>67</v>
      </c>
      <c r="F7" s="28" t="s">
        <v>68</v>
      </c>
      <c r="G7" s="30"/>
      <c r="H7" s="24"/>
      <c r="I7" s="26"/>
      <c r="J7" s="27"/>
      <c r="K7" s="31"/>
      <c r="L7" s="26"/>
    </row>
    <row r="8" spans="1:12" s="33" customFormat="1" ht="14.25" customHeight="1">
      <c r="A8" s="32">
        <v>1</v>
      </c>
      <c r="B8" s="32">
        <v>2</v>
      </c>
      <c r="C8" s="145">
        <v>3</v>
      </c>
      <c r="D8" s="146"/>
      <c r="E8" s="146"/>
      <c r="F8" s="147"/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</row>
    <row r="9" spans="1:12" s="33" customFormat="1" ht="33" customHeight="1">
      <c r="A9" s="47" t="s">
        <v>1</v>
      </c>
      <c r="B9" s="121" t="s">
        <v>2</v>
      </c>
      <c r="C9" s="34">
        <v>481500</v>
      </c>
      <c r="D9" s="44">
        <v>0</v>
      </c>
      <c r="E9" s="36">
        <v>20000</v>
      </c>
      <c r="F9" s="34">
        <f>C9-D9+E9</f>
        <v>501500</v>
      </c>
      <c r="G9" s="34">
        <v>501500</v>
      </c>
      <c r="H9" s="123">
        <v>0</v>
      </c>
      <c r="I9" s="38"/>
      <c r="J9" s="34">
        <v>0</v>
      </c>
      <c r="K9" s="34">
        <v>0</v>
      </c>
      <c r="L9" s="38"/>
    </row>
    <row r="10" spans="1:12" s="33" customFormat="1" ht="20.25" customHeight="1">
      <c r="A10" s="47"/>
      <c r="B10" s="104" t="s">
        <v>138</v>
      </c>
      <c r="C10" s="39">
        <v>480000</v>
      </c>
      <c r="D10" s="136">
        <v>0</v>
      </c>
      <c r="E10" s="115">
        <v>20000</v>
      </c>
      <c r="F10" s="40">
        <f>C10-D10+E10</f>
        <v>500000</v>
      </c>
      <c r="G10" s="40">
        <v>20000</v>
      </c>
      <c r="H10" s="128"/>
      <c r="I10" s="129"/>
      <c r="J10" s="40">
        <v>0</v>
      </c>
      <c r="K10" s="34"/>
      <c r="L10" s="38"/>
    </row>
    <row r="11" spans="1:12" s="33" customFormat="1" ht="23.25" customHeight="1">
      <c r="A11" s="47" t="s">
        <v>3</v>
      </c>
      <c r="B11" s="121" t="s">
        <v>4</v>
      </c>
      <c r="C11" s="34">
        <v>1128270</v>
      </c>
      <c r="D11" s="44">
        <f>D12+D13</f>
        <v>1007000</v>
      </c>
      <c r="E11" s="36">
        <v>0</v>
      </c>
      <c r="F11" s="34">
        <f>C11-D11+E11</f>
        <v>121270</v>
      </c>
      <c r="G11" s="34">
        <v>108857</v>
      </c>
      <c r="H11" s="123">
        <v>0</v>
      </c>
      <c r="I11" s="38"/>
      <c r="J11" s="34">
        <v>12413</v>
      </c>
      <c r="K11" s="34">
        <v>0</v>
      </c>
      <c r="L11" s="38"/>
    </row>
    <row r="12" spans="1:12" s="33" customFormat="1" ht="51" customHeight="1">
      <c r="A12" s="47"/>
      <c r="B12" s="137" t="s">
        <v>130</v>
      </c>
      <c r="C12" s="39">
        <v>1000000</v>
      </c>
      <c r="D12" s="136">
        <v>1000000</v>
      </c>
      <c r="E12" s="36"/>
      <c r="F12" s="40">
        <f>C12-D12+E12</f>
        <v>0</v>
      </c>
      <c r="G12" s="34"/>
      <c r="H12" s="128"/>
      <c r="I12" s="129"/>
      <c r="J12" s="40">
        <v>-1000000</v>
      </c>
      <c r="K12" s="34"/>
      <c r="L12" s="38"/>
    </row>
    <row r="13" spans="1:12" s="33" customFormat="1" ht="18.75" customHeight="1">
      <c r="A13" s="19"/>
      <c r="B13" s="104" t="s">
        <v>138</v>
      </c>
      <c r="C13" s="39">
        <v>24000</v>
      </c>
      <c r="D13" s="40">
        <v>7000</v>
      </c>
      <c r="E13" s="40">
        <v>0</v>
      </c>
      <c r="F13" s="40">
        <f>C13-D13+E13</f>
        <v>17000</v>
      </c>
      <c r="G13" s="40">
        <v>-7000</v>
      </c>
      <c r="H13" s="41"/>
      <c r="I13" s="42"/>
      <c r="J13" s="40">
        <v>0</v>
      </c>
      <c r="K13" s="40">
        <v>0</v>
      </c>
      <c r="L13" s="32"/>
    </row>
    <row r="14" spans="1:12" s="33" customFormat="1" ht="65.25" customHeight="1">
      <c r="A14" s="47">
        <v>756</v>
      </c>
      <c r="B14" s="46" t="s">
        <v>119</v>
      </c>
      <c r="C14" s="34">
        <v>16707222</v>
      </c>
      <c r="D14" s="35">
        <v>0</v>
      </c>
      <c r="E14" s="36">
        <f>E15+E16+E17+E18</f>
        <v>616000</v>
      </c>
      <c r="F14" s="36">
        <f aca="true" t="shared" si="0" ref="F14:F24">C14-D14+E14</f>
        <v>17323222</v>
      </c>
      <c r="G14" s="34">
        <f>F14</f>
        <v>17323222</v>
      </c>
      <c r="H14" s="37"/>
      <c r="I14" s="38"/>
      <c r="J14" s="34"/>
      <c r="K14" s="38"/>
      <c r="L14" s="38"/>
    </row>
    <row r="15" spans="1:12" s="33" customFormat="1" ht="30.75" customHeight="1">
      <c r="A15" s="47"/>
      <c r="B15" s="127" t="s">
        <v>131</v>
      </c>
      <c r="C15" s="39">
        <v>68000</v>
      </c>
      <c r="D15" s="113"/>
      <c r="E15" s="114">
        <v>18000</v>
      </c>
      <c r="F15" s="115">
        <f t="shared" si="0"/>
        <v>86000</v>
      </c>
      <c r="G15" s="40">
        <v>18000</v>
      </c>
      <c r="H15" s="116"/>
      <c r="I15" s="117"/>
      <c r="J15" s="103"/>
      <c r="K15" s="138"/>
      <c r="L15" s="38"/>
    </row>
    <row r="16" spans="1:12" s="111" customFormat="1" ht="21" customHeight="1">
      <c r="A16" s="112"/>
      <c r="B16" s="104" t="s">
        <v>120</v>
      </c>
      <c r="C16" s="39">
        <v>2592370</v>
      </c>
      <c r="D16" s="113"/>
      <c r="E16" s="114">
        <v>220000</v>
      </c>
      <c r="F16" s="115">
        <f t="shared" si="0"/>
        <v>2812370</v>
      </c>
      <c r="G16" s="40">
        <v>220000</v>
      </c>
      <c r="H16" s="116"/>
      <c r="I16" s="117"/>
      <c r="J16" s="39"/>
      <c r="K16" s="118"/>
      <c r="L16" s="119"/>
    </row>
    <row r="17" spans="1:12" s="108" customFormat="1" ht="27.75" customHeight="1">
      <c r="A17" s="106"/>
      <c r="B17" s="127" t="s">
        <v>132</v>
      </c>
      <c r="C17" s="39">
        <v>6415975</v>
      </c>
      <c r="D17" s="39"/>
      <c r="E17" s="39">
        <v>370000</v>
      </c>
      <c r="F17" s="115">
        <f t="shared" si="0"/>
        <v>6785975</v>
      </c>
      <c r="G17" s="40">
        <v>370000</v>
      </c>
      <c r="H17" s="107"/>
      <c r="I17" s="107"/>
      <c r="J17" s="39"/>
      <c r="K17" s="39"/>
      <c r="L17" s="40"/>
    </row>
    <row r="18" spans="1:12" s="108" customFormat="1" ht="27.75" customHeight="1">
      <c r="A18" s="106"/>
      <c r="B18" s="104" t="s">
        <v>133</v>
      </c>
      <c r="C18" s="39">
        <v>24600</v>
      </c>
      <c r="D18" s="39"/>
      <c r="E18" s="39">
        <v>8000</v>
      </c>
      <c r="F18" s="115">
        <f t="shared" si="0"/>
        <v>32600</v>
      </c>
      <c r="G18" s="40">
        <v>8000</v>
      </c>
      <c r="H18" s="107"/>
      <c r="I18" s="107"/>
      <c r="J18" s="39"/>
      <c r="K18" s="39"/>
      <c r="L18" s="40"/>
    </row>
    <row r="19" spans="1:12" ht="26.25" customHeight="1">
      <c r="A19" s="101">
        <v>801</v>
      </c>
      <c r="B19" s="109" t="s">
        <v>121</v>
      </c>
      <c r="C19" s="103">
        <v>5374425.92</v>
      </c>
      <c r="D19" s="103">
        <f>D23</f>
        <v>231521.63</v>
      </c>
      <c r="E19" s="103">
        <f>E20+E21+E22+E23</f>
        <v>23368.17</v>
      </c>
      <c r="F19" s="34">
        <f t="shared" si="0"/>
        <v>5166272.46</v>
      </c>
      <c r="G19" s="34">
        <f>F19-J19</f>
        <v>500685.1699999999</v>
      </c>
      <c r="H19" s="105"/>
      <c r="I19" s="122">
        <v>7638.17</v>
      </c>
      <c r="J19" s="34">
        <v>4665587.29</v>
      </c>
      <c r="K19" s="103">
        <v>0</v>
      </c>
      <c r="L19" s="34">
        <v>4665587.29</v>
      </c>
    </row>
    <row r="20" spans="1:12" ht="20.25" customHeight="1">
      <c r="A20" s="101"/>
      <c r="B20" s="139" t="s">
        <v>134</v>
      </c>
      <c r="C20" s="39">
        <v>75000</v>
      </c>
      <c r="D20" s="39"/>
      <c r="E20" s="39">
        <v>15000</v>
      </c>
      <c r="F20" s="40">
        <f t="shared" si="0"/>
        <v>90000</v>
      </c>
      <c r="G20" s="40">
        <v>15000</v>
      </c>
      <c r="H20" s="105"/>
      <c r="I20" s="122"/>
      <c r="J20" s="34"/>
      <c r="K20" s="103"/>
      <c r="L20" s="34"/>
    </row>
    <row r="21" spans="1:12" ht="26.25" customHeight="1">
      <c r="A21" s="101"/>
      <c r="B21" s="127" t="s">
        <v>137</v>
      </c>
      <c r="C21" s="40">
        <v>1000</v>
      </c>
      <c r="D21" s="40"/>
      <c r="E21" s="40">
        <v>730</v>
      </c>
      <c r="F21" s="40">
        <f t="shared" si="0"/>
        <v>1730</v>
      </c>
      <c r="G21" s="40">
        <v>730</v>
      </c>
      <c r="H21" s="140"/>
      <c r="I21" s="40"/>
      <c r="J21" s="40"/>
      <c r="K21" s="40"/>
      <c r="L21" s="40"/>
    </row>
    <row r="22" spans="1:12" s="124" customFormat="1" ht="78" customHeight="1">
      <c r="A22" s="106"/>
      <c r="B22" s="125" t="s">
        <v>135</v>
      </c>
      <c r="C22" s="39">
        <v>0</v>
      </c>
      <c r="D22" s="39">
        <v>0</v>
      </c>
      <c r="E22" s="39">
        <v>7638.17</v>
      </c>
      <c r="F22" s="40">
        <f t="shared" si="0"/>
        <v>7638.17</v>
      </c>
      <c r="G22" s="40">
        <v>7638.17</v>
      </c>
      <c r="H22" s="107"/>
      <c r="I22" s="126">
        <v>7638.17</v>
      </c>
      <c r="J22" s="40"/>
      <c r="K22" s="39"/>
      <c r="L22" s="40"/>
    </row>
    <row r="23" spans="1:12" ht="75" customHeight="1">
      <c r="A23" s="101"/>
      <c r="B23" s="110" t="s">
        <v>136</v>
      </c>
      <c r="C23" s="40">
        <v>4897108.92</v>
      </c>
      <c r="D23" s="40">
        <v>231521.63</v>
      </c>
      <c r="E23" s="40">
        <v>0</v>
      </c>
      <c r="F23" s="40">
        <f t="shared" si="0"/>
        <v>4665587.29</v>
      </c>
      <c r="G23" s="40">
        <v>0</v>
      </c>
      <c r="H23" s="120"/>
      <c r="I23" s="120"/>
      <c r="J23" s="40">
        <v>-231521.63</v>
      </c>
      <c r="K23" s="40"/>
      <c r="L23" s="40">
        <v>-231521.63</v>
      </c>
    </row>
    <row r="24" spans="1:12" s="45" customFormat="1" ht="25.5" customHeight="1">
      <c r="A24" s="43"/>
      <c r="B24" s="37" t="s">
        <v>69</v>
      </c>
      <c r="C24" s="35">
        <v>39033385.63</v>
      </c>
      <c r="D24" s="34">
        <f>D9+D11+D14+D19</f>
        <v>1238521.63</v>
      </c>
      <c r="E24" s="34">
        <f>E9+E11+E14+E19</f>
        <v>659368.17</v>
      </c>
      <c r="F24" s="34">
        <f t="shared" si="0"/>
        <v>38454232.17</v>
      </c>
      <c r="G24" s="44">
        <f>F24-J24</f>
        <v>30985920.17</v>
      </c>
      <c r="H24" s="44">
        <v>3454088.59</v>
      </c>
      <c r="I24" s="44">
        <v>88239.96</v>
      </c>
      <c r="J24" s="34">
        <v>7468312</v>
      </c>
      <c r="K24" s="34">
        <v>881000</v>
      </c>
      <c r="L24" s="34">
        <v>6233699</v>
      </c>
    </row>
    <row r="25" spans="2:6" ht="14.25" customHeight="1">
      <c r="B25" s="1" t="s">
        <v>70</v>
      </c>
      <c r="C25" s="1"/>
      <c r="D25" s="1"/>
      <c r="E25" s="1"/>
      <c r="F25" s="1"/>
    </row>
    <row r="26" spans="1:12" ht="197.25" customHeight="1">
      <c r="A26" s="148" t="s">
        <v>145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2:12" ht="19.5" customHeight="1">
      <c r="B27" s="1"/>
      <c r="C27" s="1"/>
      <c r="D27" s="1"/>
      <c r="E27" s="1"/>
      <c r="F27" s="1"/>
      <c r="I27" s="144" t="s">
        <v>51</v>
      </c>
      <c r="J27" s="144"/>
      <c r="K27" s="144"/>
      <c r="L27" s="144"/>
    </row>
    <row r="28" spans="2:6" ht="12.75">
      <c r="B28" s="1"/>
      <c r="C28" s="1"/>
      <c r="D28" s="1"/>
      <c r="E28" s="1"/>
      <c r="F28" s="1"/>
    </row>
    <row r="29" spans="2:12" ht="20.25" customHeight="1">
      <c r="B29" s="1"/>
      <c r="C29" s="1"/>
      <c r="D29" s="1"/>
      <c r="E29" s="1"/>
      <c r="F29" s="1"/>
      <c r="I29" s="144" t="s">
        <v>52</v>
      </c>
      <c r="J29" s="144"/>
      <c r="K29" s="144"/>
      <c r="L29" s="144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</sheetData>
  <mergeCells count="15">
    <mergeCell ref="I29:L29"/>
    <mergeCell ref="K5:L5"/>
    <mergeCell ref="C8:F8"/>
    <mergeCell ref="A26:L26"/>
    <mergeCell ref="I27:L27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39" right="0.21" top="0.55" bottom="0.37" header="0.25" footer="0.25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B10">
      <selection activeCell="B30" sqref="B30:W30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s="3" customFormat="1" ht="13.5" customHeight="1">
      <c r="B2" s="163" t="s">
        <v>141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8" customHeight="1">
      <c r="A3" s="164"/>
      <c r="B3" s="165"/>
      <c r="C3" s="166"/>
      <c r="D3" s="167"/>
      <c r="E3" s="168"/>
      <c r="F3" s="166"/>
      <c r="G3" s="167"/>
      <c r="H3" s="168"/>
      <c r="I3" s="169" t="s">
        <v>13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1:23" ht="18" customHeight="1">
      <c r="A4" s="131"/>
      <c r="B4" s="131"/>
      <c r="C4" s="132"/>
      <c r="D4" s="132"/>
      <c r="E4" s="132"/>
      <c r="F4" s="132"/>
      <c r="G4" s="132"/>
      <c r="H4" s="13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8.25" customHeight="1">
      <c r="A5" s="5"/>
      <c r="B5" s="150" t="s">
        <v>9</v>
      </c>
      <c r="C5" s="150"/>
      <c r="D5" s="152" t="s">
        <v>11</v>
      </c>
      <c r="E5" s="152" t="s">
        <v>12</v>
      </c>
      <c r="F5" s="152"/>
      <c r="G5" s="152"/>
      <c r="H5" s="150" t="s">
        <v>16</v>
      </c>
      <c r="I5" s="151"/>
      <c r="J5" s="152" t="s">
        <v>17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</row>
    <row r="6" spans="1:23" ht="8.25" customHeight="1">
      <c r="A6" s="5"/>
      <c r="B6" s="150"/>
      <c r="C6" s="150"/>
      <c r="D6" s="152"/>
      <c r="E6" s="152"/>
      <c r="F6" s="152"/>
      <c r="G6" s="152"/>
      <c r="H6" s="151"/>
      <c r="I6" s="151"/>
      <c r="J6" s="150" t="s">
        <v>18</v>
      </c>
      <c r="K6" s="150" t="s">
        <v>19</v>
      </c>
      <c r="L6" s="150"/>
      <c r="M6" s="150"/>
      <c r="N6" s="150"/>
      <c r="O6" s="150"/>
      <c r="P6" s="150"/>
      <c r="Q6" s="150"/>
      <c r="R6" s="150"/>
      <c r="S6" s="150" t="s">
        <v>20</v>
      </c>
      <c r="T6" s="152" t="s">
        <v>19</v>
      </c>
      <c r="U6" s="152"/>
      <c r="V6" s="152"/>
      <c r="W6" s="152"/>
    </row>
    <row r="7" spans="1:23" ht="3" customHeight="1">
      <c r="A7" s="5"/>
      <c r="B7" s="150"/>
      <c r="C7" s="150"/>
      <c r="D7" s="152"/>
      <c r="E7" s="152"/>
      <c r="F7" s="152"/>
      <c r="G7" s="152"/>
      <c r="H7" s="151"/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 t="s">
        <v>21</v>
      </c>
      <c r="U7" s="150" t="s">
        <v>14</v>
      </c>
      <c r="V7" s="150" t="s">
        <v>22</v>
      </c>
      <c r="W7" s="152" t="s">
        <v>15</v>
      </c>
    </row>
    <row r="8" spans="1:23" ht="5.25" customHeight="1">
      <c r="A8" s="5"/>
      <c r="B8" s="150"/>
      <c r="C8" s="150"/>
      <c r="D8" s="152"/>
      <c r="E8" s="152"/>
      <c r="F8" s="152"/>
      <c r="G8" s="152"/>
      <c r="H8" s="151"/>
      <c r="I8" s="151"/>
      <c r="J8" s="150"/>
      <c r="K8" s="150" t="s">
        <v>23</v>
      </c>
      <c r="L8" s="150" t="s">
        <v>19</v>
      </c>
      <c r="M8" s="150"/>
      <c r="N8" s="150" t="s">
        <v>24</v>
      </c>
      <c r="O8" s="150" t="s">
        <v>25</v>
      </c>
      <c r="P8" s="150" t="s">
        <v>26</v>
      </c>
      <c r="Q8" s="150" t="s">
        <v>27</v>
      </c>
      <c r="R8" s="150" t="s">
        <v>28</v>
      </c>
      <c r="S8" s="150"/>
      <c r="T8" s="150"/>
      <c r="U8" s="150"/>
      <c r="V8" s="150"/>
      <c r="W8" s="152"/>
    </row>
    <row r="9" spans="1:23" ht="11.25" customHeight="1">
      <c r="A9" s="5"/>
      <c r="B9" s="150"/>
      <c r="C9" s="150"/>
      <c r="D9" s="152"/>
      <c r="E9" s="152"/>
      <c r="F9" s="152"/>
      <c r="G9" s="152"/>
      <c r="H9" s="151"/>
      <c r="I9" s="151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 t="s">
        <v>29</v>
      </c>
      <c r="V9" s="150"/>
      <c r="W9" s="152"/>
    </row>
    <row r="10" spans="1:23" ht="94.5" customHeight="1">
      <c r="A10" s="5"/>
      <c r="B10" s="150"/>
      <c r="C10" s="150"/>
      <c r="D10" s="152"/>
      <c r="E10" s="152"/>
      <c r="F10" s="152"/>
      <c r="G10" s="152"/>
      <c r="H10" s="151"/>
      <c r="I10" s="151"/>
      <c r="J10" s="150"/>
      <c r="K10" s="150"/>
      <c r="L10" s="6" t="s">
        <v>30</v>
      </c>
      <c r="M10" s="6" t="s">
        <v>31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2"/>
    </row>
    <row r="11" spans="1:23" ht="18.75" customHeight="1">
      <c r="A11" s="5"/>
      <c r="B11" s="150" t="s">
        <v>32</v>
      </c>
      <c r="C11" s="150"/>
      <c r="D11" s="7" t="s">
        <v>33</v>
      </c>
      <c r="E11" s="152" t="s">
        <v>34</v>
      </c>
      <c r="F11" s="152"/>
      <c r="G11" s="152"/>
      <c r="H11" s="150" t="s">
        <v>35</v>
      </c>
      <c r="I11" s="151"/>
      <c r="J11" s="6" t="s">
        <v>36</v>
      </c>
      <c r="K11" s="6" t="s">
        <v>37</v>
      </c>
      <c r="L11" s="6" t="s">
        <v>38</v>
      </c>
      <c r="M11" s="6" t="s">
        <v>39</v>
      </c>
      <c r="N11" s="6" t="s">
        <v>40</v>
      </c>
      <c r="O11" s="6" t="s">
        <v>41</v>
      </c>
      <c r="P11" s="6" t="s">
        <v>42</v>
      </c>
      <c r="Q11" s="6" t="s">
        <v>43</v>
      </c>
      <c r="R11" s="6" t="s">
        <v>44</v>
      </c>
      <c r="S11" s="6" t="s">
        <v>45</v>
      </c>
      <c r="T11" s="6" t="s">
        <v>46</v>
      </c>
      <c r="U11" s="6" t="s">
        <v>47</v>
      </c>
      <c r="V11" s="6" t="s">
        <v>48</v>
      </c>
      <c r="W11" s="8">
        <v>19</v>
      </c>
    </row>
    <row r="12" spans="1:24" ht="18" customHeight="1">
      <c r="A12" s="5"/>
      <c r="B12" s="188" t="s">
        <v>122</v>
      </c>
      <c r="C12" s="189"/>
      <c r="D12" s="194"/>
      <c r="E12" s="154" t="s">
        <v>121</v>
      </c>
      <c r="F12" s="155"/>
      <c r="G12" s="9" t="s">
        <v>53</v>
      </c>
      <c r="H12" s="170">
        <f>J12+S12</f>
        <v>21179115.92</v>
      </c>
      <c r="I12" s="171"/>
      <c r="J12" s="11">
        <f>K12+N12+O12</f>
        <v>12812468</v>
      </c>
      <c r="K12" s="10">
        <f>L12+M12</f>
        <v>11871532</v>
      </c>
      <c r="L12" s="10">
        <v>9790245</v>
      </c>
      <c r="M12" s="10">
        <v>2081287</v>
      </c>
      <c r="N12" s="10">
        <v>338580</v>
      </c>
      <c r="O12" s="10">
        <v>602356</v>
      </c>
      <c r="P12" s="10" t="s">
        <v>49</v>
      </c>
      <c r="Q12" s="10" t="s">
        <v>49</v>
      </c>
      <c r="R12" s="10" t="s">
        <v>49</v>
      </c>
      <c r="S12" s="10">
        <f>T12+V12+W12</f>
        <v>8366647.92</v>
      </c>
      <c r="T12" s="10">
        <v>8366647.92</v>
      </c>
      <c r="U12" s="10">
        <v>7757448.92</v>
      </c>
      <c r="V12" s="10">
        <v>0</v>
      </c>
      <c r="W12" s="10">
        <v>0</v>
      </c>
      <c r="X12" s="172"/>
    </row>
    <row r="13" spans="1:24" ht="17.25" customHeight="1">
      <c r="A13" s="5"/>
      <c r="B13" s="190"/>
      <c r="C13" s="191"/>
      <c r="D13" s="195"/>
      <c r="E13" s="156"/>
      <c r="F13" s="157"/>
      <c r="G13" s="9" t="s">
        <v>54</v>
      </c>
      <c r="H13" s="170">
        <f>J13+S13</f>
        <v>590123.3</v>
      </c>
      <c r="I13" s="171"/>
      <c r="J13" s="10">
        <f>K13+N13+O13+P13+Q13+R13</f>
        <v>0</v>
      </c>
      <c r="K13" s="10">
        <f>L13+M13</f>
        <v>0</v>
      </c>
      <c r="L13" s="10">
        <v>0</v>
      </c>
      <c r="M13" s="10" t="s">
        <v>49</v>
      </c>
      <c r="N13" s="10" t="s">
        <v>49</v>
      </c>
      <c r="O13" s="10" t="s">
        <v>49</v>
      </c>
      <c r="P13" s="10" t="s">
        <v>49</v>
      </c>
      <c r="Q13" s="10" t="s">
        <v>49</v>
      </c>
      <c r="R13" s="10" t="s">
        <v>49</v>
      </c>
      <c r="S13" s="10">
        <f>S21</f>
        <v>590123.3</v>
      </c>
      <c r="T13" s="10">
        <f>T21</f>
        <v>590123.3</v>
      </c>
      <c r="U13" s="10">
        <f>U21</f>
        <v>242081.36</v>
      </c>
      <c r="V13" s="10" t="s">
        <v>49</v>
      </c>
      <c r="W13" s="10">
        <v>0</v>
      </c>
      <c r="X13" s="172"/>
    </row>
    <row r="14" spans="1:24" ht="15.75" customHeight="1">
      <c r="A14" s="5"/>
      <c r="B14" s="190"/>
      <c r="C14" s="191"/>
      <c r="D14" s="195"/>
      <c r="E14" s="156"/>
      <c r="F14" s="157"/>
      <c r="G14" s="9" t="s">
        <v>55</v>
      </c>
      <c r="H14" s="170">
        <f>J14+S14</f>
        <v>10969.84</v>
      </c>
      <c r="I14" s="171"/>
      <c r="J14" s="10">
        <f>K14+N14+O14+P14+Q14+R14</f>
        <v>730</v>
      </c>
      <c r="K14" s="10">
        <f>L14+M14</f>
        <v>730</v>
      </c>
      <c r="L14" s="10">
        <v>0</v>
      </c>
      <c r="M14" s="10">
        <f>M18</f>
        <v>730</v>
      </c>
      <c r="N14" s="10">
        <v>0</v>
      </c>
      <c r="O14" s="10">
        <v>0</v>
      </c>
      <c r="P14" s="10" t="s">
        <v>49</v>
      </c>
      <c r="Q14" s="10" t="s">
        <v>49</v>
      </c>
      <c r="R14" s="10" t="s">
        <v>49</v>
      </c>
      <c r="S14" s="10">
        <f>T14</f>
        <v>10239.84</v>
      </c>
      <c r="T14" s="10">
        <f>T22</f>
        <v>10239.84</v>
      </c>
      <c r="U14" s="10">
        <v>0</v>
      </c>
      <c r="V14" s="10" t="s">
        <v>49</v>
      </c>
      <c r="W14" s="10">
        <v>0</v>
      </c>
      <c r="X14" s="172"/>
    </row>
    <row r="15" spans="1:23" ht="21" customHeight="1">
      <c r="A15" s="5"/>
      <c r="B15" s="192"/>
      <c r="C15" s="193"/>
      <c r="D15" s="196"/>
      <c r="E15" s="158"/>
      <c r="F15" s="159"/>
      <c r="G15" s="9" t="s">
        <v>56</v>
      </c>
      <c r="H15" s="170">
        <f>H12-H13+H14</f>
        <v>20599962.46</v>
      </c>
      <c r="I15" s="171"/>
      <c r="J15" s="11">
        <f aca="true" t="shared" si="0" ref="J15:S15">J12-J13+J14</f>
        <v>12813198</v>
      </c>
      <c r="K15" s="11">
        <f t="shared" si="0"/>
        <v>11872262</v>
      </c>
      <c r="L15" s="10">
        <f t="shared" si="0"/>
        <v>9790245</v>
      </c>
      <c r="M15" s="10">
        <f t="shared" si="0"/>
        <v>2082017</v>
      </c>
      <c r="N15" s="10">
        <f t="shared" si="0"/>
        <v>338580</v>
      </c>
      <c r="O15" s="10">
        <f t="shared" si="0"/>
        <v>602356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1">
        <f t="shared" si="0"/>
        <v>7786764.46</v>
      </c>
      <c r="T15" s="10">
        <f>T12-T13+T14</f>
        <v>7786764.46</v>
      </c>
      <c r="U15" s="10">
        <f>U12-U13+U14</f>
        <v>7515367.56</v>
      </c>
      <c r="V15" s="10">
        <f>V12-V13+V14</f>
        <v>0</v>
      </c>
      <c r="W15" s="10">
        <v>0</v>
      </c>
    </row>
    <row r="16" spans="1:23" ht="19.5" customHeight="1">
      <c r="A16" s="5"/>
      <c r="B16" s="173"/>
      <c r="C16" s="174"/>
      <c r="D16" s="179" t="s">
        <v>125</v>
      </c>
      <c r="E16" s="182" t="s">
        <v>126</v>
      </c>
      <c r="F16" s="183"/>
      <c r="G16" s="9" t="s">
        <v>53</v>
      </c>
      <c r="H16" s="170">
        <f>J16+S16</f>
        <v>1307167</v>
      </c>
      <c r="I16" s="171"/>
      <c r="J16" s="10">
        <f>K16+N16+O16+P16+Q16+R16</f>
        <v>1307167</v>
      </c>
      <c r="K16" s="10">
        <f>L16+M16</f>
        <v>937683</v>
      </c>
      <c r="L16" s="10">
        <v>660904</v>
      </c>
      <c r="M16" s="10">
        <v>276779</v>
      </c>
      <c r="N16" s="10">
        <v>338580</v>
      </c>
      <c r="O16" s="10">
        <v>30904</v>
      </c>
      <c r="P16" s="10" t="s">
        <v>49</v>
      </c>
      <c r="Q16" s="10" t="s">
        <v>49</v>
      </c>
      <c r="R16" s="10" t="s">
        <v>49</v>
      </c>
      <c r="S16" s="10">
        <f>T16+V16+W16</f>
        <v>0</v>
      </c>
      <c r="T16" s="10">
        <v>0</v>
      </c>
      <c r="U16" s="10">
        <v>0</v>
      </c>
      <c r="V16" s="10" t="s">
        <v>49</v>
      </c>
      <c r="W16" s="10">
        <v>0</v>
      </c>
    </row>
    <row r="17" spans="1:23" ht="19.5" customHeight="1">
      <c r="A17" s="5"/>
      <c r="B17" s="175"/>
      <c r="C17" s="176"/>
      <c r="D17" s="180"/>
      <c r="E17" s="184"/>
      <c r="F17" s="185"/>
      <c r="G17" s="9" t="s">
        <v>54</v>
      </c>
      <c r="H17" s="170">
        <f>J17+S17</f>
        <v>0</v>
      </c>
      <c r="I17" s="171"/>
      <c r="J17" s="10">
        <f>K17+N17+O17+P17+Q17+R17</f>
        <v>0</v>
      </c>
      <c r="K17" s="10">
        <f>L17+M17</f>
        <v>0</v>
      </c>
      <c r="L17" s="10">
        <v>0</v>
      </c>
      <c r="M17" s="10" t="s">
        <v>49</v>
      </c>
      <c r="N17" s="10" t="s">
        <v>49</v>
      </c>
      <c r="O17" s="10" t="s">
        <v>49</v>
      </c>
      <c r="P17" s="10" t="s">
        <v>49</v>
      </c>
      <c r="Q17" s="10" t="s">
        <v>49</v>
      </c>
      <c r="R17" s="10" t="s">
        <v>49</v>
      </c>
      <c r="S17" s="10">
        <f>T17+V17+W17</f>
        <v>0</v>
      </c>
      <c r="T17" s="10">
        <v>0</v>
      </c>
      <c r="U17" s="10">
        <v>0</v>
      </c>
      <c r="V17" s="10" t="s">
        <v>49</v>
      </c>
      <c r="W17" s="10">
        <v>0</v>
      </c>
    </row>
    <row r="18" spans="1:23" ht="17.25" customHeight="1">
      <c r="A18" s="5"/>
      <c r="B18" s="175"/>
      <c r="C18" s="176"/>
      <c r="D18" s="180"/>
      <c r="E18" s="184"/>
      <c r="F18" s="185"/>
      <c r="G18" s="9" t="s">
        <v>55</v>
      </c>
      <c r="H18" s="170">
        <f>J18+S18</f>
        <v>730</v>
      </c>
      <c r="I18" s="171"/>
      <c r="J18" s="10">
        <f>K18+N18+O18+P18+Q18+R18</f>
        <v>730</v>
      </c>
      <c r="K18" s="10">
        <f>L18+M18</f>
        <v>730</v>
      </c>
      <c r="L18" s="10">
        <v>0</v>
      </c>
      <c r="M18" s="10">
        <v>730</v>
      </c>
      <c r="N18" s="10">
        <v>0</v>
      </c>
      <c r="O18" s="10">
        <v>0</v>
      </c>
      <c r="P18" s="10" t="s">
        <v>49</v>
      </c>
      <c r="Q18" s="10" t="s">
        <v>49</v>
      </c>
      <c r="R18" s="10" t="s">
        <v>49</v>
      </c>
      <c r="S18" s="10">
        <f>T18+V18+W18</f>
        <v>0</v>
      </c>
      <c r="T18" s="10">
        <v>0</v>
      </c>
      <c r="U18" s="10">
        <v>0</v>
      </c>
      <c r="V18" s="10" t="s">
        <v>49</v>
      </c>
      <c r="W18" s="10">
        <v>0</v>
      </c>
    </row>
    <row r="19" spans="1:23" ht="19.5" customHeight="1">
      <c r="A19" s="5"/>
      <c r="B19" s="177"/>
      <c r="C19" s="178"/>
      <c r="D19" s="181"/>
      <c r="E19" s="186"/>
      <c r="F19" s="187"/>
      <c r="G19" s="9" t="s">
        <v>56</v>
      </c>
      <c r="H19" s="170">
        <f>H16-H17+H18</f>
        <v>1307897</v>
      </c>
      <c r="I19" s="171"/>
      <c r="J19" s="11">
        <f aca="true" t="shared" si="1" ref="J19:W19">J16-J17+J18</f>
        <v>1307897</v>
      </c>
      <c r="K19" s="11">
        <f t="shared" si="1"/>
        <v>938413</v>
      </c>
      <c r="L19" s="10">
        <f t="shared" si="1"/>
        <v>660904</v>
      </c>
      <c r="M19" s="10">
        <f t="shared" si="1"/>
        <v>277509</v>
      </c>
      <c r="N19" s="10">
        <f t="shared" si="1"/>
        <v>338580</v>
      </c>
      <c r="O19" s="10">
        <f t="shared" si="1"/>
        <v>30904</v>
      </c>
      <c r="P19" s="10">
        <f t="shared" si="1"/>
        <v>0</v>
      </c>
      <c r="Q19" s="10">
        <f t="shared" si="1"/>
        <v>0</v>
      </c>
      <c r="R19" s="10">
        <f t="shared" si="1"/>
        <v>0</v>
      </c>
      <c r="S19" s="11">
        <f t="shared" si="1"/>
        <v>0</v>
      </c>
      <c r="T19" s="10">
        <f t="shared" si="1"/>
        <v>0</v>
      </c>
      <c r="U19" s="10">
        <f t="shared" si="1"/>
        <v>0</v>
      </c>
      <c r="V19" s="10">
        <f t="shared" si="1"/>
        <v>0</v>
      </c>
      <c r="W19" s="10">
        <f t="shared" si="1"/>
        <v>0</v>
      </c>
    </row>
    <row r="20" spans="1:23" ht="19.5" customHeight="1">
      <c r="A20" s="5"/>
      <c r="B20" s="173"/>
      <c r="C20" s="174"/>
      <c r="D20" s="179" t="s">
        <v>123</v>
      </c>
      <c r="E20" s="182" t="s">
        <v>124</v>
      </c>
      <c r="F20" s="183"/>
      <c r="G20" s="9" t="s">
        <v>53</v>
      </c>
      <c r="H20" s="170">
        <f>J20+S20</f>
        <v>8399861.92</v>
      </c>
      <c r="I20" s="171"/>
      <c r="J20" s="10">
        <f>K20+N20+O20+P20+Q20+R20</f>
        <v>62413</v>
      </c>
      <c r="K20" s="10">
        <f>L20+M20</f>
        <v>62413</v>
      </c>
      <c r="L20" s="10">
        <v>0</v>
      </c>
      <c r="M20" s="10">
        <v>62413</v>
      </c>
      <c r="N20" s="10" t="s">
        <v>49</v>
      </c>
      <c r="O20" s="10">
        <v>0</v>
      </c>
      <c r="P20" s="10" t="s">
        <v>49</v>
      </c>
      <c r="Q20" s="10" t="s">
        <v>49</v>
      </c>
      <c r="R20" s="10" t="s">
        <v>49</v>
      </c>
      <c r="S20" s="10">
        <f>T20+V20+W20</f>
        <v>8337448.92</v>
      </c>
      <c r="T20" s="10">
        <v>8337448.92</v>
      </c>
      <c r="U20" s="10">
        <v>7757448.92</v>
      </c>
      <c r="V20" s="10" t="s">
        <v>49</v>
      </c>
      <c r="W20" s="10">
        <v>0</v>
      </c>
    </row>
    <row r="21" spans="1:23" ht="19.5" customHeight="1">
      <c r="A21" s="5"/>
      <c r="B21" s="175"/>
      <c r="C21" s="176"/>
      <c r="D21" s="180"/>
      <c r="E21" s="184"/>
      <c r="F21" s="185"/>
      <c r="G21" s="9" t="s">
        <v>54</v>
      </c>
      <c r="H21" s="170">
        <f>J21+S21</f>
        <v>590123.3</v>
      </c>
      <c r="I21" s="171"/>
      <c r="J21" s="10">
        <f>K21+N21+O21+P21+Q21+R21</f>
        <v>0</v>
      </c>
      <c r="K21" s="10">
        <f>L21+M21</f>
        <v>0</v>
      </c>
      <c r="L21" s="10" t="s">
        <v>49</v>
      </c>
      <c r="M21" s="10" t="s">
        <v>49</v>
      </c>
      <c r="N21" s="10" t="s">
        <v>49</v>
      </c>
      <c r="O21" s="10" t="s">
        <v>49</v>
      </c>
      <c r="P21" s="10" t="s">
        <v>49</v>
      </c>
      <c r="Q21" s="10" t="s">
        <v>49</v>
      </c>
      <c r="R21" s="10" t="s">
        <v>49</v>
      </c>
      <c r="S21" s="10">
        <f>T21</f>
        <v>590123.3</v>
      </c>
      <c r="T21" s="10">
        <v>590123.3</v>
      </c>
      <c r="U21" s="10">
        <v>242081.36</v>
      </c>
      <c r="V21" s="10" t="s">
        <v>49</v>
      </c>
      <c r="W21" s="10">
        <v>0</v>
      </c>
    </row>
    <row r="22" spans="1:23" ht="17.25" customHeight="1">
      <c r="A22" s="5"/>
      <c r="B22" s="175"/>
      <c r="C22" s="176"/>
      <c r="D22" s="180"/>
      <c r="E22" s="184"/>
      <c r="F22" s="185"/>
      <c r="G22" s="9" t="s">
        <v>55</v>
      </c>
      <c r="H22" s="170">
        <f>J22+S22</f>
        <v>10239.84</v>
      </c>
      <c r="I22" s="171"/>
      <c r="J22" s="10">
        <f>K22+N22+O22+P22+Q22+R22</f>
        <v>0</v>
      </c>
      <c r="K22" s="10">
        <f>L22+M22</f>
        <v>0</v>
      </c>
      <c r="L22" s="10">
        <v>0</v>
      </c>
      <c r="M22" s="10">
        <v>0</v>
      </c>
      <c r="N22" s="10" t="s">
        <v>49</v>
      </c>
      <c r="O22" s="10">
        <v>0</v>
      </c>
      <c r="P22" s="10" t="s">
        <v>49</v>
      </c>
      <c r="Q22" s="10" t="s">
        <v>49</v>
      </c>
      <c r="R22" s="10" t="s">
        <v>49</v>
      </c>
      <c r="S22" s="10">
        <f>U22+T22</f>
        <v>10239.84</v>
      </c>
      <c r="T22" s="10">
        <v>10239.84</v>
      </c>
      <c r="U22" s="10">
        <v>0</v>
      </c>
      <c r="V22" s="10" t="s">
        <v>49</v>
      </c>
      <c r="W22" s="10">
        <v>0</v>
      </c>
    </row>
    <row r="23" spans="1:23" ht="22.5" customHeight="1">
      <c r="A23" s="5"/>
      <c r="B23" s="177"/>
      <c r="C23" s="178"/>
      <c r="D23" s="181"/>
      <c r="E23" s="186"/>
      <c r="F23" s="187"/>
      <c r="G23" s="9" t="s">
        <v>56</v>
      </c>
      <c r="H23" s="170">
        <f>H20-H21+H22</f>
        <v>7819978.46</v>
      </c>
      <c r="I23" s="171"/>
      <c r="J23" s="11">
        <f aca="true" t="shared" si="2" ref="J23:W23">J20-J21+J22</f>
        <v>62413</v>
      </c>
      <c r="K23" s="11">
        <f t="shared" si="2"/>
        <v>62413</v>
      </c>
      <c r="L23" s="10">
        <f t="shared" si="2"/>
        <v>0</v>
      </c>
      <c r="M23" s="10">
        <f t="shared" si="2"/>
        <v>62413</v>
      </c>
      <c r="N23" s="10">
        <f t="shared" si="2"/>
        <v>0</v>
      </c>
      <c r="O23" s="10">
        <f t="shared" si="2"/>
        <v>0</v>
      </c>
      <c r="P23" s="10">
        <f t="shared" si="2"/>
        <v>0</v>
      </c>
      <c r="Q23" s="10">
        <f t="shared" si="2"/>
        <v>0</v>
      </c>
      <c r="R23" s="10">
        <f t="shared" si="2"/>
        <v>0</v>
      </c>
      <c r="S23" s="11">
        <f t="shared" si="2"/>
        <v>7757565.46</v>
      </c>
      <c r="T23" s="10">
        <f t="shared" si="2"/>
        <v>7757565.46</v>
      </c>
      <c r="U23" s="10">
        <f t="shared" si="2"/>
        <v>7515367.56</v>
      </c>
      <c r="V23" s="10">
        <f t="shared" si="2"/>
        <v>0</v>
      </c>
      <c r="W23" s="10">
        <f t="shared" si="2"/>
        <v>0</v>
      </c>
    </row>
    <row r="24" spans="1:23" ht="19.5" customHeight="1">
      <c r="A24" s="5"/>
      <c r="B24" s="135" t="s">
        <v>50</v>
      </c>
      <c r="C24" s="135"/>
      <c r="D24" s="135"/>
      <c r="E24" s="135"/>
      <c r="F24" s="135"/>
      <c r="G24" s="12" t="s">
        <v>53</v>
      </c>
      <c r="H24" s="130">
        <f>J24+S24</f>
        <v>45820907.45</v>
      </c>
      <c r="I24" s="149"/>
      <c r="J24" s="13">
        <f>K24+N24+O24+P24+R24</f>
        <v>29986331.29</v>
      </c>
      <c r="K24" s="13">
        <f>L24+M24</f>
        <v>23818876.65</v>
      </c>
      <c r="L24" s="13">
        <v>15120702.77</v>
      </c>
      <c r="M24" s="13">
        <v>8698173.88</v>
      </c>
      <c r="N24" s="13">
        <v>960790</v>
      </c>
      <c r="O24" s="13">
        <v>4121018</v>
      </c>
      <c r="P24" s="13">
        <v>94825.64</v>
      </c>
      <c r="Q24" s="13" t="s">
        <v>49</v>
      </c>
      <c r="R24" s="13">
        <v>990821</v>
      </c>
      <c r="S24" s="13">
        <f>T24+V24+W24</f>
        <v>15834576.16</v>
      </c>
      <c r="T24" s="13">
        <v>15806713.16</v>
      </c>
      <c r="U24" s="13">
        <v>9525973.88</v>
      </c>
      <c r="V24" s="14">
        <v>0</v>
      </c>
      <c r="W24" s="13">
        <v>27863</v>
      </c>
    </row>
    <row r="25" spans="1:23" ht="21.75" customHeight="1">
      <c r="A25" s="5"/>
      <c r="B25" s="135"/>
      <c r="C25" s="135"/>
      <c r="D25" s="135"/>
      <c r="E25" s="135"/>
      <c r="F25" s="135"/>
      <c r="G25" s="12" t="s">
        <v>54</v>
      </c>
      <c r="H25" s="130">
        <f>J25+S25</f>
        <v>590123.3</v>
      </c>
      <c r="I25" s="149"/>
      <c r="J25" s="13">
        <f>K25+N25+O25+P25+Q25+R25</f>
        <v>0</v>
      </c>
      <c r="K25" s="13">
        <f>L25+M25</f>
        <v>0</v>
      </c>
      <c r="L25" s="13">
        <v>0</v>
      </c>
      <c r="M25" s="13">
        <v>0</v>
      </c>
      <c r="N25" s="13" t="s">
        <v>49</v>
      </c>
      <c r="O25" s="13">
        <v>0</v>
      </c>
      <c r="P25" s="13" t="s">
        <v>49</v>
      </c>
      <c r="Q25" s="13" t="s">
        <v>49</v>
      </c>
      <c r="R25" s="13" t="s">
        <v>49</v>
      </c>
      <c r="S25" s="13">
        <f>T25</f>
        <v>590123.3</v>
      </c>
      <c r="T25" s="13">
        <f>T13</f>
        <v>590123.3</v>
      </c>
      <c r="U25" s="13">
        <f>U13</f>
        <v>242081.36</v>
      </c>
      <c r="V25" s="14" t="s">
        <v>49</v>
      </c>
      <c r="W25" s="10">
        <v>0</v>
      </c>
    </row>
    <row r="26" spans="1:23" ht="18" customHeight="1">
      <c r="A26" s="5"/>
      <c r="B26" s="135"/>
      <c r="C26" s="135"/>
      <c r="D26" s="135"/>
      <c r="E26" s="135"/>
      <c r="F26" s="135"/>
      <c r="G26" s="12" t="s">
        <v>55</v>
      </c>
      <c r="H26" s="130">
        <f>J26+S26</f>
        <v>10969.84</v>
      </c>
      <c r="I26" s="149"/>
      <c r="J26" s="13">
        <f>K26+N26+O26+R26</f>
        <v>730</v>
      </c>
      <c r="K26" s="13">
        <f>L26+M26</f>
        <v>730</v>
      </c>
      <c r="L26" s="13">
        <v>0</v>
      </c>
      <c r="M26" s="10">
        <f>M14</f>
        <v>730</v>
      </c>
      <c r="N26" s="13">
        <f>N14</f>
        <v>0</v>
      </c>
      <c r="O26" s="13">
        <v>0</v>
      </c>
      <c r="P26" s="13">
        <v>0</v>
      </c>
      <c r="Q26" s="13" t="s">
        <v>49</v>
      </c>
      <c r="R26" s="13">
        <v>0</v>
      </c>
      <c r="S26" s="13">
        <f>T26</f>
        <v>10239.84</v>
      </c>
      <c r="T26" s="13">
        <f>T14</f>
        <v>10239.84</v>
      </c>
      <c r="U26" s="13">
        <f>U22</f>
        <v>0</v>
      </c>
      <c r="V26" s="14" t="s">
        <v>49</v>
      </c>
      <c r="W26" s="10">
        <v>0</v>
      </c>
    </row>
    <row r="27" spans="1:23" s="17" customFormat="1" ht="19.5" customHeight="1">
      <c r="A27" s="15"/>
      <c r="B27" s="135"/>
      <c r="C27" s="135"/>
      <c r="D27" s="135"/>
      <c r="E27" s="135"/>
      <c r="F27" s="135"/>
      <c r="G27" s="16" t="s">
        <v>56</v>
      </c>
      <c r="H27" s="130">
        <f>H24-H25+H26</f>
        <v>45241753.99000001</v>
      </c>
      <c r="I27" s="149"/>
      <c r="J27" s="13">
        <f>J24-J25+J26</f>
        <v>29987061.29</v>
      </c>
      <c r="K27" s="13">
        <f>K24-K25+K26</f>
        <v>23819606.65</v>
      </c>
      <c r="L27" s="13">
        <f aca="true" t="shared" si="3" ref="L27:W27">L24-L25+L26</f>
        <v>15120702.77</v>
      </c>
      <c r="M27" s="13">
        <f t="shared" si="3"/>
        <v>8698903.88</v>
      </c>
      <c r="N27" s="13">
        <f t="shared" si="3"/>
        <v>960790</v>
      </c>
      <c r="O27" s="13">
        <f>O24-O25+O26</f>
        <v>4121018</v>
      </c>
      <c r="P27" s="13">
        <f t="shared" si="3"/>
        <v>94825.64</v>
      </c>
      <c r="Q27" s="13">
        <f t="shared" si="3"/>
        <v>0</v>
      </c>
      <c r="R27" s="13">
        <f t="shared" si="3"/>
        <v>990821</v>
      </c>
      <c r="S27" s="13">
        <f>S24-S25+S26</f>
        <v>15254692.7</v>
      </c>
      <c r="T27" s="13">
        <f t="shared" si="3"/>
        <v>15226829.7</v>
      </c>
      <c r="U27" s="13">
        <f t="shared" si="3"/>
        <v>9283892.520000001</v>
      </c>
      <c r="V27" s="13">
        <f t="shared" si="3"/>
        <v>0</v>
      </c>
      <c r="W27" s="13">
        <f t="shared" si="3"/>
        <v>27863</v>
      </c>
    </row>
    <row r="28" spans="1:23" s="17" customFormat="1" ht="18" customHeight="1">
      <c r="A28" s="15"/>
      <c r="B28" s="153" t="s">
        <v>57</v>
      </c>
      <c r="C28" s="153"/>
      <c r="D28" s="153"/>
      <c r="E28" s="153"/>
      <c r="F28" s="153"/>
      <c r="G28" s="15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s="17" customFormat="1" ht="18.75" customHeight="1">
      <c r="A29" s="15"/>
      <c r="B29" s="134" t="s">
        <v>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  <row r="30" spans="1:23" s="17" customFormat="1" ht="108" customHeight="1">
      <c r="A30" s="15"/>
      <c r="B30" s="160" t="s">
        <v>142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</row>
    <row r="31" spans="4:22" ht="24" customHeight="1"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T31" s="161" t="s">
        <v>51</v>
      </c>
      <c r="U31" s="161"/>
      <c r="V31" s="161"/>
    </row>
    <row r="32" ht="11.25" customHeight="1"/>
    <row r="33" spans="20:22" ht="19.5" customHeight="1">
      <c r="T33" s="161" t="s">
        <v>52</v>
      </c>
      <c r="U33" s="161"/>
      <c r="V33" s="161"/>
    </row>
  </sheetData>
  <mergeCells count="63">
    <mergeCell ref="E16:F19"/>
    <mergeCell ref="H16:I16"/>
    <mergeCell ref="H17:I17"/>
    <mergeCell ref="H18:I18"/>
    <mergeCell ref="H19:I19"/>
    <mergeCell ref="B12:C15"/>
    <mergeCell ref="D12:D15"/>
    <mergeCell ref="B16:C19"/>
    <mergeCell ref="D16:D19"/>
    <mergeCell ref="B20:C23"/>
    <mergeCell ref="D20:D23"/>
    <mergeCell ref="E20:F23"/>
    <mergeCell ref="H20:I20"/>
    <mergeCell ref="H21:I21"/>
    <mergeCell ref="H22:I22"/>
    <mergeCell ref="H23:I23"/>
    <mergeCell ref="H13:I13"/>
    <mergeCell ref="H14:I14"/>
    <mergeCell ref="H15:I15"/>
    <mergeCell ref="X12:X14"/>
    <mergeCell ref="T33:V33"/>
    <mergeCell ref="A1:W1"/>
    <mergeCell ref="B2:W2"/>
    <mergeCell ref="A3:B3"/>
    <mergeCell ref="C3:E3"/>
    <mergeCell ref="F3:H3"/>
    <mergeCell ref="I3:W3"/>
    <mergeCell ref="B5:C10"/>
    <mergeCell ref="T6:W6"/>
    <mergeCell ref="H12:I12"/>
    <mergeCell ref="E5:G10"/>
    <mergeCell ref="R8:R10"/>
    <mergeCell ref="U9:U10"/>
    <mergeCell ref="N8:N10"/>
    <mergeCell ref="O8:O10"/>
    <mergeCell ref="P8:P10"/>
    <mergeCell ref="S6:S10"/>
    <mergeCell ref="E12:F15"/>
    <mergeCell ref="B30:W30"/>
    <mergeCell ref="T7:T10"/>
    <mergeCell ref="U7:U8"/>
    <mergeCell ref="K6:R7"/>
    <mergeCell ref="B11:C11"/>
    <mergeCell ref="E11:G11"/>
    <mergeCell ref="H11:I11"/>
    <mergeCell ref="L8:M9"/>
    <mergeCell ref="D5:D10"/>
    <mergeCell ref="H5:I10"/>
    <mergeCell ref="J5:W5"/>
    <mergeCell ref="J6:J10"/>
    <mergeCell ref="V7:V10"/>
    <mergeCell ref="W7:W10"/>
    <mergeCell ref="K8:K10"/>
    <mergeCell ref="Q8:Q10"/>
    <mergeCell ref="D31:M31"/>
    <mergeCell ref="B29:W29"/>
    <mergeCell ref="B24:F27"/>
    <mergeCell ref="H24:I24"/>
    <mergeCell ref="H25:I25"/>
    <mergeCell ref="H26:I26"/>
    <mergeCell ref="H27:I27"/>
    <mergeCell ref="B28:G28"/>
    <mergeCell ref="T31:V31"/>
  </mergeCells>
  <printOptions/>
  <pageMargins left="0.31" right="0.17" top="0.49" bottom="0.36" header="0.29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E2" sqref="E2:L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003906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421875" style="1" customWidth="1"/>
    <col min="11" max="11" width="9.140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197" t="s">
        <v>143</v>
      </c>
      <c r="G1" s="197"/>
      <c r="H1" s="197"/>
      <c r="I1" s="197"/>
      <c r="J1" s="197"/>
      <c r="K1" s="197"/>
      <c r="L1" s="197"/>
    </row>
    <row r="2" spans="5:12" ht="20.25" customHeight="1">
      <c r="E2" s="198" t="s">
        <v>144</v>
      </c>
      <c r="F2" s="198"/>
      <c r="G2" s="198"/>
      <c r="H2" s="198"/>
      <c r="I2" s="198"/>
      <c r="J2" s="198"/>
      <c r="K2" s="198"/>
      <c r="L2" s="198"/>
    </row>
    <row r="3" spans="5:12" ht="9" customHeight="1">
      <c r="E3" s="49"/>
      <c r="F3" s="49"/>
      <c r="G3" s="49"/>
      <c r="H3" s="49"/>
      <c r="I3" s="49"/>
      <c r="J3" s="49"/>
      <c r="K3" s="49"/>
      <c r="L3" s="49"/>
    </row>
    <row r="4" spans="1:12" ht="18.75" customHeight="1">
      <c r="A4" s="199" t="s">
        <v>74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50" customFormat="1" ht="14.25" customHeight="1">
      <c r="A5" s="200" t="s">
        <v>73</v>
      </c>
      <c r="B5" s="200" t="s">
        <v>9</v>
      </c>
      <c r="C5" s="200" t="s">
        <v>75</v>
      </c>
      <c r="D5" s="201" t="s">
        <v>76</v>
      </c>
      <c r="E5" s="201" t="s">
        <v>77</v>
      </c>
      <c r="F5" s="201" t="s">
        <v>78</v>
      </c>
      <c r="G5" s="201"/>
      <c r="H5" s="201"/>
      <c r="I5" s="201"/>
      <c r="J5" s="201"/>
      <c r="K5" s="202" t="s">
        <v>79</v>
      </c>
      <c r="L5" s="204" t="s">
        <v>80</v>
      </c>
    </row>
    <row r="6" spans="1:12" s="50" customFormat="1" ht="15" customHeight="1">
      <c r="A6" s="200"/>
      <c r="B6" s="200"/>
      <c r="C6" s="200"/>
      <c r="D6" s="201"/>
      <c r="E6" s="201"/>
      <c r="F6" s="201" t="s">
        <v>81</v>
      </c>
      <c r="G6" s="201" t="s">
        <v>82</v>
      </c>
      <c r="H6" s="201"/>
      <c r="I6" s="201"/>
      <c r="J6" s="201"/>
      <c r="K6" s="203"/>
      <c r="L6" s="205"/>
    </row>
    <row r="7" spans="1:12" s="50" customFormat="1" ht="29.25" customHeight="1">
      <c r="A7" s="200"/>
      <c r="B7" s="200"/>
      <c r="C7" s="200"/>
      <c r="D7" s="201"/>
      <c r="E7" s="201"/>
      <c r="F7" s="201"/>
      <c r="G7" s="201" t="s">
        <v>83</v>
      </c>
      <c r="H7" s="206" t="s">
        <v>84</v>
      </c>
      <c r="I7" s="201" t="s">
        <v>85</v>
      </c>
      <c r="J7" s="206" t="s">
        <v>86</v>
      </c>
      <c r="K7" s="203"/>
      <c r="L7" s="205"/>
    </row>
    <row r="8" spans="1:12" s="50" customFormat="1" ht="19.5" customHeight="1">
      <c r="A8" s="200"/>
      <c r="B8" s="200"/>
      <c r="C8" s="200"/>
      <c r="D8" s="201"/>
      <c r="E8" s="201"/>
      <c r="F8" s="201"/>
      <c r="G8" s="201"/>
      <c r="H8" s="206"/>
      <c r="I8" s="201"/>
      <c r="J8" s="206"/>
      <c r="K8" s="203"/>
      <c r="L8" s="205"/>
    </row>
    <row r="9" spans="1:12" s="52" customFormat="1" ht="13.5" customHeight="1">
      <c r="A9" s="51">
        <v>1</v>
      </c>
      <c r="B9" s="51">
        <v>2</v>
      </c>
      <c r="C9" s="51">
        <v>3</v>
      </c>
      <c r="D9" s="51">
        <v>5</v>
      </c>
      <c r="E9" s="51">
        <v>6</v>
      </c>
      <c r="F9" s="51">
        <v>7</v>
      </c>
      <c r="G9" s="51">
        <v>8</v>
      </c>
      <c r="H9" s="51">
        <v>9</v>
      </c>
      <c r="I9" s="51">
        <v>10</v>
      </c>
      <c r="J9" s="51">
        <v>11</v>
      </c>
      <c r="K9" s="51">
        <v>12</v>
      </c>
      <c r="L9" s="51">
        <v>13</v>
      </c>
    </row>
    <row r="10" spans="1:12" s="52" customFormat="1" ht="25.5" customHeight="1">
      <c r="A10" s="51">
        <v>1</v>
      </c>
      <c r="B10" s="53" t="s">
        <v>71</v>
      </c>
      <c r="C10" s="53" t="s">
        <v>87</v>
      </c>
      <c r="D10" s="54" t="s">
        <v>88</v>
      </c>
      <c r="E10" s="55">
        <f>F10</f>
        <v>748000</v>
      </c>
      <c r="F10" s="55">
        <f>G10+H10+I10</f>
        <v>748000</v>
      </c>
      <c r="G10" s="55">
        <v>517000</v>
      </c>
      <c r="H10" s="55">
        <v>150000</v>
      </c>
      <c r="I10" s="55">
        <v>81000</v>
      </c>
      <c r="J10" s="51"/>
      <c r="K10" s="51"/>
      <c r="L10" s="56" t="s">
        <v>89</v>
      </c>
    </row>
    <row r="11" spans="1:12" s="52" customFormat="1" ht="77.25" customHeight="1">
      <c r="A11" s="51">
        <v>2</v>
      </c>
      <c r="B11" s="53" t="s">
        <v>71</v>
      </c>
      <c r="C11" s="53" t="s">
        <v>87</v>
      </c>
      <c r="D11" s="54" t="s">
        <v>90</v>
      </c>
      <c r="E11" s="57">
        <f>F11</f>
        <v>196800</v>
      </c>
      <c r="F11" s="57">
        <f>G11</f>
        <v>196800</v>
      </c>
      <c r="G11" s="57">
        <v>196800</v>
      </c>
      <c r="H11" s="55"/>
      <c r="I11" s="55"/>
      <c r="J11" s="51"/>
      <c r="K11" s="51"/>
      <c r="L11" s="56" t="s">
        <v>89</v>
      </c>
    </row>
    <row r="12" spans="1:12" s="52" customFormat="1" ht="51.75" customHeight="1">
      <c r="A12" s="51">
        <v>3</v>
      </c>
      <c r="B12" s="53" t="s">
        <v>71</v>
      </c>
      <c r="C12" s="53" t="s">
        <v>87</v>
      </c>
      <c r="D12" s="54" t="s">
        <v>113</v>
      </c>
      <c r="E12" s="94">
        <f>F12</f>
        <v>16000</v>
      </c>
      <c r="F12" s="57">
        <f>G12+H12+I12+J12</f>
        <v>16000</v>
      </c>
      <c r="G12" s="57">
        <v>16000</v>
      </c>
      <c r="H12" s="55"/>
      <c r="I12" s="55"/>
      <c r="J12" s="51"/>
      <c r="K12" s="51"/>
      <c r="L12" s="56" t="s">
        <v>89</v>
      </c>
    </row>
    <row r="13" spans="1:12" ht="21.75" customHeight="1">
      <c r="A13" s="207" t="s">
        <v>91</v>
      </c>
      <c r="B13" s="207"/>
      <c r="C13" s="207"/>
      <c r="D13" s="207"/>
      <c r="E13" s="58">
        <f>F13+K13</f>
        <v>960800</v>
      </c>
      <c r="F13" s="59">
        <f>SUM(F10:F12)</f>
        <v>960800</v>
      </c>
      <c r="G13" s="59">
        <f>SUM(G10:G12)</f>
        <v>729800</v>
      </c>
      <c r="H13" s="59">
        <f>H10</f>
        <v>150000</v>
      </c>
      <c r="I13" s="59">
        <f>SUM(I10)</f>
        <v>81000</v>
      </c>
      <c r="J13" s="60">
        <f>SUM(J10)</f>
        <v>0</v>
      </c>
      <c r="K13" s="61"/>
      <c r="L13" s="62"/>
    </row>
    <row r="14" spans="1:12" s="69" customFormat="1" ht="27" customHeight="1">
      <c r="A14" s="63">
        <v>4</v>
      </c>
      <c r="B14" s="63">
        <v>400</v>
      </c>
      <c r="C14" s="64">
        <v>40002</v>
      </c>
      <c r="D14" s="65" t="s">
        <v>92</v>
      </c>
      <c r="E14" s="55">
        <f>F14</f>
        <v>16100</v>
      </c>
      <c r="F14" s="55">
        <f>G14</f>
        <v>16100</v>
      </c>
      <c r="G14" s="55">
        <v>16100</v>
      </c>
      <c r="H14" s="66"/>
      <c r="I14" s="66"/>
      <c r="J14" s="67"/>
      <c r="K14" s="68"/>
      <c r="L14" s="56" t="s">
        <v>89</v>
      </c>
    </row>
    <row r="15" spans="1:12" s="72" customFormat="1" ht="24" customHeight="1">
      <c r="A15" s="208" t="s">
        <v>93</v>
      </c>
      <c r="B15" s="209"/>
      <c r="C15" s="209"/>
      <c r="D15" s="210"/>
      <c r="E15" s="70">
        <f>SUM(E14)</f>
        <v>16100</v>
      </c>
      <c r="F15" s="70">
        <f>SUM(F14)</f>
        <v>16100</v>
      </c>
      <c r="G15" s="70">
        <f>SUM(G14)</f>
        <v>16100</v>
      </c>
      <c r="H15" s="66"/>
      <c r="I15" s="66"/>
      <c r="J15" s="67"/>
      <c r="K15" s="68"/>
      <c r="L15" s="71"/>
    </row>
    <row r="16" spans="1:12" s="69" customFormat="1" ht="126.75" customHeight="1">
      <c r="A16" s="63">
        <v>5</v>
      </c>
      <c r="B16" s="63">
        <v>600</v>
      </c>
      <c r="C16" s="64">
        <v>60013</v>
      </c>
      <c r="D16" s="54" t="s">
        <v>94</v>
      </c>
      <c r="E16" s="57">
        <f>F16</f>
        <v>50020</v>
      </c>
      <c r="F16" s="57">
        <f>G16</f>
        <v>50020</v>
      </c>
      <c r="G16" s="57">
        <v>50020</v>
      </c>
      <c r="H16" s="73"/>
      <c r="I16" s="66"/>
      <c r="J16" s="67"/>
      <c r="K16" s="68"/>
      <c r="L16" s="56" t="s">
        <v>89</v>
      </c>
    </row>
    <row r="17" spans="1:12" s="69" customFormat="1" ht="63.75" customHeight="1">
      <c r="A17" s="63">
        <v>6</v>
      </c>
      <c r="B17" s="63">
        <v>600</v>
      </c>
      <c r="C17" s="64">
        <v>60016</v>
      </c>
      <c r="D17" s="54" t="s">
        <v>95</v>
      </c>
      <c r="E17" s="55">
        <f>F17</f>
        <v>141123.66</v>
      </c>
      <c r="F17" s="55">
        <f>G17</f>
        <v>141123.66</v>
      </c>
      <c r="G17" s="55">
        <v>141123.66</v>
      </c>
      <c r="H17" s="66"/>
      <c r="I17" s="66"/>
      <c r="J17" s="67"/>
      <c r="K17" s="68"/>
      <c r="L17" s="56" t="s">
        <v>89</v>
      </c>
    </row>
    <row r="18" spans="1:12" ht="38.25" customHeight="1">
      <c r="A18" s="74">
        <v>7</v>
      </c>
      <c r="B18" s="74">
        <v>600</v>
      </c>
      <c r="C18" s="75">
        <v>60016</v>
      </c>
      <c r="D18" s="54" t="s">
        <v>96</v>
      </c>
      <c r="E18" s="57">
        <f aca="true" t="shared" si="0" ref="E18:E26">F18</f>
        <v>400000</v>
      </c>
      <c r="F18" s="57">
        <f>G18+H18+I18+J18</f>
        <v>400000</v>
      </c>
      <c r="G18" s="57">
        <v>0</v>
      </c>
      <c r="H18" s="57">
        <v>400000</v>
      </c>
      <c r="I18" s="76"/>
      <c r="J18" s="77"/>
      <c r="K18" s="78"/>
      <c r="L18" s="56" t="s">
        <v>89</v>
      </c>
    </row>
    <row r="19" spans="1:12" ht="88.5" customHeight="1">
      <c r="A19" s="79">
        <v>8</v>
      </c>
      <c r="B19" s="74">
        <v>600</v>
      </c>
      <c r="C19" s="75">
        <v>60016</v>
      </c>
      <c r="D19" s="54" t="s">
        <v>97</v>
      </c>
      <c r="E19" s="57">
        <f t="shared" si="0"/>
        <v>1768524.96</v>
      </c>
      <c r="F19" s="57">
        <f>G19+J19</f>
        <v>1768524.96</v>
      </c>
      <c r="G19" s="57">
        <v>267278.75</v>
      </c>
      <c r="H19" s="57"/>
      <c r="I19" s="57"/>
      <c r="J19" s="57">
        <v>1501246.21</v>
      </c>
      <c r="K19" s="78"/>
      <c r="L19" s="56" t="s">
        <v>89</v>
      </c>
    </row>
    <row r="20" spans="1:12" ht="29.25" customHeight="1">
      <c r="A20" s="79">
        <v>9</v>
      </c>
      <c r="B20" s="74">
        <v>600</v>
      </c>
      <c r="C20" s="75">
        <v>60016</v>
      </c>
      <c r="D20" s="54" t="s">
        <v>98</v>
      </c>
      <c r="E20" s="55">
        <f t="shared" si="0"/>
        <v>143055.62</v>
      </c>
      <c r="F20" s="55">
        <f>G20</f>
        <v>143055.62</v>
      </c>
      <c r="G20" s="55">
        <v>143055.62</v>
      </c>
      <c r="H20" s="80"/>
      <c r="I20" s="76"/>
      <c r="J20" s="55"/>
      <c r="K20" s="78"/>
      <c r="L20" s="56" t="s">
        <v>89</v>
      </c>
    </row>
    <row r="21" spans="1:12" ht="128.25" customHeight="1">
      <c r="A21" s="79">
        <v>10</v>
      </c>
      <c r="B21" s="74">
        <v>600</v>
      </c>
      <c r="C21" s="75">
        <v>60016</v>
      </c>
      <c r="D21" s="54" t="s">
        <v>99</v>
      </c>
      <c r="E21" s="57">
        <f t="shared" si="0"/>
        <v>2620000</v>
      </c>
      <c r="F21" s="57">
        <f>G21+H21</f>
        <v>2620000</v>
      </c>
      <c r="G21" s="57">
        <v>1850000</v>
      </c>
      <c r="H21" s="57">
        <v>770000</v>
      </c>
      <c r="I21" s="76"/>
      <c r="J21" s="55"/>
      <c r="K21" s="78"/>
      <c r="L21" s="56" t="s">
        <v>89</v>
      </c>
    </row>
    <row r="22" spans="1:21" ht="61.5" customHeight="1">
      <c r="A22" s="79">
        <v>11</v>
      </c>
      <c r="B22" s="74">
        <v>600</v>
      </c>
      <c r="C22" s="75">
        <v>60016</v>
      </c>
      <c r="D22" s="81" t="s">
        <v>100</v>
      </c>
      <c r="E22" s="57">
        <f t="shared" si="0"/>
        <v>150000</v>
      </c>
      <c r="F22" s="57">
        <f>G22</f>
        <v>150000</v>
      </c>
      <c r="G22" s="57">
        <v>150000</v>
      </c>
      <c r="H22" s="82"/>
      <c r="I22" s="82"/>
      <c r="J22" s="82"/>
      <c r="K22" s="82"/>
      <c r="L22" s="56" t="s">
        <v>89</v>
      </c>
      <c r="M22" s="83"/>
      <c r="N22" s="83"/>
      <c r="O22" s="83"/>
      <c r="P22" s="83"/>
      <c r="Q22" s="83"/>
      <c r="R22" s="83"/>
      <c r="S22" s="83"/>
      <c r="T22" s="83"/>
      <c r="U22" s="83"/>
    </row>
    <row r="23" spans="1:12" ht="36" customHeight="1">
      <c r="A23" s="79">
        <v>12</v>
      </c>
      <c r="B23" s="74">
        <v>600</v>
      </c>
      <c r="C23" s="75">
        <v>60016</v>
      </c>
      <c r="D23" s="54" t="s">
        <v>101</v>
      </c>
      <c r="E23" s="55">
        <f t="shared" si="0"/>
        <v>0</v>
      </c>
      <c r="F23" s="55">
        <f>G23</f>
        <v>0</v>
      </c>
      <c r="G23" s="55">
        <v>0</v>
      </c>
      <c r="H23" s="80"/>
      <c r="I23" s="76"/>
      <c r="J23" s="55"/>
      <c r="K23" s="78"/>
      <c r="L23" s="56" t="s">
        <v>89</v>
      </c>
    </row>
    <row r="24" spans="1:12" ht="66" customHeight="1">
      <c r="A24" s="74">
        <v>13</v>
      </c>
      <c r="B24" s="74">
        <v>600</v>
      </c>
      <c r="C24" s="75">
        <v>60016</v>
      </c>
      <c r="D24" s="54" t="s">
        <v>102</v>
      </c>
      <c r="E24" s="57">
        <f t="shared" si="0"/>
        <v>680000</v>
      </c>
      <c r="F24" s="57">
        <f>G24+H24</f>
        <v>680000</v>
      </c>
      <c r="G24" s="57">
        <v>0</v>
      </c>
      <c r="H24" s="57">
        <v>680000</v>
      </c>
      <c r="I24" s="76"/>
      <c r="J24" s="55"/>
      <c r="K24" s="78"/>
      <c r="L24" s="56" t="s">
        <v>89</v>
      </c>
    </row>
    <row r="25" spans="1:12" s="52" customFormat="1" ht="52.5" customHeight="1">
      <c r="A25" s="74">
        <v>14</v>
      </c>
      <c r="B25" s="53" t="s">
        <v>116</v>
      </c>
      <c r="C25" s="53" t="s">
        <v>117</v>
      </c>
      <c r="D25" s="54" t="s">
        <v>129</v>
      </c>
      <c r="E25" s="94">
        <f t="shared" si="0"/>
        <v>35000</v>
      </c>
      <c r="F25" s="57">
        <f>G25+H25+I25+J25</f>
        <v>35000</v>
      </c>
      <c r="G25" s="57">
        <v>35000</v>
      </c>
      <c r="H25" s="55"/>
      <c r="I25" s="55"/>
      <c r="J25" s="51"/>
      <c r="K25" s="51"/>
      <c r="L25" s="56" t="s">
        <v>89</v>
      </c>
    </row>
    <row r="26" spans="1:12" ht="39" customHeight="1">
      <c r="A26" s="74">
        <v>15</v>
      </c>
      <c r="B26" s="74">
        <v>600</v>
      </c>
      <c r="C26" s="75">
        <v>60016</v>
      </c>
      <c r="D26" s="84" t="s">
        <v>103</v>
      </c>
      <c r="E26" s="55">
        <f t="shared" si="0"/>
        <v>228000</v>
      </c>
      <c r="F26" s="55">
        <f>G26+I26</f>
        <v>228000</v>
      </c>
      <c r="G26" s="55">
        <v>170000</v>
      </c>
      <c r="H26" s="55"/>
      <c r="I26" s="55">
        <v>58000</v>
      </c>
      <c r="J26" s="55"/>
      <c r="K26" s="78"/>
      <c r="L26" s="56" t="s">
        <v>89</v>
      </c>
    </row>
    <row r="27" spans="1:12" s="86" customFormat="1" ht="23.25" customHeight="1">
      <c r="A27" s="211" t="s">
        <v>104</v>
      </c>
      <c r="B27" s="212"/>
      <c r="C27" s="212"/>
      <c r="D27" s="213"/>
      <c r="E27" s="85">
        <f>F27+K27</f>
        <v>6215724.24</v>
      </c>
      <c r="F27" s="85">
        <f>G27+H27+I27+J27+K27</f>
        <v>6215724.24</v>
      </c>
      <c r="G27" s="85">
        <f>SUM(G16:G26)</f>
        <v>2806478.0300000003</v>
      </c>
      <c r="H27" s="48">
        <f>H18+H21+H24</f>
        <v>1850000</v>
      </c>
      <c r="I27" s="85">
        <f>I26</f>
        <v>58000</v>
      </c>
      <c r="J27" s="85">
        <f>J19</f>
        <v>1501246.21</v>
      </c>
      <c r="K27" s="85">
        <v>0</v>
      </c>
      <c r="L27" s="61"/>
    </row>
    <row r="28" spans="1:12" ht="26.25" customHeight="1">
      <c r="A28" s="74">
        <v>16</v>
      </c>
      <c r="B28" s="74">
        <v>700</v>
      </c>
      <c r="C28" s="75">
        <v>70005</v>
      </c>
      <c r="D28" s="54" t="s">
        <v>105</v>
      </c>
      <c r="E28" s="55">
        <f>F28</f>
        <v>184725</v>
      </c>
      <c r="F28" s="55">
        <f>G28</f>
        <v>184725</v>
      </c>
      <c r="G28" s="55">
        <v>184725</v>
      </c>
      <c r="H28" s="80"/>
      <c r="I28" s="76"/>
      <c r="J28" s="55"/>
      <c r="K28" s="78"/>
      <c r="L28" s="56" t="s">
        <v>89</v>
      </c>
    </row>
    <row r="29" spans="1:12" s="86" customFormat="1" ht="23.25" customHeight="1">
      <c r="A29" s="211" t="s">
        <v>106</v>
      </c>
      <c r="B29" s="212"/>
      <c r="C29" s="212"/>
      <c r="D29" s="213"/>
      <c r="E29" s="85">
        <f>E28</f>
        <v>184725</v>
      </c>
      <c r="F29" s="85">
        <f>F28</f>
        <v>184725</v>
      </c>
      <c r="G29" s="85">
        <f>G28</f>
        <v>184725</v>
      </c>
      <c r="H29" s="61"/>
      <c r="I29" s="85">
        <v>0</v>
      </c>
      <c r="J29" s="85">
        <f>J19</f>
        <v>1501246.21</v>
      </c>
      <c r="K29" s="85">
        <v>0</v>
      </c>
      <c r="L29" s="61"/>
    </row>
    <row r="30" spans="1:12" s="86" customFormat="1" ht="27.75" customHeight="1">
      <c r="A30" s="74">
        <v>17</v>
      </c>
      <c r="B30" s="74">
        <v>754</v>
      </c>
      <c r="C30" s="75">
        <v>75412</v>
      </c>
      <c r="D30" s="54" t="s">
        <v>107</v>
      </c>
      <c r="E30" s="87">
        <f>F30</f>
        <v>4350</v>
      </c>
      <c r="F30" s="87">
        <f>G30</f>
        <v>4350</v>
      </c>
      <c r="G30" s="87">
        <v>4350</v>
      </c>
      <c r="H30" s="61"/>
      <c r="I30" s="85"/>
      <c r="J30" s="85"/>
      <c r="K30" s="85"/>
      <c r="L30" s="56" t="s">
        <v>89</v>
      </c>
    </row>
    <row r="31" spans="1:12" s="86" customFormat="1" ht="90" customHeight="1">
      <c r="A31" s="74">
        <v>18</v>
      </c>
      <c r="B31" s="74">
        <v>754</v>
      </c>
      <c r="C31" s="75">
        <v>75412</v>
      </c>
      <c r="D31" s="84" t="s">
        <v>0</v>
      </c>
      <c r="E31" s="87">
        <f aca="true" t="shared" si="1" ref="E31:E37">F31</f>
        <v>23366</v>
      </c>
      <c r="F31" s="87">
        <f>G31+H31+I31</f>
        <v>23366</v>
      </c>
      <c r="G31" s="87">
        <v>366</v>
      </c>
      <c r="H31" s="61"/>
      <c r="I31" s="87">
        <v>23000</v>
      </c>
      <c r="J31" s="85"/>
      <c r="K31" s="85"/>
      <c r="L31" s="56" t="s">
        <v>89</v>
      </c>
    </row>
    <row r="32" spans="1:12" s="86" customFormat="1" ht="27" customHeight="1">
      <c r="A32" s="211" t="s">
        <v>108</v>
      </c>
      <c r="B32" s="212"/>
      <c r="C32" s="212"/>
      <c r="D32" s="213"/>
      <c r="E32" s="85">
        <f t="shared" si="1"/>
        <v>27716</v>
      </c>
      <c r="F32" s="85">
        <f>SUM(F30:F31)</f>
        <v>27716</v>
      </c>
      <c r="G32" s="85">
        <f>G30+G31</f>
        <v>4716</v>
      </c>
      <c r="H32" s="61"/>
      <c r="I32" s="85">
        <f>SUM(I31)</f>
        <v>23000</v>
      </c>
      <c r="J32" s="85"/>
      <c r="K32" s="85"/>
      <c r="L32" s="61"/>
    </row>
    <row r="33" spans="1:12" s="86" customFormat="1" ht="39.75" customHeight="1">
      <c r="A33" s="88">
        <v>19</v>
      </c>
      <c r="B33" s="88">
        <v>801</v>
      </c>
      <c r="C33" s="88">
        <v>80101</v>
      </c>
      <c r="D33" s="54" t="s">
        <v>118</v>
      </c>
      <c r="E33" s="87">
        <f t="shared" si="1"/>
        <v>4601</v>
      </c>
      <c r="F33" s="87">
        <f>G33</f>
        <v>4601</v>
      </c>
      <c r="G33" s="87">
        <v>4601</v>
      </c>
      <c r="H33" s="61"/>
      <c r="I33" s="85"/>
      <c r="J33" s="85"/>
      <c r="K33" s="85"/>
      <c r="L33" s="56" t="s">
        <v>109</v>
      </c>
    </row>
    <row r="34" spans="1:12" s="86" customFormat="1" ht="39.75" customHeight="1">
      <c r="A34" s="88">
        <v>20</v>
      </c>
      <c r="B34" s="88">
        <v>801</v>
      </c>
      <c r="C34" s="88">
        <v>80101</v>
      </c>
      <c r="D34" s="54" t="s">
        <v>127</v>
      </c>
      <c r="E34" s="87">
        <f t="shared" si="1"/>
        <v>7832</v>
      </c>
      <c r="F34" s="87">
        <f>G34</f>
        <v>7832</v>
      </c>
      <c r="G34" s="87">
        <v>7832</v>
      </c>
      <c r="H34" s="61"/>
      <c r="I34" s="85"/>
      <c r="J34" s="85"/>
      <c r="K34" s="85"/>
      <c r="L34" s="56" t="s">
        <v>109</v>
      </c>
    </row>
    <row r="35" spans="1:12" s="86" customFormat="1" ht="39.75" customHeight="1">
      <c r="A35" s="88">
        <v>21</v>
      </c>
      <c r="B35" s="88">
        <v>801</v>
      </c>
      <c r="C35" s="88">
        <v>80110</v>
      </c>
      <c r="D35" s="84" t="s">
        <v>114</v>
      </c>
      <c r="E35" s="87">
        <f t="shared" si="1"/>
        <v>16766</v>
      </c>
      <c r="F35" s="87">
        <f>G35</f>
        <v>16766</v>
      </c>
      <c r="G35" s="87">
        <v>16766</v>
      </c>
      <c r="H35" s="61"/>
      <c r="I35" s="85"/>
      <c r="J35" s="85"/>
      <c r="K35" s="85"/>
      <c r="L35" s="56" t="s">
        <v>115</v>
      </c>
    </row>
    <row r="36" spans="1:12" s="86" customFormat="1" ht="43.5" customHeight="1">
      <c r="A36" s="88">
        <v>22</v>
      </c>
      <c r="B36" s="88">
        <v>801</v>
      </c>
      <c r="C36" s="88">
        <v>80195</v>
      </c>
      <c r="D36" s="84" t="s">
        <v>5</v>
      </c>
      <c r="E36" s="87">
        <f>F36</f>
        <v>212197.9</v>
      </c>
      <c r="F36" s="87">
        <f>G36</f>
        <v>212197.9</v>
      </c>
      <c r="G36" s="87">
        <v>212197.9</v>
      </c>
      <c r="H36" s="61"/>
      <c r="I36" s="85"/>
      <c r="J36" s="85"/>
      <c r="K36" s="85"/>
      <c r="L36" s="56" t="s">
        <v>89</v>
      </c>
    </row>
    <row r="37" spans="1:12" s="86" customFormat="1" ht="39.75" customHeight="1">
      <c r="A37" s="88">
        <v>23</v>
      </c>
      <c r="B37" s="88">
        <v>801</v>
      </c>
      <c r="C37" s="88">
        <v>80195</v>
      </c>
      <c r="D37" s="84" t="s">
        <v>110</v>
      </c>
      <c r="E37" s="87">
        <f t="shared" si="1"/>
        <v>30000</v>
      </c>
      <c r="F37" s="87">
        <f>G37</f>
        <v>30000</v>
      </c>
      <c r="G37" s="87">
        <v>30000</v>
      </c>
      <c r="H37" s="61"/>
      <c r="I37" s="85"/>
      <c r="J37" s="85"/>
      <c r="K37" s="85"/>
      <c r="L37" s="56" t="s">
        <v>89</v>
      </c>
    </row>
    <row r="38" spans="1:12" s="86" customFormat="1" ht="23.25" customHeight="1">
      <c r="A38" s="211" t="s">
        <v>111</v>
      </c>
      <c r="B38" s="212"/>
      <c r="C38" s="212"/>
      <c r="D38" s="213"/>
      <c r="E38" s="89">
        <f>E33+E34+E35+E37</f>
        <v>59199</v>
      </c>
      <c r="F38" s="89">
        <f>SUM(F33:F37)</f>
        <v>271396.9</v>
      </c>
      <c r="G38" s="89">
        <f>SUM(G33:G37)</f>
        <v>271396.9</v>
      </c>
      <c r="H38" s="61"/>
      <c r="I38" s="85"/>
      <c r="J38" s="85"/>
      <c r="K38" s="85"/>
      <c r="L38" s="61"/>
    </row>
    <row r="39" spans="1:12" ht="39.75" customHeight="1">
      <c r="A39" s="74">
        <v>24</v>
      </c>
      <c r="B39" s="74">
        <v>852</v>
      </c>
      <c r="C39" s="75">
        <v>85219</v>
      </c>
      <c r="D39" s="54" t="s">
        <v>7</v>
      </c>
      <c r="E39" s="55">
        <f>F39</f>
        <v>35000</v>
      </c>
      <c r="F39" s="55">
        <f>G39</f>
        <v>35000</v>
      </c>
      <c r="G39" s="55">
        <v>35000</v>
      </c>
      <c r="H39" s="80"/>
      <c r="I39" s="76"/>
      <c r="J39" s="55"/>
      <c r="K39" s="78"/>
      <c r="L39" s="56" t="s">
        <v>8</v>
      </c>
    </row>
    <row r="40" spans="1:12" s="86" customFormat="1" ht="23.25" customHeight="1">
      <c r="A40" s="211" t="s">
        <v>128</v>
      </c>
      <c r="B40" s="212"/>
      <c r="C40" s="212"/>
      <c r="D40" s="213"/>
      <c r="E40" s="85">
        <f>E39</f>
        <v>35000</v>
      </c>
      <c r="F40" s="85">
        <f>F39</f>
        <v>35000</v>
      </c>
      <c r="G40" s="85">
        <f>G39</f>
        <v>35000</v>
      </c>
      <c r="H40" s="61"/>
      <c r="I40" s="85">
        <v>0</v>
      </c>
      <c r="J40" s="85"/>
      <c r="K40" s="85">
        <v>0</v>
      </c>
      <c r="L40" s="61"/>
    </row>
    <row r="41" spans="1:12" s="102" customFormat="1" ht="27" customHeight="1">
      <c r="A41" s="215" t="s">
        <v>10</v>
      </c>
      <c r="B41" s="216"/>
      <c r="C41" s="216"/>
      <c r="D41" s="217"/>
      <c r="E41" s="89">
        <f>F41+K41</f>
        <v>7711462.14</v>
      </c>
      <c r="F41" s="89">
        <f>G41+H41+I41+J41</f>
        <v>7711462.14</v>
      </c>
      <c r="G41" s="89">
        <f>G13+G15+G27+G29+G32+G38+G40</f>
        <v>4048215.93</v>
      </c>
      <c r="H41" s="59">
        <f>H13+H27</f>
        <v>2000000</v>
      </c>
      <c r="I41" s="59">
        <v>162000</v>
      </c>
      <c r="J41" s="89">
        <f>J29</f>
        <v>1501246.21</v>
      </c>
      <c r="K41" s="100">
        <f>SUM(K29)</f>
        <v>0</v>
      </c>
      <c r="L41" s="101" t="s">
        <v>112</v>
      </c>
    </row>
    <row r="42" spans="1:12" s="90" customFormat="1" ht="20.25" customHeight="1">
      <c r="A42" s="219"/>
      <c r="B42" s="219"/>
      <c r="C42" s="219"/>
      <c r="D42" s="219"/>
      <c r="E42" s="95"/>
      <c r="F42" s="95"/>
      <c r="G42" s="96"/>
      <c r="H42" s="97"/>
      <c r="I42" s="97"/>
      <c r="J42" s="96"/>
      <c r="K42" s="98"/>
      <c r="L42" s="99"/>
    </row>
    <row r="43" spans="2:11" ht="21.75" customHeight="1">
      <c r="B43" s="218"/>
      <c r="C43" s="218"/>
      <c r="D43" s="218"/>
      <c r="E43" s="218"/>
      <c r="F43" s="218"/>
      <c r="H43" s="214" t="s">
        <v>51</v>
      </c>
      <c r="I43" s="214"/>
      <c r="J43" s="214"/>
      <c r="K43" s="91"/>
    </row>
    <row r="44" spans="8:11" ht="36" customHeight="1">
      <c r="H44" s="214" t="s">
        <v>52</v>
      </c>
      <c r="I44" s="214"/>
      <c r="J44" s="214"/>
      <c r="K44" s="91"/>
    </row>
    <row r="47" ht="14.25">
      <c r="D47" s="92"/>
    </row>
    <row r="48" ht="14.25">
      <c r="D48" s="92"/>
    </row>
    <row r="49" ht="14.25">
      <c r="D49" s="92"/>
    </row>
    <row r="50" ht="14.25">
      <c r="D50" s="92"/>
    </row>
    <row r="51" ht="14.25">
      <c r="D51" s="93"/>
    </row>
  </sheetData>
  <mergeCells count="29">
    <mergeCell ref="A40:D40"/>
    <mergeCell ref="H43:J43"/>
    <mergeCell ref="H44:J44"/>
    <mergeCell ref="A32:D32"/>
    <mergeCell ref="A38:D38"/>
    <mergeCell ref="A41:D41"/>
    <mergeCell ref="B43:F43"/>
    <mergeCell ref="A42:D42"/>
    <mergeCell ref="A13:D13"/>
    <mergeCell ref="A15:D15"/>
    <mergeCell ref="A27:D27"/>
    <mergeCell ref="A29:D29"/>
    <mergeCell ref="L5:L8"/>
    <mergeCell ref="F6:F8"/>
    <mergeCell ref="G6:J6"/>
    <mergeCell ref="G7:G8"/>
    <mergeCell ref="H7:H8"/>
    <mergeCell ref="I7:I8"/>
    <mergeCell ref="J7:J8"/>
    <mergeCell ref="F1:L1"/>
    <mergeCell ref="E2:L2"/>
    <mergeCell ref="A4:L4"/>
    <mergeCell ref="A5:A8"/>
    <mergeCell ref="B5:B8"/>
    <mergeCell ref="C5:C8"/>
    <mergeCell ref="D5:D8"/>
    <mergeCell ref="E5:E8"/>
    <mergeCell ref="F5:J5"/>
    <mergeCell ref="K5:K8"/>
  </mergeCells>
  <printOptions/>
  <pageMargins left="0.41" right="0.29" top="0.45" bottom="0.48" header="0.31" footer="0.31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2011-12-29T07:24:24Z</cp:lastPrinted>
  <dcterms:created xsi:type="dcterms:W3CDTF">2009-10-15T10:17:39Z</dcterms:created>
  <dcterms:modified xsi:type="dcterms:W3CDTF">2011-12-29T07:24:56Z</dcterms:modified>
  <cp:category/>
  <cp:version/>
  <cp:contentType/>
  <cp:contentStatus/>
</cp:coreProperties>
</file>