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 nr 1" sheetId="1" r:id="rId1"/>
    <sheet name="zal nr 2" sheetId="2" r:id="rId2"/>
    <sheet name="zal nr 3" sheetId="3" r:id="rId3"/>
    <sheet name="zal nr 4" sheetId="4" r:id="rId4"/>
    <sheet name="zal nr 5" sheetId="5" r:id="rId5"/>
  </sheets>
  <definedNames>
    <definedName name="_xlnm.Print_Area" localSheetId="1">'zal nr 2'!$A$1:$W$97</definedName>
  </definedNames>
  <calcPr fullCalcOnLoad="1"/>
</workbook>
</file>

<file path=xl/sharedStrings.xml><?xml version="1.0" encoding="utf-8"?>
<sst xmlns="http://schemas.openxmlformats.org/spreadsheetml/2006/main" count="639" uniqueCount="200">
  <si>
    <t>kol.10 - zwiększenie o 5.000 zł dotacji przyznanej przez Zarząd Województwa Mazowieckiego</t>
  </si>
  <si>
    <t>Zakup sprzętu specjalistycznego dla: Ochotniczej Straży Pożarnej w Jaktorowie - zestaw hydrauliczny narzędzi ratowniczych (9.000zł) oraz dla Ochotniczej Straży Pożarnej w Międzyborowie - zakup agregatu do wytwarzania piany i aparatu powietrznego, zakup sprzętu do ratownictwa chemiczno-ekologicznego (14.366 zł)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</si>
  <si>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</si>
  <si>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</si>
  <si>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</si>
  <si>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</si>
  <si>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</si>
  <si>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</si>
  <si>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</si>
  <si>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</si>
  <si>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75412</t>
  </si>
  <si>
    <t>Ochotnicze straże pożarne</t>
  </si>
  <si>
    <t>75495</t>
  </si>
  <si>
    <t>900</t>
  </si>
  <si>
    <t>90095</t>
  </si>
  <si>
    <t>851</t>
  </si>
  <si>
    <t>85154</t>
  </si>
  <si>
    <t>85295</t>
  </si>
  <si>
    <t>Gospodarka komunalna i ochrona środowiska</t>
  </si>
  <si>
    <t>Wpływy z różnych dochodów</t>
  </si>
  <si>
    <t>Dotacje celowe dla podmiotów zaliczanych i niezaliczanych do sektora finansów publicznych w 2011 r.</t>
  </si>
  <si>
    <t>Kwota dotacji</t>
  </si>
  <si>
    <t>Jednostki sektora finansów publicznych</t>
  </si>
  <si>
    <t>Nazwa jednostki</t>
  </si>
  <si>
    <t>Samorząd Województwa Mazowieckiego</t>
  </si>
  <si>
    <t>Starostwo Powiatowe w Grodzisku Maz</t>
  </si>
  <si>
    <t>Gmina Grodzisk Maz</t>
  </si>
  <si>
    <t>Gmina Nadarzyn</t>
  </si>
  <si>
    <t>Gmina Mszczonów</t>
  </si>
  <si>
    <t>Gmina  Milanówek</t>
  </si>
  <si>
    <t>Razem  dział 801</t>
  </si>
  <si>
    <t xml:space="preserve">Razem </t>
  </si>
  <si>
    <t>Jednostki spoza sektora finansów publicznych</t>
  </si>
  <si>
    <t>Nazwa zadania</t>
  </si>
  <si>
    <t>Realizacja zadań własnych Gminy w zakresie kultury fizycznej i sportu</t>
  </si>
  <si>
    <t xml:space="preserve">                                                                            Mirosław Byczak</t>
  </si>
  <si>
    <t>Gmina Żyrardów</t>
  </si>
  <si>
    <t>Gmina - Miasto Stołeczne Warszawa</t>
  </si>
  <si>
    <t xml:space="preserve">Wykonanie robót dodatkowych i zamówień uzupełniających - wydatki niekwalifikowane, poza projektem </t>
  </si>
  <si>
    <t xml:space="preserve">W planie wydatków  w budżecie  Gminy  wprowadza się następujące zmiany: 
 </t>
  </si>
  <si>
    <t>Zakup  samochodu osobowego na potrzeby Gminnego Ośrodka Pomocy Społecznej w  Jaktorowie</t>
  </si>
  <si>
    <t>GOPS w Jaktorowie</t>
  </si>
  <si>
    <t>Dział</t>
  </si>
  <si>
    <t>Ogółem</t>
  </si>
  <si>
    <t>Rozdział</t>
  </si>
  <si>
    <t>Treść</t>
  </si>
  <si>
    <t>Wydatki</t>
  </si>
  <si>
    <t>w tym:</t>
  </si>
  <si>
    <t>dotacje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</si>
  <si>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</si>
  <si>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</si>
  <si>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</si>
  <si>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</si>
  <si>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</si>
  <si>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</si>
  <si>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</si>
  <si>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</si>
  <si>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</si>
  <si>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</si>
  <si>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</si>
  <si>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</si>
  <si>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</si>
  <si>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</si>
  <si>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</si>
  <si>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</si>
  <si>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</si>
  <si>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</si>
  <si>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</si>
  <si>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</si>
  <si>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</si>
  <si>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</si>
  <si>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</si>
  <si>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</si>
  <si>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</si>
  <si>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</si>
  <si>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</si>
  <si>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</si>
  <si>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</si>
  <si>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</si>
  <si>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</si>
  <si>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</si>
  <si>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</si>
  <si>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</si>
  <si>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Wydatki razem:</t>
  </si>
  <si>
    <t>Przewodniczący Rady Gminy</t>
  </si>
  <si>
    <t>Mirosław Byczak</t>
  </si>
  <si>
    <t>przed zmianą</t>
  </si>
  <si>
    <t>zmniejszenie</t>
  </si>
  <si>
    <t>zwiększenie</t>
  </si>
  <si>
    <t>po zmianach</t>
  </si>
  <si>
    <t>Uzasadnienie</t>
  </si>
  <si>
    <t>zmieniającej Uchwałę Budżetową     na rok 2011</t>
  </si>
  <si>
    <t>DOCHODY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</si>
  <si>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</si>
  <si>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</si>
  <si>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</si>
  <si>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</si>
  <si>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</si>
  <si>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</si>
  <si>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</si>
  <si>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</si>
  <si>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</si>
  <si>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Dochody ogółem</t>
  </si>
  <si>
    <t>Uzasadnienie:</t>
  </si>
  <si>
    <t>010</t>
  </si>
  <si>
    <t>środki europejskie i inne środki pochodzące ze źródeł zagranicznych niepodlegające zwrotowi</t>
  </si>
  <si>
    <t>Lp.</t>
  </si>
  <si>
    <t xml:space="preserve">Wydatki na zadania inwestycyjne na 2011 rok </t>
  </si>
  <si>
    <t>Rozdz.</t>
  </si>
  <si>
    <t xml:space="preserve">Nazwa zadania inwestycyjnego </t>
  </si>
  <si>
    <t>Łączne koszty finansowe
 (7 + 12)</t>
  </si>
  <si>
    <t>Planowane wydatki</t>
  </si>
  <si>
    <t>Srodki do pozyskania w 2011r</t>
  </si>
  <si>
    <t>Jednostka organizacyjna realizująca program lub koordynująca wykonanie programu</t>
  </si>
  <si>
    <t>rok 2011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</si>
  <si>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</si>
  <si>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</si>
  <si>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</si>
  <si>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</si>
  <si>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</si>
  <si>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01010</t>
  </si>
  <si>
    <t>Budowa sieci wodociągowej wraz z przyłączami we wsi Budy Stare, Henryszew, Jaktorów</t>
  </si>
  <si>
    <t>Urząd Gminy</t>
  </si>
  <si>
    <t>Opracowanie dokumentacji projektowo-kosztorysowej na budowę stacji uzdatniania wody w Grądach wraz z zasilaniem energetycznym, stacją trafo i siecią wodociągową we wsi Grądy i Henryszew, Budy Zosine, Budy Stare, Jaktorów Kolonia, Budy Grzybek</t>
  </si>
  <si>
    <t>Razem dział 010 - Rolnictwo i łowiectwo</t>
  </si>
  <si>
    <t>Zakup pompy  głębinowej do SUW w Kozerach oraz zakup wykrywacza metali</t>
  </si>
  <si>
    <t>Razem dział 400  Wytwarzanie i zaopatrywanie w energię elektryczną, gaz i wodę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</si>
  <si>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 (zobowiązanie 2010r)
</t>
  </si>
  <si>
    <t>Opracowanie dokumentacji technicznej na budowę dróg gminnych: ul. Kukuczki do trasy 719, odcinek ul. Alpejskiej, ul. Cichej wraz z ciągiem pieszo-rowerowym i zatokami parkingowymi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</si>
  <si>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</si>
  <si>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</si>
  <si>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Przebudowa drogi gminnej Międzyborów - Bieganów -  wydatki nie objęte projektem</t>
  </si>
  <si>
    <t>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</t>
  </si>
  <si>
    <t>Wykonanie robót geodezyjnych polegających na wznowieniu granic pasów dróg gminnych przewidzianych pod inwestycje oraz określenie spadków rowów wraz z wykonaniem inwentaryzacji powykonawczej</t>
  </si>
  <si>
    <t>Ulepszenie nawierzchni dróg gminnych polegające na utwardzeniu warstwą gruzu betonowego pochodzącego z recyklingu</t>
  </si>
  <si>
    <t>Przebudowa dróg gminnych –  ul. Fabryczna w Jaktorowie wraz z budową chodników i kanalizacji  deszczowej na dł.212 mb  oraz  opracowanie dokumentacji projektowo-kosztorysowej na budowę drogi gminnej we wsi Budy Stare</t>
  </si>
  <si>
    <t>Modernizacja drogi gminnej we wsi Budy Zosine od ul. Armii Krajowej do ul. Żołnierzy Grupy Kampinos</t>
  </si>
  <si>
    <t>Razem dział 600 - Transport i łączność</t>
  </si>
  <si>
    <t>Zakup nieruchomości we wsi Budy Nowe (wyrok sądowy)</t>
  </si>
  <si>
    <t>Razem dział 700 - Gospodarka mieszkaniowa</t>
  </si>
  <si>
    <t>Zakup motopompy do wody brudnej - dla Ochotniczej Straży Pożarnej w Jaktorowie</t>
  </si>
  <si>
    <t>Razem dział 754 - Bezpieczeństwo publiczne i ochrona przeciwpożarowa</t>
  </si>
  <si>
    <t>ZSP w Jaktorowie</t>
  </si>
  <si>
    <t>Wykonanie projektu na zastosowanie rekuperacji w systemie wentylacji w budowanej hali sportowej w Międzyborowie</t>
  </si>
  <si>
    <t>Razem dział 801 - Oświata i wychowanie</t>
  </si>
  <si>
    <t>x</t>
  </si>
  <si>
    <t>Wykonanie dokumentacji projektowo-kosztorysowej na budowę sieci wodociągowej łączącej sieć wodociągową  miasta Żyrardów z siecią wodociągową Gminy Jaktorów</t>
  </si>
  <si>
    <t>Rozbudowa istniejącego systemu monitoringu wizyjnego w budynku Zespołu Szkół Publicznych w Międzyborowie (Gimnazjum)</t>
  </si>
  <si>
    <t>ZSP w Międzyborowie</t>
  </si>
  <si>
    <t>600</t>
  </si>
  <si>
    <t>60016</t>
  </si>
  <si>
    <t>Zakup szorowarki jednotarczowej do czyszczenia podłóg dla Zespołu Szkolno-Przedszkolnego w Jaktorowie</t>
  </si>
  <si>
    <t>Dochody od osób prawnych, od osób fizycznych i od innych jednostek nie posiadających osobowości prawnej oraz wydatki związane z ich poborem</t>
  </si>
  <si>
    <t>Podatek od nieruchomości</t>
  </si>
  <si>
    <t>Oświata i wychowanie</t>
  </si>
  <si>
    <t>750</t>
  </si>
  <si>
    <t>Administracja publiczna</t>
  </si>
  <si>
    <t>75023</t>
  </si>
  <si>
    <t>Urzędy gmin</t>
  </si>
  <si>
    <t>801</t>
  </si>
  <si>
    <t>80113</t>
  </si>
  <si>
    <t>80195</t>
  </si>
  <si>
    <t>Pozostała działalność</t>
  </si>
  <si>
    <t>Dotacje otrzymane z państwowych funduszy celowych na finansowanie lub dofinansowanie kosztów realizacji inwestycji i zakupów inwestycyjnych  jednostek sektora finansów publicznych</t>
  </si>
  <si>
    <t>852</t>
  </si>
  <si>
    <t>Pomoc społeczna</t>
  </si>
  <si>
    <t>80104</t>
  </si>
  <si>
    <t>Przedszkola</t>
  </si>
  <si>
    <t xml:space="preserve">Zakup kserokopiarki do biblioteki multimedialnej  w  Szkole Podstawowej w Jaktorowie oraz kontenera na śmieci </t>
  </si>
  <si>
    <t>Dowożenie uczniów do szkół</t>
  </si>
  <si>
    <t>Razem dział 852 - Pomoc społeczna</t>
  </si>
  <si>
    <t>Kultura fizyczna</t>
  </si>
  <si>
    <t>754</t>
  </si>
  <si>
    <t>Bezpieczeństwo publiczne i ochrona przeciwpożarowa</t>
  </si>
  <si>
    <t>Dotacja celowa otrzymana z tytułu pomocy finansowej udzielanej między jst na dofinansowanie własnych zadań inwestycyjnych i zakupów inwestycyjnych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</si>
  <si>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</si>
  <si>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</si>
  <si>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</si>
  <si>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</si>
  <si>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Wpływy z innych opłat stanowiących dochody jst na podstawie ustaw</t>
  </si>
  <si>
    <t>Razem</t>
  </si>
  <si>
    <t>II.</t>
  </si>
  <si>
    <t>WYDATKI</t>
  </si>
  <si>
    <t>Ochrona zdrowia</t>
  </si>
  <si>
    <t>Przeciwdziałanie alkoholizmowi</t>
  </si>
  <si>
    <t xml:space="preserve">                                                               Mirosław Byczak</t>
  </si>
  <si>
    <t>Wpływy z opłat za zezwolenie na sprzedaż napojów alkoholowych</t>
  </si>
  <si>
    <t>Wykonanie dokumentacji projektowo-kosztorysowej na przebudowę mostu położonego nad rz, Pisią w m. Budy Grzybek w ciągu drogi ul. Stryjeńskiej</t>
  </si>
  <si>
    <r>
      <t xml:space="preserve">W planie dochodów  Gminy wprowadza się następujące zmiany:
   1) </t>
    </r>
    <r>
      <rPr>
        <u val="single"/>
        <sz val="10"/>
        <rFont val="Arial"/>
        <family val="2"/>
      </rPr>
      <t>dział 754 - Bezpieczeństwo publiczne i ochrona przeciwpożarowa</t>
    </r>
    <r>
      <rPr>
        <sz val="10"/>
        <rFont val="Arial"/>
        <family val="0"/>
      </rPr>
      <t xml:space="preserve"> - zwiększa się dochody  majątkowe o kwotę  5 000 zł,  w związku z pozyskaniem dotacji celowej  z Zarządu Województwa  Mazowieckiego na zakup sprzętu do ratownictwa chemiczno-ekologicznego dla Ochotniczej Straży Pożarnej  w Międzyborowie (aneks Nr 1 do umowy nr  381/OR-BP-I.D.2011),
   2) </t>
    </r>
    <r>
      <rPr>
        <u val="single"/>
        <sz val="10"/>
        <rFont val="Arial"/>
        <family val="0"/>
      </rPr>
      <t xml:space="preserve">dział  756 - Dochody od osób prawnych, od osób fizycznych i od innych jednostek nie posiadających osobowości prawnej oraz wydatki związane z ich poborem - </t>
    </r>
    <r>
      <rPr>
        <sz val="10"/>
        <rFont val="Arial"/>
        <family val="2"/>
      </rPr>
      <t>zwiększa się dochody o kwotę  100.880 zł w związku z uzyskaniem ponadplanowych dochodów  z  podatku od nieruchomości od osób fizycznych   oraz opłaty za zezwolenie na sprzedaż napojów alkoholowych</t>
    </r>
    <r>
      <rPr>
        <sz val="10"/>
        <rFont val="Arial"/>
        <family val="0"/>
      </rPr>
      <t xml:space="preserve">.
   3)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0"/>
      </rPr>
      <t xml:space="preserve">: zmniejsza się dochody majątkowe o 650.000 zł w związku z przeniesieniem dotacji pozyskanej z Funduszu Rozwoju Kultuty Fizycznej do działu 926 - Kultura fizyczna - zgodnie z klasyfikacją budzetową przekazanej dotacji,
   4) </t>
    </r>
    <r>
      <rPr>
        <u val="single"/>
        <sz val="10"/>
        <rFont val="Arial"/>
        <family val="2"/>
      </rPr>
      <t>dział 852 - Pomoc społeczna</t>
    </r>
    <r>
      <rPr>
        <sz val="10"/>
        <rFont val="Arial"/>
        <family val="0"/>
      </rPr>
      <t xml:space="preserve"> - zwiększa się dochody własne jednostki o kwotę 6.370 zł w związku z pozyskaniem przez Gminny Ośrodek Pomocy Społecznej odszkodowania z 
firmy ubezpieczeniowej za uszkodzony samochód służbowy,
   5) </t>
    </r>
    <r>
      <rPr>
        <u val="single"/>
        <sz val="10"/>
        <rFont val="Arial"/>
        <family val="2"/>
      </rPr>
      <t>dział 926 - Kultura fizyczna</t>
    </r>
    <r>
      <rPr>
        <sz val="10"/>
        <rFont val="Arial"/>
        <family val="0"/>
      </rPr>
      <t xml:space="preserve"> - zwiększa się o kwotę  800.000 zł dochody majątkowe z tytułu  pozyskanego dofinansowania zadania  "Budowa hali sportowej z łącznikiem przy        
Zespole Szkół Publicznych w Międzyborowie" ze środków Funduszu Rozwoju Kultury Fizycznej, zgodnie z umową Nr 2011/0082/1843/SubA/DIS/T, zawartą pomiędzy Ministrem Sportu
 i Turystyki, a Gminą Jaktorów w dniu 17.10.2011r.  Na kwotę  powyższą składa się dotacja 650.000 zł przeniesiona z działu 801 - Oświata i wychowanie oraz dodatkowe środki 150.000 zł  
</t>
    </r>
  </si>
  <si>
    <t>Zał  Nr 1 do uchwały Nr XX / 100 /2011  Rady Gminy Jaktorów z dnia 15 grudnia  2011r</t>
  </si>
  <si>
    <t>Zał nr 2 do uchwały Nr XX/ 100 /2011 Rady Gminy Jaktorów</t>
  </si>
  <si>
    <t>z dnia 15 grudnia 2011r  zmieniającej uchwałę budżetową na rok 2011</t>
  </si>
  <si>
    <t>Zał nr 3 do uchwały Nr  XX/ 100 /2011 Rady Gminy Jaktorów</t>
  </si>
  <si>
    <t>z dnia 15 grudnia  2011r  zmieniającej uchwałę budżetową na rok 2011</t>
  </si>
  <si>
    <t>Zał nr 4 do uchwały Nr XX/ 100 /2011 Rady Gminy Jaktorów</t>
  </si>
  <si>
    <t>z dnia  15 grudnia  2011r  zmieniającej uchwałę budżetową na rok 2011</t>
  </si>
  <si>
    <t xml:space="preserve">Zał Nr 5  do uchwały Nr  XX/ 100/2011 Rady Gminy Jaktorów </t>
  </si>
  <si>
    <t>z dnia 15 grudnia 2011r  zmieniającej Uchwałę Budżetową  na rok 2011</t>
  </si>
  <si>
    <r>
      <t xml:space="preserve">  1)</t>
    </r>
    <r>
      <rPr>
        <u val="single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>dział 400 - Wytwarzanie i zaopatrywanie w energię elektryczną, gaz i wodę</t>
    </r>
    <r>
      <rPr>
        <sz val="10"/>
        <rFont val="Arial CE"/>
        <family val="0"/>
      </rPr>
      <t xml:space="preserve"> - zwiększa się wydatki  bieżące  o kwotę  19.000 zł, z tego na dofinansowanie do zakupu wody  z PGK Żyrardów - 17.500 zł oraz dofinansowanie  wydatków na remont sieci i stacji uzdatniania wody - 1.500 zł. 
  2) </t>
    </r>
    <r>
      <rPr>
        <u val="single"/>
        <sz val="10"/>
        <rFont val="Arial CE"/>
        <family val="0"/>
      </rPr>
      <t>dział 700 - Gospodarka mieszkaniowa</t>
    </r>
    <r>
      <rPr>
        <sz val="10"/>
        <rFont val="Arial CE"/>
        <family val="0"/>
      </rPr>
      <t xml:space="preserve"> - zwiększa się  o 15.000 zł wydatki bieżące  na wykonanie dokumentacji technicznej podziałów nieruchomości w Jaktorowie, Chylicach i Chylicach Kolonii.
  3)  </t>
    </r>
    <r>
      <rPr>
        <u val="single"/>
        <sz val="10"/>
        <rFont val="Arial CE"/>
        <family val="0"/>
      </rPr>
      <t>dział 750 - Administracja publiczna</t>
    </r>
    <r>
      <rPr>
        <sz val="10"/>
        <rFont val="Arial CE"/>
        <family val="0"/>
      </rPr>
      <t xml:space="preserve"> - zwiększa się wydatki bieżące  o kwotę  17.704 zł,  z tego na wypłatę nagrody jubileuszowej dla pracownika - 2.704 zł,   dofinansowanie  składek na ubezpieczenia społeczne - 9.000 zł oraz na dofinansowanie do zakupu paliwa - 6.000 zł, 
  4) </t>
    </r>
    <r>
      <rPr>
        <u val="single"/>
        <sz val="10"/>
        <rFont val="Arial CE"/>
        <family val="0"/>
      </rPr>
      <t>dział 754 - Bezpieczeństwo publiczne i ochrona przeciwpożarowa</t>
    </r>
    <r>
      <rPr>
        <sz val="10"/>
        <rFont val="Arial CE"/>
        <family val="0"/>
      </rPr>
      <t xml:space="preserve"> - zwiększa się wydatki majątkowe o 5.366 zł, w tym dotacja  przyznana przez Zarząd Województwa Mazowieckiego stanowi 5.000 zł - na zakup sprzętu do ratownictwa chemiczno-ekologicznego dla OSP w Międzyborowie. Ponadto zabezpiecza się kwotę 1.500 zł na dzierżawę słupów dla potrzeb monitoringu wizyjnego Gminy.
  5) </t>
    </r>
    <r>
      <rPr>
        <u val="single"/>
        <sz val="10"/>
        <rFont val="Arial CE"/>
        <family val="0"/>
      </rPr>
      <t>dział 801 - Oświata i wychowanie  -  zwiększa</t>
    </r>
    <r>
      <rPr>
        <sz val="10"/>
        <rFont val="Arial CE"/>
        <family val="0"/>
      </rPr>
      <t xml:space="preserve"> się wydatki bieżące o kwotę  20.000 zł, z tego na  opłaty za pobyt dzieci w przedszkolach na terenie innych gmin (dotacja) - 10.000 zł 
oraz  na dofinansowanie kosztów przewozu dzieci do szkół - 10.000 zł.  (wydatki realizuje Urząd Gminy). 
    W zakresie wydatków majątkowych wprowadza się następujące zmiany: zwiększa się  o kwotę 150.000 zł wydatki własne na realizację projektu Nr.RPMA.07.02.00-14-274/09 
"Poprawa jakości nauczania i wyrównywania szans edukacyjnych dzieci i młodzieży wiejskiej przez budowę przedszkola, organizację klas "O", biblioteki, hali sportowej wraz 
 łącznikiem przy Zespole Szkół Publicznych w Międzyborowie"  w związku z pozyskaniem na ten cel dotacji z  Funduszu Rozwoju Kultury Fizycznej (Umowa Nr 
2011/00822/1843/SubA/DIS/T) .
 </t>
    </r>
  </si>
  <si>
    <r>
      <t xml:space="preserve">  6) </t>
    </r>
    <r>
      <rPr>
        <u val="single"/>
        <sz val="10"/>
        <rFont val="Arial CE"/>
        <family val="0"/>
      </rPr>
      <t>dział 851 - Ochrona zdrowia</t>
    </r>
    <r>
      <rPr>
        <sz val="10"/>
        <rFont val="Arial CE"/>
        <family val="0"/>
      </rPr>
      <t xml:space="preserve"> - zwiększa się o 22.510 zł wydatki na zakup bułek dla uczniów szkół, objętych tą formą pomocy, zgodnie z Gminnym Programem Przeciwdziałania Alkoholizmowi i Zwalczania Narkomanii,</t>
    </r>
    <r>
      <rPr>
        <u val="single"/>
        <sz val="10"/>
        <rFont val="Arial CE"/>
        <family val="0"/>
      </rPr>
      <t xml:space="preserve">
  7) dział 852 - Pomoc społeczna</t>
    </r>
    <r>
      <rPr>
        <sz val="10"/>
        <rFont val="Arial CE"/>
        <family val="0"/>
      </rPr>
      <t xml:space="preserve"> - zwiększa się wydatki  bieżące jednostki o 6.370 zł na  dofinansowanie wydatków związanych z działaniem grup wsparcia.
  8) </t>
    </r>
    <r>
      <rPr>
        <u val="single"/>
        <sz val="10"/>
        <rFont val="Arial CE"/>
        <family val="0"/>
      </rPr>
      <t>dział 900 - Gospodarka komunalna i ochrona środowiska</t>
    </r>
    <r>
      <rPr>
        <sz val="10"/>
        <rFont val="Arial CE"/>
        <family val="0"/>
      </rPr>
      <t xml:space="preserve"> - zwiększa się o 4.800 zł wydatki związane z opieką nad bezdomnymi zwierzętami.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</si>
</sst>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4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0"/>
    </font>
    <font>
      <sz val="11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name val="Arial"/>
      <family val="0"/>
    </font>
    <font>
      <b/>
      <i/>
      <sz val="11"/>
      <name val="Arial"/>
      <family val="2"/>
    </font>
    <font>
      <b/>
      <i/>
      <sz val="8"/>
      <name val="Arial CE"/>
      <family val="2"/>
    </font>
    <font>
      <b/>
      <i/>
      <sz val="8"/>
      <name val="Arial"/>
      <family val="0"/>
    </font>
    <font>
      <sz val="8"/>
      <name val="Arial CE"/>
      <family val="0"/>
    </font>
    <font>
      <i/>
      <sz val="11"/>
      <name val="Arial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/>
      <protection locked="0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0" fontId="0" fillId="0" borderId="0" xfId="53" applyFont="1" applyFill="1" applyAlignment="1">
      <alignment horizontal="right"/>
      <protection/>
    </xf>
    <xf numFmtId="0" fontId="1" fillId="0" borderId="0" xfId="0" applyFont="1" applyFill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4" fontId="0" fillId="0" borderId="13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" fontId="29" fillId="0" borderId="14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top" wrapText="1"/>
    </xf>
    <xf numFmtId="3" fontId="29" fillId="0" borderId="15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3" fontId="21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 locked="0"/>
    </xf>
    <xf numFmtId="49" fontId="30" fillId="0" borderId="0" xfId="0" applyFont="1" applyFill="1" applyBorder="1" applyAlignment="1">
      <alignment vertical="center" wrapText="1"/>
    </xf>
    <xf numFmtId="4" fontId="29" fillId="0" borderId="15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/>
    </xf>
    <xf numFmtId="3" fontId="4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top" wrapText="1"/>
    </xf>
    <xf numFmtId="3" fontId="38" fillId="0" borderId="24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2" fontId="22" fillId="0" borderId="10" xfId="0" applyNumberFormat="1" applyFont="1" applyBorder="1" applyAlignment="1">
      <alignment horizontal="right" vertical="center"/>
    </xf>
    <xf numFmtId="49" fontId="32" fillId="0" borderId="15" xfId="0" applyFont="1" applyFill="1" applyBorder="1" applyAlignment="1">
      <alignment horizontal="center" vertical="center" wrapText="1"/>
    </xf>
    <xf numFmtId="49" fontId="32" fillId="0" borderId="18" xfId="0" applyFont="1" applyFill="1" applyBorder="1" applyAlignment="1">
      <alignment horizontal="center" vertical="center" wrapText="1"/>
    </xf>
    <xf numFmtId="49" fontId="32" fillId="0" borderId="25" xfId="0" applyFont="1" applyFill="1" applyBorder="1" applyAlignment="1">
      <alignment horizontal="center" vertical="center" wrapText="1"/>
    </xf>
    <xf numFmtId="49" fontId="32" fillId="0" borderId="12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49" fontId="32" fillId="0" borderId="14" xfId="0" applyFont="1" applyFill="1" applyBorder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right" vertical="center" wrapText="1"/>
    </xf>
    <xf numFmtId="49" fontId="31" fillId="0" borderId="12" xfId="0" applyFont="1" applyFill="1" applyBorder="1" applyAlignment="1">
      <alignment horizontal="left" vertical="center" wrapText="1"/>
    </xf>
    <xf numFmtId="49" fontId="31" fillId="0" borderId="26" xfId="0" applyFont="1" applyFill="1" applyBorder="1" applyAlignment="1">
      <alignment horizontal="left" vertical="center" wrapText="1"/>
    </xf>
    <xf numFmtId="4" fontId="31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27" fillId="0" borderId="0" xfId="0" applyFont="1" applyBorder="1" applyAlignment="1">
      <alignment/>
    </xf>
    <xf numFmtId="49" fontId="31" fillId="0" borderId="14" xfId="0" applyFont="1" applyFill="1" applyBorder="1" applyAlignment="1">
      <alignment horizontal="center" vertical="center" wrapText="1"/>
    </xf>
    <xf numFmtId="49" fontId="31" fillId="0" borderId="15" xfId="0" applyFont="1" applyFill="1" applyBorder="1" applyAlignment="1">
      <alignment horizontal="center" vertical="center" wrapText="1"/>
    </xf>
    <xf numFmtId="49" fontId="31" fillId="0" borderId="18" xfId="0" applyFont="1" applyFill="1" applyBorder="1" applyAlignment="1">
      <alignment horizontal="center" vertical="center" wrapText="1"/>
    </xf>
    <xf numFmtId="49" fontId="31" fillId="0" borderId="25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6" xfId="0" applyFont="1" applyFill="1" applyBorder="1" applyAlignment="1">
      <alignment horizontal="center" vertical="center" wrapText="1"/>
    </xf>
    <xf numFmtId="49" fontId="31" fillId="0" borderId="24" xfId="0" applyFont="1" applyFill="1" applyBorder="1" applyAlignment="1">
      <alignment horizontal="center" vertical="center" wrapText="1"/>
    </xf>
    <xf numFmtId="49" fontId="31" fillId="0" borderId="23" xfId="0" applyFont="1" applyFill="1" applyBorder="1" applyAlignment="1">
      <alignment horizontal="center" vertical="center" wrapText="1"/>
    </xf>
    <xf numFmtId="49" fontId="31" fillId="0" borderId="11" xfId="0" applyFont="1" applyFill="1" applyBorder="1" applyAlignment="1">
      <alignment horizontal="center" vertical="center" wrapText="1"/>
    </xf>
    <xf numFmtId="49" fontId="31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9" fontId="31" fillId="0" borderId="14" xfId="0" applyFont="1" applyFill="1" applyBorder="1" applyAlignment="1">
      <alignment horizontal="center" vertical="center" wrapText="1"/>
    </xf>
    <xf numFmtId="49" fontId="31" fillId="0" borderId="15" xfId="0" applyFont="1" applyFill="1" applyBorder="1" applyAlignment="1">
      <alignment horizontal="center" vertical="center" wrapText="1"/>
    </xf>
    <xf numFmtId="49" fontId="31" fillId="0" borderId="18" xfId="0" applyFont="1" applyFill="1" applyBorder="1" applyAlignment="1">
      <alignment horizontal="center" vertical="center" wrapText="1"/>
    </xf>
    <xf numFmtId="49" fontId="31" fillId="0" borderId="25" xfId="0" applyFont="1" applyFill="1" applyBorder="1" applyAlignment="1">
      <alignment horizontal="center" vertical="center" wrapText="1"/>
    </xf>
    <xf numFmtId="49" fontId="31" fillId="0" borderId="12" xfId="0" applyFont="1" applyFill="1" applyBorder="1" applyAlignment="1">
      <alignment horizontal="center" vertical="center" wrapText="1"/>
    </xf>
    <xf numFmtId="49" fontId="31" fillId="0" borderId="26" xfId="0" applyFont="1" applyFill="1" applyBorder="1" applyAlignment="1">
      <alignment horizontal="center" vertical="center" wrapText="1"/>
    </xf>
    <xf numFmtId="49" fontId="31" fillId="0" borderId="14" xfId="0" applyFont="1" applyFill="1" applyBorder="1" applyAlignment="1">
      <alignment horizontal="left" vertical="center" wrapText="1"/>
    </xf>
    <xf numFmtId="49" fontId="31" fillId="0" borderId="15" xfId="0" applyFont="1" applyFill="1" applyBorder="1" applyAlignment="1">
      <alignment horizontal="left" vertical="center" wrapText="1"/>
    </xf>
    <xf numFmtId="49" fontId="31" fillId="0" borderId="18" xfId="0" applyFont="1" applyFill="1" applyBorder="1" applyAlignment="1">
      <alignment horizontal="left" vertical="center" wrapText="1"/>
    </xf>
    <xf numFmtId="49" fontId="31" fillId="0" borderId="25" xfId="0" applyFont="1" applyFill="1" applyBorder="1" applyAlignment="1">
      <alignment horizontal="left" vertical="center" wrapText="1"/>
    </xf>
    <xf numFmtId="49" fontId="32" fillId="0" borderId="26" xfId="0" applyFont="1" applyFill="1" applyBorder="1" applyAlignment="1">
      <alignment horizontal="center" vertical="center" wrapText="1"/>
    </xf>
    <xf numFmtId="49" fontId="28" fillId="0" borderId="24" xfId="0" applyFont="1" applyFill="1" applyBorder="1" applyAlignment="1">
      <alignment horizontal="center" vertical="center" wrapText="1"/>
    </xf>
    <xf numFmtId="49" fontId="28" fillId="0" borderId="23" xfId="0" applyFont="1" applyFill="1" applyBorder="1" applyAlignment="1">
      <alignment horizontal="center" vertical="center" wrapText="1"/>
    </xf>
    <xf numFmtId="49" fontId="28" fillId="0" borderId="11" xfId="0" applyFont="1" applyFill="1" applyBorder="1" applyAlignment="1">
      <alignment horizontal="center" vertical="center" wrapText="1"/>
    </xf>
    <xf numFmtId="49" fontId="32" fillId="0" borderId="14" xfId="0" applyFont="1" applyFill="1" applyBorder="1" applyAlignment="1">
      <alignment horizontal="left" vertical="center" wrapText="1"/>
    </xf>
    <xf numFmtId="49" fontId="32" fillId="0" borderId="15" xfId="0" applyFont="1" applyFill="1" applyBorder="1" applyAlignment="1">
      <alignment horizontal="left" vertical="center" wrapText="1"/>
    </xf>
    <xf numFmtId="49" fontId="32" fillId="0" borderId="18" xfId="0" applyFont="1" applyFill="1" applyBorder="1" applyAlignment="1">
      <alignment horizontal="left" vertical="center" wrapText="1"/>
    </xf>
    <xf numFmtId="49" fontId="32" fillId="0" borderId="25" xfId="0" applyFont="1" applyFill="1" applyBorder="1" applyAlignment="1">
      <alignment horizontal="left" vertical="center" wrapText="1"/>
    </xf>
    <xf numFmtId="49" fontId="32" fillId="0" borderId="12" xfId="0" applyFont="1" applyFill="1" applyBorder="1" applyAlignment="1">
      <alignment horizontal="left" vertical="center" wrapText="1"/>
    </xf>
    <xf numFmtId="49" fontId="32" fillId="0" borderId="26" xfId="0" applyFont="1" applyFill="1" applyBorder="1" applyAlignment="1">
      <alignment horizontal="left" vertical="center" wrapText="1"/>
    </xf>
    <xf numFmtId="49" fontId="31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center" vertical="center" wrapText="1"/>
    </xf>
    <xf numFmtId="49" fontId="28" fillId="0" borderId="10" xfId="0" applyFont="1" applyFill="1" applyBorder="1" applyAlignment="1">
      <alignment horizontal="center" vertical="center" wrapText="1"/>
    </xf>
    <xf numFmtId="49" fontId="3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right"/>
      <protection locked="0"/>
    </xf>
    <xf numFmtId="49" fontId="30" fillId="0" borderId="0" xfId="0" applyFont="1" applyFill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49" fontId="26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7" fillId="0" borderId="0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3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8" fillId="0" borderId="19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53" applyFont="1" applyFill="1" applyAlignment="1">
      <alignment horizontal="right"/>
      <protection/>
    </xf>
    <xf numFmtId="0" fontId="4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F1" sqref="F1:L1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13.140625" style="0" customWidth="1"/>
    <col min="4" max="4" width="11.421875" style="0" customWidth="1"/>
    <col min="5" max="5" width="11.00390625" style="0" customWidth="1"/>
    <col min="6" max="6" width="13.28125" style="0" customWidth="1"/>
    <col min="7" max="7" width="12.7109375" style="0" customWidth="1"/>
    <col min="8" max="8" width="11.8515625" style="0" customWidth="1"/>
    <col min="9" max="9" width="9.8515625" style="0" customWidth="1"/>
    <col min="10" max="10" width="13.421875" style="0" customWidth="1"/>
    <col min="11" max="11" width="11.7109375" style="0" customWidth="1"/>
    <col min="12" max="12" width="12.140625" style="0" customWidth="1"/>
  </cols>
  <sheetData>
    <row r="1" spans="2:12" ht="16.5" customHeight="1">
      <c r="B1" s="20"/>
      <c r="C1" s="20"/>
      <c r="D1" s="20"/>
      <c r="E1" s="20"/>
      <c r="F1" s="179" t="s">
        <v>189</v>
      </c>
      <c r="G1" s="179"/>
      <c r="H1" s="179"/>
      <c r="I1" s="179"/>
      <c r="J1" s="179"/>
      <c r="K1" s="179"/>
      <c r="L1" s="179"/>
    </row>
    <row r="2" spans="2:12" ht="18" customHeight="1">
      <c r="B2" s="20"/>
      <c r="C2" s="20"/>
      <c r="D2" s="20"/>
      <c r="E2" s="20"/>
      <c r="F2" s="20"/>
      <c r="G2" s="179" t="s">
        <v>91</v>
      </c>
      <c r="H2" s="179"/>
      <c r="I2" s="179"/>
      <c r="J2" s="179"/>
      <c r="K2" s="179"/>
      <c r="L2" s="179"/>
    </row>
    <row r="3" spans="2:6" s="21" customFormat="1" ht="17.25" customHeight="1">
      <c r="B3" s="180" t="s">
        <v>92</v>
      </c>
      <c r="C3" s="180"/>
      <c r="D3" s="180"/>
      <c r="E3" s="22"/>
      <c r="F3" s="23"/>
    </row>
    <row r="4" spans="1:12" s="25" customFormat="1" ht="13.5" customHeight="1">
      <c r="A4" s="174" t="s">
        <v>42</v>
      </c>
      <c r="B4" s="174" t="s">
        <v>93</v>
      </c>
      <c r="C4" s="174" t="s">
        <v>43</v>
      </c>
      <c r="D4" s="174"/>
      <c r="E4" s="174"/>
      <c r="F4" s="174"/>
      <c r="G4" s="174" t="s">
        <v>94</v>
      </c>
      <c r="H4" s="174"/>
      <c r="I4" s="174"/>
      <c r="J4" s="174"/>
      <c r="K4" s="174"/>
      <c r="L4" s="174"/>
    </row>
    <row r="5" spans="1:12" s="25" customFormat="1" ht="13.5" customHeight="1">
      <c r="A5" s="174"/>
      <c r="B5" s="174"/>
      <c r="C5" s="174"/>
      <c r="D5" s="174"/>
      <c r="E5" s="174"/>
      <c r="F5" s="174"/>
      <c r="G5" s="174" t="s">
        <v>95</v>
      </c>
      <c r="H5" s="174" t="s">
        <v>47</v>
      </c>
      <c r="I5" s="174"/>
      <c r="J5" s="174" t="s">
        <v>96</v>
      </c>
      <c r="K5" s="174" t="s">
        <v>47</v>
      </c>
      <c r="L5" s="174"/>
    </row>
    <row r="6" spans="1:12" s="25" customFormat="1" ht="95.25" customHeight="1">
      <c r="A6" s="174"/>
      <c r="B6" s="174"/>
      <c r="C6" s="174"/>
      <c r="D6" s="174"/>
      <c r="E6" s="174"/>
      <c r="F6" s="174"/>
      <c r="G6" s="174"/>
      <c r="H6" s="24" t="s">
        <v>48</v>
      </c>
      <c r="I6" s="26" t="s">
        <v>105</v>
      </c>
      <c r="J6" s="174"/>
      <c r="K6" s="24" t="s">
        <v>48</v>
      </c>
      <c r="L6" s="26" t="s">
        <v>97</v>
      </c>
    </row>
    <row r="7" spans="1:12" s="25" customFormat="1" ht="18.75" customHeight="1">
      <c r="A7" s="24"/>
      <c r="B7" s="27"/>
      <c r="C7" s="28" t="s">
        <v>98</v>
      </c>
      <c r="D7" s="29" t="s">
        <v>99</v>
      </c>
      <c r="E7" s="29" t="s">
        <v>100</v>
      </c>
      <c r="F7" s="28" t="s">
        <v>101</v>
      </c>
      <c r="G7" s="30"/>
      <c r="H7" s="24"/>
      <c r="I7" s="26"/>
      <c r="J7" s="27"/>
      <c r="K7" s="31"/>
      <c r="L7" s="26"/>
    </row>
    <row r="8" spans="1:12" s="33" customFormat="1" ht="14.25" customHeight="1">
      <c r="A8" s="32">
        <v>1</v>
      </c>
      <c r="B8" s="32">
        <v>2</v>
      </c>
      <c r="C8" s="175">
        <v>3</v>
      </c>
      <c r="D8" s="176"/>
      <c r="E8" s="176"/>
      <c r="F8" s="177"/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</row>
    <row r="9" spans="1:12" s="33" customFormat="1" ht="30" customHeight="1">
      <c r="A9" s="47" t="s">
        <v>172</v>
      </c>
      <c r="B9" s="121" t="s">
        <v>173</v>
      </c>
      <c r="C9" s="34">
        <v>18300</v>
      </c>
      <c r="D9" s="44">
        <f>D10</f>
        <v>0</v>
      </c>
      <c r="E9" s="36">
        <f>E10</f>
        <v>5000</v>
      </c>
      <c r="F9" s="34">
        <f>C9-D9+E9</f>
        <v>23300</v>
      </c>
      <c r="G9" s="34">
        <v>300</v>
      </c>
      <c r="H9" s="162">
        <v>300</v>
      </c>
      <c r="I9" s="38"/>
      <c r="J9" s="34">
        <v>23000</v>
      </c>
      <c r="K9" s="34">
        <v>23000</v>
      </c>
      <c r="L9" s="38"/>
    </row>
    <row r="10" spans="1:12" s="33" customFormat="1" ht="65.25" customHeight="1">
      <c r="A10" s="19"/>
      <c r="B10" s="110" t="s">
        <v>174</v>
      </c>
      <c r="C10" s="39">
        <v>18000</v>
      </c>
      <c r="D10" s="40">
        <v>0</v>
      </c>
      <c r="E10" s="40">
        <v>5000</v>
      </c>
      <c r="F10" s="40">
        <f>C10-D10+E10</f>
        <v>23000</v>
      </c>
      <c r="G10" s="40">
        <v>0</v>
      </c>
      <c r="H10" s="41"/>
      <c r="I10" s="42"/>
      <c r="J10" s="40">
        <v>5000</v>
      </c>
      <c r="K10" s="40">
        <v>5000</v>
      </c>
      <c r="L10" s="32"/>
    </row>
    <row r="11" spans="1:12" s="33" customFormat="1" ht="65.25" customHeight="1">
      <c r="A11" s="47">
        <v>756</v>
      </c>
      <c r="B11" s="46" t="s">
        <v>152</v>
      </c>
      <c r="C11" s="34">
        <v>16606342</v>
      </c>
      <c r="D11" s="35">
        <v>0</v>
      </c>
      <c r="E11" s="36">
        <f>E12+E13</f>
        <v>100880</v>
      </c>
      <c r="F11" s="36">
        <f aca="true" t="shared" si="0" ref="F11:F20">C11-D11+E11</f>
        <v>16707222</v>
      </c>
      <c r="G11" s="34">
        <f>F11</f>
        <v>16707222</v>
      </c>
      <c r="H11" s="37"/>
      <c r="I11" s="38"/>
      <c r="J11" s="34"/>
      <c r="K11" s="38"/>
      <c r="L11" s="38"/>
    </row>
    <row r="12" spans="1:12" s="111" customFormat="1" ht="21" customHeight="1">
      <c r="A12" s="112"/>
      <c r="B12" s="104" t="s">
        <v>153</v>
      </c>
      <c r="C12" s="39">
        <v>2514000</v>
      </c>
      <c r="D12" s="113"/>
      <c r="E12" s="114">
        <v>78370</v>
      </c>
      <c r="F12" s="115">
        <f t="shared" si="0"/>
        <v>2592370</v>
      </c>
      <c r="G12" s="40">
        <v>78370</v>
      </c>
      <c r="H12" s="116"/>
      <c r="I12" s="117"/>
      <c r="J12" s="39"/>
      <c r="K12" s="118"/>
      <c r="L12" s="119"/>
    </row>
    <row r="13" spans="1:12" s="108" customFormat="1" ht="27.75" customHeight="1">
      <c r="A13" s="106"/>
      <c r="B13" s="104" t="s">
        <v>186</v>
      </c>
      <c r="C13" s="39">
        <v>76820</v>
      </c>
      <c r="D13" s="39"/>
      <c r="E13" s="39">
        <v>22510</v>
      </c>
      <c r="F13" s="115">
        <f t="shared" si="0"/>
        <v>99330</v>
      </c>
      <c r="G13" s="40">
        <v>22510</v>
      </c>
      <c r="H13" s="107"/>
      <c r="I13" s="107"/>
      <c r="J13" s="39"/>
      <c r="K13" s="39"/>
      <c r="L13" s="40"/>
    </row>
    <row r="14" spans="1:12" ht="26.25" customHeight="1">
      <c r="A14" s="101">
        <v>801</v>
      </c>
      <c r="B14" s="109" t="s">
        <v>154</v>
      </c>
      <c r="C14" s="103">
        <v>6024425.92</v>
      </c>
      <c r="D14" s="103">
        <f>D15</f>
        <v>650000</v>
      </c>
      <c r="E14" s="103">
        <f>E15</f>
        <v>0</v>
      </c>
      <c r="F14" s="34">
        <f t="shared" si="0"/>
        <v>5374425.92</v>
      </c>
      <c r="G14" s="34">
        <f>F14-J14</f>
        <v>477317</v>
      </c>
      <c r="H14" s="105"/>
      <c r="I14" s="105"/>
      <c r="J14" s="34">
        <v>4897108.92</v>
      </c>
      <c r="K14" s="103">
        <v>0</v>
      </c>
      <c r="L14" s="34">
        <v>4897108.92</v>
      </c>
    </row>
    <row r="15" spans="1:12" ht="64.5" customHeight="1">
      <c r="A15" s="101"/>
      <c r="B15" s="110" t="s">
        <v>163</v>
      </c>
      <c r="C15" s="40">
        <v>650000</v>
      </c>
      <c r="D15" s="40">
        <v>650000</v>
      </c>
      <c r="E15" s="40">
        <v>0</v>
      </c>
      <c r="F15" s="40">
        <f t="shared" si="0"/>
        <v>0</v>
      </c>
      <c r="G15" s="40"/>
      <c r="H15" s="120"/>
      <c r="I15" s="120"/>
      <c r="J15" s="40">
        <v>-650000</v>
      </c>
      <c r="K15" s="40">
        <v>-650000</v>
      </c>
      <c r="L15" s="34"/>
    </row>
    <row r="16" spans="1:12" ht="24.75" customHeight="1">
      <c r="A16" s="101">
        <v>852</v>
      </c>
      <c r="B16" s="109" t="s">
        <v>165</v>
      </c>
      <c r="C16" s="103">
        <v>3252161</v>
      </c>
      <c r="D16" s="103">
        <v>0</v>
      </c>
      <c r="E16" s="103">
        <f>E17</f>
        <v>6370</v>
      </c>
      <c r="F16" s="34">
        <f t="shared" si="0"/>
        <v>3258531</v>
      </c>
      <c r="G16" s="34">
        <f>F16</f>
        <v>3258531</v>
      </c>
      <c r="H16" s="143">
        <v>3223566</v>
      </c>
      <c r="I16" s="105"/>
      <c r="J16" s="34"/>
      <c r="K16" s="103"/>
      <c r="L16" s="34"/>
    </row>
    <row r="17" spans="1:12" ht="19.5" customHeight="1">
      <c r="A17" s="101"/>
      <c r="B17" s="110" t="s">
        <v>19</v>
      </c>
      <c r="C17" s="39">
        <v>0</v>
      </c>
      <c r="D17" s="39"/>
      <c r="E17" s="39">
        <v>6370</v>
      </c>
      <c r="F17" s="40">
        <f t="shared" si="0"/>
        <v>6370</v>
      </c>
      <c r="G17" s="40">
        <v>6370</v>
      </c>
      <c r="H17" s="105"/>
      <c r="I17" s="105"/>
      <c r="J17" s="40"/>
      <c r="K17" s="39"/>
      <c r="L17" s="34"/>
    </row>
    <row r="18" spans="1:12" ht="22.5" customHeight="1">
      <c r="A18" s="101">
        <v>926</v>
      </c>
      <c r="B18" s="109" t="s">
        <v>171</v>
      </c>
      <c r="C18" s="34">
        <v>0</v>
      </c>
      <c r="D18" s="34">
        <v>0</v>
      </c>
      <c r="E18" s="34">
        <f>E19</f>
        <v>800000</v>
      </c>
      <c r="F18" s="34">
        <f t="shared" si="0"/>
        <v>800000</v>
      </c>
      <c r="G18" s="34">
        <v>0</v>
      </c>
      <c r="H18" s="120">
        <v>0</v>
      </c>
      <c r="I18" s="120"/>
      <c r="J18" s="34">
        <v>800000</v>
      </c>
      <c r="K18" s="34">
        <v>800000</v>
      </c>
      <c r="L18" s="34">
        <v>0</v>
      </c>
    </row>
    <row r="19" spans="1:12" ht="64.5" customHeight="1">
      <c r="A19" s="101"/>
      <c r="B19" s="110" t="s">
        <v>163</v>
      </c>
      <c r="C19" s="40">
        <v>0</v>
      </c>
      <c r="D19" s="40"/>
      <c r="E19" s="40">
        <v>800000</v>
      </c>
      <c r="F19" s="40">
        <f t="shared" si="0"/>
        <v>800000</v>
      </c>
      <c r="G19" s="40"/>
      <c r="H19" s="120"/>
      <c r="I19" s="120"/>
      <c r="J19" s="40">
        <f>K19</f>
        <v>800000</v>
      </c>
      <c r="K19" s="40">
        <v>800000</v>
      </c>
      <c r="L19" s="34"/>
    </row>
    <row r="20" spans="1:12" s="45" customFormat="1" ht="25.5" customHeight="1">
      <c r="A20" s="43"/>
      <c r="B20" s="37" t="s">
        <v>102</v>
      </c>
      <c r="C20" s="35">
        <v>38771135.63</v>
      </c>
      <c r="D20" s="34">
        <f>D9+D11+D14+D16+D18</f>
        <v>650000</v>
      </c>
      <c r="E20" s="34">
        <f>E9+E11+E14+E16+E18</f>
        <v>912250</v>
      </c>
      <c r="F20" s="34">
        <f t="shared" si="0"/>
        <v>39033385.63</v>
      </c>
      <c r="G20" s="44">
        <f>F20-J20</f>
        <v>30333552</v>
      </c>
      <c r="H20" s="44">
        <v>3454088.59</v>
      </c>
      <c r="I20" s="44">
        <v>80601.79</v>
      </c>
      <c r="J20" s="34">
        <v>8699833.63</v>
      </c>
      <c r="K20" s="34">
        <v>881000</v>
      </c>
      <c r="L20" s="34">
        <v>6465220.63</v>
      </c>
    </row>
    <row r="21" spans="2:6" ht="14.25" customHeight="1">
      <c r="B21" s="1" t="s">
        <v>103</v>
      </c>
      <c r="C21" s="1"/>
      <c r="D21" s="1"/>
      <c r="E21" s="1"/>
      <c r="F21" s="1"/>
    </row>
    <row r="22" spans="1:12" ht="157.5" customHeight="1">
      <c r="A22" s="178" t="s">
        <v>188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2:12" ht="19.5" customHeight="1">
      <c r="B23" s="1"/>
      <c r="C23" s="1"/>
      <c r="D23" s="1"/>
      <c r="E23" s="1"/>
      <c r="F23" s="1"/>
      <c r="I23" s="173" t="s">
        <v>84</v>
      </c>
      <c r="J23" s="173"/>
      <c r="K23" s="173"/>
      <c r="L23" s="173"/>
    </row>
    <row r="24" spans="2:6" ht="12.75">
      <c r="B24" s="1"/>
      <c r="C24" s="1"/>
      <c r="D24" s="1"/>
      <c r="E24" s="1"/>
      <c r="F24" s="1"/>
    </row>
    <row r="25" spans="2:12" ht="20.25" customHeight="1">
      <c r="B25" s="1"/>
      <c r="C25" s="1"/>
      <c r="D25" s="1"/>
      <c r="E25" s="1"/>
      <c r="F25" s="1"/>
      <c r="I25" s="173" t="s">
        <v>85</v>
      </c>
      <c r="J25" s="173"/>
      <c r="K25" s="173"/>
      <c r="L25" s="173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25:L25"/>
    <mergeCell ref="K5:L5"/>
    <mergeCell ref="C8:F8"/>
    <mergeCell ref="A22:L22"/>
    <mergeCell ref="I23:L23"/>
  </mergeCells>
  <printOptions/>
  <pageMargins left="0.39" right="0.21" top="0.55" bottom="0.37" header="0.25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 topLeftCell="B49">
      <selection activeCell="H70" sqref="H70:I70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4.28125" style="4" customWidth="1"/>
    <col min="5" max="5" width="5.28125" style="4" customWidth="1"/>
    <col min="6" max="6" width="4.421875" style="4" customWidth="1"/>
    <col min="7" max="7" width="8.00390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4218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3" width="7.8515625" style="4" customWidth="1"/>
    <col min="24" max="16384" width="9.140625" style="4" customWidth="1"/>
  </cols>
  <sheetData>
    <row r="1" spans="1:23" s="2" customFormat="1" ht="15" customHeight="1">
      <c r="A1" s="220" t="s">
        <v>190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2:23" s="3" customFormat="1" ht="13.5" customHeight="1">
      <c r="B2" s="221" t="s">
        <v>191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</row>
    <row r="3" spans="1:23" ht="18" customHeight="1">
      <c r="A3" s="222"/>
      <c r="B3" s="223"/>
      <c r="C3" s="224"/>
      <c r="D3" s="225"/>
      <c r="E3" s="226"/>
      <c r="F3" s="224"/>
      <c r="G3" s="225"/>
      <c r="H3" s="226"/>
      <c r="I3" s="227" t="s">
        <v>46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3" ht="8.25" customHeight="1">
      <c r="A4" s="5"/>
      <c r="B4" s="212" t="s">
        <v>42</v>
      </c>
      <c r="C4" s="212"/>
      <c r="D4" s="228" t="s">
        <v>44</v>
      </c>
      <c r="E4" s="228" t="s">
        <v>45</v>
      </c>
      <c r="F4" s="228"/>
      <c r="G4" s="228"/>
      <c r="H4" s="212" t="s">
        <v>49</v>
      </c>
      <c r="I4" s="229"/>
      <c r="J4" s="228" t="s">
        <v>50</v>
      </c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</row>
    <row r="5" spans="1:23" ht="8.25" customHeight="1">
      <c r="A5" s="5"/>
      <c r="B5" s="212"/>
      <c r="C5" s="212"/>
      <c r="D5" s="228"/>
      <c r="E5" s="228"/>
      <c r="F5" s="228"/>
      <c r="G5" s="228"/>
      <c r="H5" s="229"/>
      <c r="I5" s="229"/>
      <c r="J5" s="212" t="s">
        <v>51</v>
      </c>
      <c r="K5" s="212" t="s">
        <v>52</v>
      </c>
      <c r="L5" s="212"/>
      <c r="M5" s="212"/>
      <c r="N5" s="212"/>
      <c r="O5" s="212"/>
      <c r="P5" s="212"/>
      <c r="Q5" s="212"/>
      <c r="R5" s="212"/>
      <c r="S5" s="212" t="s">
        <v>53</v>
      </c>
      <c r="T5" s="228" t="s">
        <v>52</v>
      </c>
      <c r="U5" s="228"/>
      <c r="V5" s="228"/>
      <c r="W5" s="228"/>
    </row>
    <row r="6" spans="1:23" ht="3" customHeight="1">
      <c r="A6" s="5"/>
      <c r="B6" s="212"/>
      <c r="C6" s="212"/>
      <c r="D6" s="228"/>
      <c r="E6" s="228"/>
      <c r="F6" s="228"/>
      <c r="G6" s="228"/>
      <c r="H6" s="229"/>
      <c r="I6" s="229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 t="s">
        <v>54</v>
      </c>
      <c r="U6" s="212" t="s">
        <v>47</v>
      </c>
      <c r="V6" s="212" t="s">
        <v>55</v>
      </c>
      <c r="W6" s="228" t="s">
        <v>48</v>
      </c>
    </row>
    <row r="7" spans="1:23" ht="5.25" customHeight="1">
      <c r="A7" s="5"/>
      <c r="B7" s="212"/>
      <c r="C7" s="212"/>
      <c r="D7" s="228"/>
      <c r="E7" s="228"/>
      <c r="F7" s="228"/>
      <c r="G7" s="228"/>
      <c r="H7" s="229"/>
      <c r="I7" s="229"/>
      <c r="J7" s="212"/>
      <c r="K7" s="212" t="s">
        <v>56</v>
      </c>
      <c r="L7" s="212" t="s">
        <v>52</v>
      </c>
      <c r="M7" s="212"/>
      <c r="N7" s="212" t="s">
        <v>57</v>
      </c>
      <c r="O7" s="212" t="s">
        <v>58</v>
      </c>
      <c r="P7" s="212" t="s">
        <v>59</v>
      </c>
      <c r="Q7" s="212" t="s">
        <v>60</v>
      </c>
      <c r="R7" s="212" t="s">
        <v>61</v>
      </c>
      <c r="S7" s="212"/>
      <c r="T7" s="212"/>
      <c r="U7" s="212"/>
      <c r="V7" s="212"/>
      <c r="W7" s="228"/>
    </row>
    <row r="8" spans="1:23" ht="11.25" customHeight="1">
      <c r="A8" s="5"/>
      <c r="B8" s="212"/>
      <c r="C8" s="212"/>
      <c r="D8" s="228"/>
      <c r="E8" s="228"/>
      <c r="F8" s="228"/>
      <c r="G8" s="228"/>
      <c r="H8" s="229"/>
      <c r="I8" s="229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 t="s">
        <v>62</v>
      </c>
      <c r="V8" s="212"/>
      <c r="W8" s="228"/>
    </row>
    <row r="9" spans="1:23" ht="94.5" customHeight="1">
      <c r="A9" s="5"/>
      <c r="B9" s="212"/>
      <c r="C9" s="212"/>
      <c r="D9" s="228"/>
      <c r="E9" s="228"/>
      <c r="F9" s="228"/>
      <c r="G9" s="228"/>
      <c r="H9" s="229"/>
      <c r="I9" s="229"/>
      <c r="J9" s="212"/>
      <c r="K9" s="212"/>
      <c r="L9" s="6" t="s">
        <v>63</v>
      </c>
      <c r="M9" s="6" t="s">
        <v>64</v>
      </c>
      <c r="N9" s="212"/>
      <c r="O9" s="212"/>
      <c r="P9" s="212"/>
      <c r="Q9" s="212"/>
      <c r="R9" s="212"/>
      <c r="S9" s="212"/>
      <c r="T9" s="212"/>
      <c r="U9" s="212"/>
      <c r="V9" s="212"/>
      <c r="W9" s="228"/>
    </row>
    <row r="10" spans="1:23" ht="18.75" customHeight="1">
      <c r="A10" s="5"/>
      <c r="B10" s="212" t="s">
        <v>65</v>
      </c>
      <c r="C10" s="212"/>
      <c r="D10" s="7" t="s">
        <v>66</v>
      </c>
      <c r="E10" s="228" t="s">
        <v>67</v>
      </c>
      <c r="F10" s="228"/>
      <c r="G10" s="228"/>
      <c r="H10" s="212" t="s">
        <v>68</v>
      </c>
      <c r="I10" s="229"/>
      <c r="J10" s="6" t="s">
        <v>69</v>
      </c>
      <c r="K10" s="6" t="s">
        <v>70</v>
      </c>
      <c r="L10" s="6" t="s">
        <v>71</v>
      </c>
      <c r="M10" s="6" t="s">
        <v>72</v>
      </c>
      <c r="N10" s="6" t="s">
        <v>73</v>
      </c>
      <c r="O10" s="6" t="s">
        <v>74</v>
      </c>
      <c r="P10" s="6" t="s">
        <v>75</v>
      </c>
      <c r="Q10" s="6" t="s">
        <v>76</v>
      </c>
      <c r="R10" s="6" t="s">
        <v>77</v>
      </c>
      <c r="S10" s="6" t="s">
        <v>78</v>
      </c>
      <c r="T10" s="6" t="s">
        <v>79</v>
      </c>
      <c r="U10" s="6" t="s">
        <v>80</v>
      </c>
      <c r="V10" s="6" t="s">
        <v>81</v>
      </c>
      <c r="W10" s="8">
        <v>19</v>
      </c>
    </row>
    <row r="11" spans="1:24" ht="20.25" customHeight="1">
      <c r="A11" s="5"/>
      <c r="B11" s="213" t="s">
        <v>2</v>
      </c>
      <c r="C11" s="213"/>
      <c r="D11" s="214"/>
      <c r="E11" s="215" t="s">
        <v>3</v>
      </c>
      <c r="F11" s="215"/>
      <c r="G11" s="9" t="s">
        <v>86</v>
      </c>
      <c r="H11" s="191">
        <f>J11+S11</f>
        <v>443997</v>
      </c>
      <c r="I11" s="218"/>
      <c r="J11" s="10">
        <f>K11+N11+O11+P11+Q11+R11</f>
        <v>427897</v>
      </c>
      <c r="K11" s="10">
        <f>L11+M11</f>
        <v>427897</v>
      </c>
      <c r="L11" s="10">
        <v>4000</v>
      </c>
      <c r="M11" s="10">
        <v>423897</v>
      </c>
      <c r="N11" s="10" t="s">
        <v>82</v>
      </c>
      <c r="O11" s="10" t="s">
        <v>82</v>
      </c>
      <c r="P11" s="10" t="s">
        <v>82</v>
      </c>
      <c r="Q11" s="10" t="s">
        <v>82</v>
      </c>
      <c r="R11" s="10" t="s">
        <v>82</v>
      </c>
      <c r="S11" s="10">
        <f>T11+W11</f>
        <v>16100</v>
      </c>
      <c r="T11" s="10">
        <v>16100</v>
      </c>
      <c r="U11" s="10">
        <v>0</v>
      </c>
      <c r="V11" s="10" t="s">
        <v>82</v>
      </c>
      <c r="W11" s="10">
        <v>0</v>
      </c>
      <c r="X11" s="217"/>
    </row>
    <row r="12" spans="1:24" ht="17.25" customHeight="1">
      <c r="A12" s="5"/>
      <c r="B12" s="213"/>
      <c r="C12" s="213"/>
      <c r="D12" s="214"/>
      <c r="E12" s="215"/>
      <c r="F12" s="215"/>
      <c r="G12" s="9" t="s">
        <v>87</v>
      </c>
      <c r="H12" s="191">
        <f>J12+S12</f>
        <v>0</v>
      </c>
      <c r="I12" s="218"/>
      <c r="J12" s="10">
        <f>K12+N12+O12+P12+Q12+R12</f>
        <v>0</v>
      </c>
      <c r="K12" s="10">
        <f>L12+M12</f>
        <v>0</v>
      </c>
      <c r="L12" s="10">
        <v>0</v>
      </c>
      <c r="M12" s="10" t="s">
        <v>82</v>
      </c>
      <c r="N12" s="10" t="s">
        <v>82</v>
      </c>
      <c r="O12" s="10" t="s">
        <v>82</v>
      </c>
      <c r="P12" s="10" t="s">
        <v>82</v>
      </c>
      <c r="Q12" s="10" t="s">
        <v>82</v>
      </c>
      <c r="R12" s="10" t="s">
        <v>82</v>
      </c>
      <c r="S12" s="10">
        <f>T12+V12+W12</f>
        <v>0</v>
      </c>
      <c r="T12" s="10">
        <v>0</v>
      </c>
      <c r="U12" s="10">
        <f>U16</f>
        <v>0</v>
      </c>
      <c r="V12" s="10" t="s">
        <v>82</v>
      </c>
      <c r="W12" s="10">
        <f>W16</f>
        <v>0</v>
      </c>
      <c r="X12" s="217"/>
    </row>
    <row r="13" spans="1:24" ht="15.75" customHeight="1">
      <c r="A13" s="5"/>
      <c r="B13" s="213"/>
      <c r="C13" s="213"/>
      <c r="D13" s="214"/>
      <c r="E13" s="215"/>
      <c r="F13" s="215"/>
      <c r="G13" s="9" t="s">
        <v>88</v>
      </c>
      <c r="H13" s="191">
        <f>J13+S13</f>
        <v>19000</v>
      </c>
      <c r="I13" s="218"/>
      <c r="J13" s="10">
        <f>K13+N13+O13+P13+Q13+R13</f>
        <v>19000</v>
      </c>
      <c r="K13" s="10">
        <f>L13+M13</f>
        <v>19000</v>
      </c>
      <c r="L13" s="10" t="s">
        <v>82</v>
      </c>
      <c r="M13" s="10">
        <f>M17</f>
        <v>19000</v>
      </c>
      <c r="N13" s="10" t="s">
        <v>82</v>
      </c>
      <c r="O13" s="10" t="s">
        <v>82</v>
      </c>
      <c r="P13" s="10" t="s">
        <v>82</v>
      </c>
      <c r="Q13" s="10" t="s">
        <v>82</v>
      </c>
      <c r="R13" s="10" t="s">
        <v>82</v>
      </c>
      <c r="S13" s="10">
        <f>T13+V13+W13</f>
        <v>0</v>
      </c>
      <c r="T13" s="10">
        <v>0</v>
      </c>
      <c r="U13" s="10">
        <f>U17</f>
        <v>0</v>
      </c>
      <c r="V13" s="10" t="s">
        <v>82</v>
      </c>
      <c r="W13" s="10">
        <v>0</v>
      </c>
      <c r="X13" s="217"/>
    </row>
    <row r="14" spans="1:23" ht="36" customHeight="1">
      <c r="A14" s="5"/>
      <c r="B14" s="213"/>
      <c r="C14" s="213"/>
      <c r="D14" s="214"/>
      <c r="E14" s="215"/>
      <c r="F14" s="215"/>
      <c r="G14" s="9" t="s">
        <v>89</v>
      </c>
      <c r="H14" s="191">
        <f>H11-H12+H13</f>
        <v>462997</v>
      </c>
      <c r="I14" s="218"/>
      <c r="J14" s="11">
        <f aca="true" t="shared" si="0" ref="J14:W14">J11-J12+J13</f>
        <v>446897</v>
      </c>
      <c r="K14" s="11">
        <f t="shared" si="0"/>
        <v>446897</v>
      </c>
      <c r="L14" s="10">
        <f t="shared" si="0"/>
        <v>4000</v>
      </c>
      <c r="M14" s="10">
        <f t="shared" si="0"/>
        <v>442897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1">
        <f t="shared" si="0"/>
        <v>16100</v>
      </c>
      <c r="T14" s="10">
        <f t="shared" si="0"/>
        <v>16100</v>
      </c>
      <c r="U14" s="10">
        <f t="shared" si="0"/>
        <v>0</v>
      </c>
      <c r="V14" s="10">
        <f t="shared" si="0"/>
        <v>0</v>
      </c>
      <c r="W14" s="10">
        <f t="shared" si="0"/>
        <v>0</v>
      </c>
    </row>
    <row r="15" spans="1:23" ht="19.5">
      <c r="A15" s="5"/>
      <c r="B15" s="212"/>
      <c r="C15" s="212"/>
      <c r="D15" s="187" t="s">
        <v>4</v>
      </c>
      <c r="E15" s="190" t="s">
        <v>5</v>
      </c>
      <c r="F15" s="190"/>
      <c r="G15" s="9" t="s">
        <v>86</v>
      </c>
      <c r="H15" s="191">
        <f>J15+S15</f>
        <v>443997</v>
      </c>
      <c r="I15" s="218"/>
      <c r="J15" s="10">
        <f>K15+N15+O15+P15+Q15+R15</f>
        <v>427897</v>
      </c>
      <c r="K15" s="10">
        <f>L15+M15</f>
        <v>427897</v>
      </c>
      <c r="L15" s="10">
        <v>4000</v>
      </c>
      <c r="M15" s="10">
        <v>423897</v>
      </c>
      <c r="N15" s="10" t="s">
        <v>82</v>
      </c>
      <c r="O15" s="10" t="s">
        <v>82</v>
      </c>
      <c r="P15" s="10" t="s">
        <v>82</v>
      </c>
      <c r="Q15" s="10" t="s">
        <v>82</v>
      </c>
      <c r="R15" s="10" t="s">
        <v>82</v>
      </c>
      <c r="S15" s="10">
        <f>T15+V15+W15</f>
        <v>16100</v>
      </c>
      <c r="T15" s="10">
        <v>16100</v>
      </c>
      <c r="U15" s="10">
        <v>0</v>
      </c>
      <c r="V15" s="10" t="s">
        <v>82</v>
      </c>
      <c r="W15" s="10">
        <v>0</v>
      </c>
    </row>
    <row r="16" spans="1:23" ht="19.5" customHeight="1">
      <c r="A16" s="5"/>
      <c r="B16" s="212"/>
      <c r="C16" s="212"/>
      <c r="D16" s="188"/>
      <c r="E16" s="190"/>
      <c r="F16" s="190"/>
      <c r="G16" s="9" t="s">
        <v>87</v>
      </c>
      <c r="H16" s="191">
        <f>J16+S16</f>
        <v>0</v>
      </c>
      <c r="I16" s="218"/>
      <c r="J16" s="10">
        <f>K16+N16+O16+P16+Q16+R16</f>
        <v>0</v>
      </c>
      <c r="K16" s="10">
        <f>L16+M16</f>
        <v>0</v>
      </c>
      <c r="L16" s="10" t="s">
        <v>82</v>
      </c>
      <c r="M16" s="10" t="s">
        <v>82</v>
      </c>
      <c r="N16" s="10" t="s">
        <v>82</v>
      </c>
      <c r="O16" s="10" t="s">
        <v>82</v>
      </c>
      <c r="P16" s="10" t="s">
        <v>82</v>
      </c>
      <c r="Q16" s="10" t="s">
        <v>82</v>
      </c>
      <c r="R16" s="10" t="s">
        <v>82</v>
      </c>
      <c r="S16" s="10">
        <f>T16+V16+W16</f>
        <v>0</v>
      </c>
      <c r="T16" s="10">
        <f>U16</f>
        <v>0</v>
      </c>
      <c r="U16" s="10">
        <v>0</v>
      </c>
      <c r="V16" s="10" t="s">
        <v>82</v>
      </c>
      <c r="W16" s="10">
        <v>0</v>
      </c>
    </row>
    <row r="17" spans="1:23" ht="17.25" customHeight="1">
      <c r="A17" s="5"/>
      <c r="B17" s="212"/>
      <c r="C17" s="212"/>
      <c r="D17" s="188"/>
      <c r="E17" s="190"/>
      <c r="F17" s="190"/>
      <c r="G17" s="9" t="s">
        <v>88</v>
      </c>
      <c r="H17" s="191">
        <f>J17+S17</f>
        <v>19000</v>
      </c>
      <c r="I17" s="218"/>
      <c r="J17" s="10">
        <f>K17+N17+O17+P17+Q17+R17</f>
        <v>19000</v>
      </c>
      <c r="K17" s="10">
        <f>L17+M17</f>
        <v>19000</v>
      </c>
      <c r="L17" s="10" t="s">
        <v>82</v>
      </c>
      <c r="M17" s="10">
        <v>19000</v>
      </c>
      <c r="N17" s="10" t="s">
        <v>82</v>
      </c>
      <c r="O17" s="10" t="s">
        <v>82</v>
      </c>
      <c r="P17" s="10" t="s">
        <v>82</v>
      </c>
      <c r="Q17" s="10" t="s">
        <v>82</v>
      </c>
      <c r="R17" s="10" t="s">
        <v>82</v>
      </c>
      <c r="S17" s="10">
        <f>T17+V17+W17</f>
        <v>0</v>
      </c>
      <c r="T17" s="10">
        <v>0</v>
      </c>
      <c r="U17" s="10">
        <v>0</v>
      </c>
      <c r="V17" s="10" t="s">
        <v>82</v>
      </c>
      <c r="W17" s="10">
        <v>0</v>
      </c>
    </row>
    <row r="18" spans="1:23" ht="21" customHeight="1">
      <c r="A18" s="5"/>
      <c r="B18" s="212"/>
      <c r="C18" s="212"/>
      <c r="D18" s="189"/>
      <c r="E18" s="190"/>
      <c r="F18" s="190"/>
      <c r="G18" s="9" t="s">
        <v>89</v>
      </c>
      <c r="H18" s="191">
        <f>H15-H16+H17</f>
        <v>462997</v>
      </c>
      <c r="I18" s="218"/>
      <c r="J18" s="11">
        <f>J15-J16+J17</f>
        <v>446897</v>
      </c>
      <c r="K18" s="11">
        <f>K15-K16+K17</f>
        <v>446897</v>
      </c>
      <c r="L18" s="10">
        <f aca="true" t="shared" si="1" ref="L18:W18">L15-L16+L17</f>
        <v>4000</v>
      </c>
      <c r="M18" s="10">
        <f t="shared" si="1"/>
        <v>442897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1">
        <f>S15-S16+S17</f>
        <v>16100</v>
      </c>
      <c r="T18" s="10">
        <f t="shared" si="1"/>
        <v>16100</v>
      </c>
      <c r="U18" s="10">
        <f t="shared" si="1"/>
        <v>0</v>
      </c>
      <c r="V18" s="10">
        <f t="shared" si="1"/>
        <v>0</v>
      </c>
      <c r="W18" s="10">
        <f t="shared" si="1"/>
        <v>0</v>
      </c>
    </row>
    <row r="19" spans="1:24" ht="18" customHeight="1">
      <c r="A19" s="5"/>
      <c r="B19" s="168" t="s">
        <v>6</v>
      </c>
      <c r="C19" s="163"/>
      <c r="D19" s="203"/>
      <c r="E19" s="206" t="s">
        <v>7</v>
      </c>
      <c r="F19" s="207"/>
      <c r="G19" s="9" t="s">
        <v>86</v>
      </c>
      <c r="H19" s="172">
        <f>J19+S19</f>
        <v>555725</v>
      </c>
      <c r="I19" s="169"/>
      <c r="J19" s="11">
        <f>K19+O19</f>
        <v>371000</v>
      </c>
      <c r="K19" s="10">
        <f>L19+M19</f>
        <v>371000</v>
      </c>
      <c r="L19" s="10">
        <v>5000</v>
      </c>
      <c r="M19" s="10">
        <v>366000</v>
      </c>
      <c r="N19" s="10" t="s">
        <v>82</v>
      </c>
      <c r="O19" s="10">
        <v>0</v>
      </c>
      <c r="P19" s="10" t="s">
        <v>82</v>
      </c>
      <c r="Q19" s="10" t="s">
        <v>82</v>
      </c>
      <c r="R19" s="10" t="s">
        <v>82</v>
      </c>
      <c r="S19" s="10">
        <f>T19+V19+W19</f>
        <v>184725</v>
      </c>
      <c r="T19" s="10">
        <v>184725</v>
      </c>
      <c r="U19" s="10">
        <v>0</v>
      </c>
      <c r="V19" s="10">
        <v>0</v>
      </c>
      <c r="W19" s="10">
        <v>0</v>
      </c>
      <c r="X19" s="167"/>
    </row>
    <row r="20" spans="1:24" ht="17.25" customHeight="1">
      <c r="A20" s="5"/>
      <c r="B20" s="164"/>
      <c r="C20" s="165"/>
      <c r="D20" s="204"/>
      <c r="E20" s="208"/>
      <c r="F20" s="209"/>
      <c r="G20" s="9" t="s">
        <v>87</v>
      </c>
      <c r="H20" s="172">
        <f>J20+S20</f>
        <v>0</v>
      </c>
      <c r="I20" s="169"/>
      <c r="J20" s="10">
        <f>K20+N20+O20+P20+Q20+R20</f>
        <v>0</v>
      </c>
      <c r="K20" s="10">
        <f>L20+M20</f>
        <v>0</v>
      </c>
      <c r="L20" s="10">
        <v>0</v>
      </c>
      <c r="M20" s="10" t="s">
        <v>82</v>
      </c>
      <c r="N20" s="10" t="s">
        <v>82</v>
      </c>
      <c r="O20" s="10" t="s">
        <v>82</v>
      </c>
      <c r="P20" s="10" t="s">
        <v>82</v>
      </c>
      <c r="Q20" s="10" t="s">
        <v>82</v>
      </c>
      <c r="R20" s="10" t="s">
        <v>82</v>
      </c>
      <c r="S20" s="10">
        <f>T20+V20+W20</f>
        <v>0</v>
      </c>
      <c r="T20" s="10">
        <v>0</v>
      </c>
      <c r="U20" s="10">
        <v>0</v>
      </c>
      <c r="V20" s="10" t="s">
        <v>82</v>
      </c>
      <c r="W20" s="10">
        <v>0</v>
      </c>
      <c r="X20" s="167"/>
    </row>
    <row r="21" spans="1:24" ht="15.75" customHeight="1">
      <c r="A21" s="5"/>
      <c r="B21" s="164"/>
      <c r="C21" s="165"/>
      <c r="D21" s="204"/>
      <c r="E21" s="208"/>
      <c r="F21" s="209"/>
      <c r="G21" s="9" t="s">
        <v>88</v>
      </c>
      <c r="H21" s="172">
        <f>J21+S21</f>
        <v>15000</v>
      </c>
      <c r="I21" s="169"/>
      <c r="J21" s="10">
        <f>K21+N21+O21+P21+Q21+R21</f>
        <v>15000</v>
      </c>
      <c r="K21" s="10">
        <f>L21+M21</f>
        <v>15000</v>
      </c>
      <c r="L21" s="10">
        <f>L25</f>
        <v>0</v>
      </c>
      <c r="M21" s="10">
        <f>M25</f>
        <v>15000</v>
      </c>
      <c r="N21" s="10" t="s">
        <v>82</v>
      </c>
      <c r="O21" s="10">
        <f>O25</f>
        <v>0</v>
      </c>
      <c r="P21" s="10" t="s">
        <v>82</v>
      </c>
      <c r="Q21" s="10" t="s">
        <v>82</v>
      </c>
      <c r="R21" s="10" t="s">
        <v>82</v>
      </c>
      <c r="S21" s="10">
        <f>T21+V21+W21</f>
        <v>0</v>
      </c>
      <c r="T21" s="10">
        <f>T25</f>
        <v>0</v>
      </c>
      <c r="U21" s="10">
        <v>0</v>
      </c>
      <c r="V21" s="10" t="s">
        <v>82</v>
      </c>
      <c r="W21" s="10">
        <v>0</v>
      </c>
      <c r="X21" s="167"/>
    </row>
    <row r="22" spans="1:23" ht="21" customHeight="1">
      <c r="A22" s="5"/>
      <c r="B22" s="166"/>
      <c r="C22" s="202"/>
      <c r="D22" s="205"/>
      <c r="E22" s="210"/>
      <c r="F22" s="211"/>
      <c r="G22" s="9" t="s">
        <v>89</v>
      </c>
      <c r="H22" s="172">
        <f>H19-H20+H21</f>
        <v>570725</v>
      </c>
      <c r="I22" s="169"/>
      <c r="J22" s="11">
        <f aca="true" t="shared" si="2" ref="J22:S22">J19-J20+J21</f>
        <v>386000</v>
      </c>
      <c r="K22" s="11">
        <f t="shared" si="2"/>
        <v>386000</v>
      </c>
      <c r="L22" s="10">
        <f t="shared" si="2"/>
        <v>5000</v>
      </c>
      <c r="M22" s="10">
        <f t="shared" si="2"/>
        <v>381000</v>
      </c>
      <c r="N22" s="10">
        <f t="shared" si="2"/>
        <v>0</v>
      </c>
      <c r="O22" s="10">
        <f t="shared" si="2"/>
        <v>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1">
        <f t="shared" si="2"/>
        <v>184725</v>
      </c>
      <c r="T22" s="10">
        <f>T19-T20+T21</f>
        <v>184725</v>
      </c>
      <c r="U22" s="10">
        <f>U19-U20+U21</f>
        <v>0</v>
      </c>
      <c r="V22" s="10">
        <f>V19-V20+V21</f>
        <v>0</v>
      </c>
      <c r="W22" s="10">
        <v>0</v>
      </c>
    </row>
    <row r="23" spans="1:23" ht="19.5" customHeight="1">
      <c r="A23" s="5"/>
      <c r="B23" s="192"/>
      <c r="C23" s="193"/>
      <c r="D23" s="187" t="s">
        <v>8</v>
      </c>
      <c r="E23" s="198" t="s">
        <v>9</v>
      </c>
      <c r="F23" s="199"/>
      <c r="G23" s="9" t="s">
        <v>86</v>
      </c>
      <c r="H23" s="172">
        <f>J23+S23</f>
        <v>555725</v>
      </c>
      <c r="I23" s="169"/>
      <c r="J23" s="10">
        <f>K23+N23+O23+P23+Q23+R23</f>
        <v>371000</v>
      </c>
      <c r="K23" s="10">
        <f>L23+M23</f>
        <v>371000</v>
      </c>
      <c r="L23" s="10">
        <v>5000</v>
      </c>
      <c r="M23" s="10">
        <v>366000</v>
      </c>
      <c r="N23" s="10" t="s">
        <v>82</v>
      </c>
      <c r="O23" s="10">
        <v>0</v>
      </c>
      <c r="P23" s="10" t="s">
        <v>82</v>
      </c>
      <c r="Q23" s="10" t="s">
        <v>82</v>
      </c>
      <c r="R23" s="10" t="s">
        <v>82</v>
      </c>
      <c r="S23" s="10">
        <f>T23+V23+W23</f>
        <v>184725</v>
      </c>
      <c r="T23" s="10">
        <v>184725</v>
      </c>
      <c r="U23" s="10">
        <v>0</v>
      </c>
      <c r="V23" s="10" t="s">
        <v>82</v>
      </c>
      <c r="W23" s="10">
        <v>0</v>
      </c>
    </row>
    <row r="24" spans="1:23" ht="19.5" customHeight="1">
      <c r="A24" s="5"/>
      <c r="B24" s="194"/>
      <c r="C24" s="195"/>
      <c r="D24" s="188"/>
      <c r="E24" s="200"/>
      <c r="F24" s="201"/>
      <c r="G24" s="9" t="s">
        <v>87</v>
      </c>
      <c r="H24" s="172">
        <f>J24+S24</f>
        <v>0</v>
      </c>
      <c r="I24" s="169"/>
      <c r="J24" s="10">
        <f>K24+N24+O24+P24+Q24+R24</f>
        <v>0</v>
      </c>
      <c r="K24" s="10">
        <f>L24+M24</f>
        <v>0</v>
      </c>
      <c r="L24" s="10" t="s">
        <v>82</v>
      </c>
      <c r="M24" s="10" t="s">
        <v>82</v>
      </c>
      <c r="N24" s="10" t="s">
        <v>82</v>
      </c>
      <c r="O24" s="10" t="s">
        <v>82</v>
      </c>
      <c r="P24" s="10" t="s">
        <v>82</v>
      </c>
      <c r="Q24" s="10" t="s">
        <v>82</v>
      </c>
      <c r="R24" s="10" t="s">
        <v>82</v>
      </c>
      <c r="S24" s="10">
        <f>T24+V24+W24</f>
        <v>0</v>
      </c>
      <c r="T24" s="10">
        <v>0</v>
      </c>
      <c r="U24" s="10">
        <v>0</v>
      </c>
      <c r="V24" s="10" t="s">
        <v>82</v>
      </c>
      <c r="W24" s="10">
        <v>0</v>
      </c>
    </row>
    <row r="25" spans="1:23" ht="17.25" customHeight="1">
      <c r="A25" s="5"/>
      <c r="B25" s="194"/>
      <c r="C25" s="195"/>
      <c r="D25" s="188"/>
      <c r="E25" s="200"/>
      <c r="F25" s="201"/>
      <c r="G25" s="9" t="s">
        <v>88</v>
      </c>
      <c r="H25" s="172">
        <f>J25+S25</f>
        <v>15000</v>
      </c>
      <c r="I25" s="169"/>
      <c r="J25" s="10">
        <f>K25+N25+O25+P25+Q25+R25</f>
        <v>15000</v>
      </c>
      <c r="K25" s="10">
        <f>L25+M25</f>
        <v>15000</v>
      </c>
      <c r="L25" s="10">
        <v>0</v>
      </c>
      <c r="M25" s="10">
        <v>15000</v>
      </c>
      <c r="N25" s="10" t="s">
        <v>82</v>
      </c>
      <c r="O25" s="10">
        <v>0</v>
      </c>
      <c r="P25" s="10" t="s">
        <v>82</v>
      </c>
      <c r="Q25" s="10" t="s">
        <v>82</v>
      </c>
      <c r="R25" s="10" t="s">
        <v>82</v>
      </c>
      <c r="S25" s="10">
        <f>T25+V25+W25</f>
        <v>0</v>
      </c>
      <c r="T25" s="10">
        <v>0</v>
      </c>
      <c r="U25" s="10">
        <v>0</v>
      </c>
      <c r="V25" s="10" t="s">
        <v>82</v>
      </c>
      <c r="W25" s="10">
        <v>0</v>
      </c>
    </row>
    <row r="26" spans="1:23" ht="22.5" customHeight="1">
      <c r="A26" s="5"/>
      <c r="B26" s="196"/>
      <c r="C26" s="197"/>
      <c r="D26" s="189"/>
      <c r="E26" s="170"/>
      <c r="F26" s="171"/>
      <c r="G26" s="9" t="s">
        <v>89</v>
      </c>
      <c r="H26" s="172">
        <f>H23-H24+H25</f>
        <v>570725</v>
      </c>
      <c r="I26" s="169"/>
      <c r="J26" s="11">
        <f aca="true" t="shared" si="3" ref="J26:W26">J23-J24+J25</f>
        <v>386000</v>
      </c>
      <c r="K26" s="11">
        <f t="shared" si="3"/>
        <v>386000</v>
      </c>
      <c r="L26" s="10">
        <f t="shared" si="3"/>
        <v>5000</v>
      </c>
      <c r="M26" s="10">
        <f t="shared" si="3"/>
        <v>381000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">
        <f t="shared" si="3"/>
        <v>184725</v>
      </c>
      <c r="T26" s="10">
        <f t="shared" si="3"/>
        <v>184725</v>
      </c>
      <c r="U26" s="10">
        <f t="shared" si="3"/>
        <v>0</v>
      </c>
      <c r="V26" s="10">
        <f t="shared" si="3"/>
        <v>0</v>
      </c>
      <c r="W26" s="10">
        <f t="shared" si="3"/>
        <v>0</v>
      </c>
    </row>
    <row r="27" spans="1:24" ht="18" customHeight="1">
      <c r="A27" s="5"/>
      <c r="B27" s="168" t="s">
        <v>155</v>
      </c>
      <c r="C27" s="163"/>
      <c r="D27" s="203"/>
      <c r="E27" s="206" t="s">
        <v>156</v>
      </c>
      <c r="F27" s="207"/>
      <c r="G27" s="9" t="s">
        <v>86</v>
      </c>
      <c r="H27" s="172">
        <f>J27+S27</f>
        <v>4740111</v>
      </c>
      <c r="I27" s="169"/>
      <c r="J27" s="11">
        <f>K27+O27</f>
        <v>4726468</v>
      </c>
      <c r="K27" s="10">
        <f>L27+M27</f>
        <v>4587548</v>
      </c>
      <c r="L27" s="10">
        <v>3799822</v>
      </c>
      <c r="M27" s="10">
        <v>787726</v>
      </c>
      <c r="N27" s="10" t="s">
        <v>82</v>
      </c>
      <c r="O27" s="10">
        <v>138920</v>
      </c>
      <c r="P27" s="10" t="s">
        <v>82</v>
      </c>
      <c r="Q27" s="10" t="s">
        <v>82</v>
      </c>
      <c r="R27" s="10" t="s">
        <v>82</v>
      </c>
      <c r="S27" s="10">
        <f>T27+V27+W27</f>
        <v>13643</v>
      </c>
      <c r="T27" s="10">
        <f>U27</f>
        <v>13643</v>
      </c>
      <c r="U27" s="10">
        <v>13643</v>
      </c>
      <c r="V27" s="10">
        <v>0</v>
      </c>
      <c r="W27" s="10">
        <v>0</v>
      </c>
      <c r="X27" s="167"/>
    </row>
    <row r="28" spans="1:24" ht="17.25" customHeight="1">
      <c r="A28" s="5"/>
      <c r="B28" s="164"/>
      <c r="C28" s="165"/>
      <c r="D28" s="204"/>
      <c r="E28" s="208"/>
      <c r="F28" s="209"/>
      <c r="G28" s="9" t="s">
        <v>87</v>
      </c>
      <c r="H28" s="172">
        <f>J28+S28</f>
        <v>0</v>
      </c>
      <c r="I28" s="169"/>
      <c r="J28" s="10">
        <f>K28+N28+O28+P28+Q28+R28</f>
        <v>0</v>
      </c>
      <c r="K28" s="10">
        <f>L28+M28</f>
        <v>0</v>
      </c>
      <c r="L28" s="10">
        <v>0</v>
      </c>
      <c r="M28" s="10" t="s">
        <v>82</v>
      </c>
      <c r="N28" s="10" t="s">
        <v>82</v>
      </c>
      <c r="O28" s="10" t="s">
        <v>82</v>
      </c>
      <c r="P28" s="10" t="s">
        <v>82</v>
      </c>
      <c r="Q28" s="10" t="s">
        <v>82</v>
      </c>
      <c r="R28" s="10" t="s">
        <v>82</v>
      </c>
      <c r="S28" s="10">
        <f>T28+V28+W28</f>
        <v>0</v>
      </c>
      <c r="T28" s="10">
        <v>0</v>
      </c>
      <c r="U28" s="10">
        <v>0</v>
      </c>
      <c r="V28" s="10" t="s">
        <v>82</v>
      </c>
      <c r="W28" s="10">
        <v>0</v>
      </c>
      <c r="X28" s="167"/>
    </row>
    <row r="29" spans="1:24" ht="15.75" customHeight="1">
      <c r="A29" s="5"/>
      <c r="B29" s="164"/>
      <c r="C29" s="165"/>
      <c r="D29" s="204"/>
      <c r="E29" s="208"/>
      <c r="F29" s="209"/>
      <c r="G29" s="9" t="s">
        <v>88</v>
      </c>
      <c r="H29" s="172">
        <f>J29+S29</f>
        <v>17704</v>
      </c>
      <c r="I29" s="169"/>
      <c r="J29" s="10">
        <f>K29+N29+O29+P29+Q29+R29</f>
        <v>17704</v>
      </c>
      <c r="K29" s="10">
        <f>L29+M29</f>
        <v>17704</v>
      </c>
      <c r="L29" s="10">
        <f>L33</f>
        <v>11704</v>
      </c>
      <c r="M29" s="10">
        <f>M33</f>
        <v>6000</v>
      </c>
      <c r="N29" s="10" t="s">
        <v>82</v>
      </c>
      <c r="O29" s="10">
        <f>O33</f>
        <v>0</v>
      </c>
      <c r="P29" s="10" t="s">
        <v>82</v>
      </c>
      <c r="Q29" s="10" t="s">
        <v>82</v>
      </c>
      <c r="R29" s="10" t="s">
        <v>82</v>
      </c>
      <c r="S29" s="10">
        <f>T29+V29+W29</f>
        <v>0</v>
      </c>
      <c r="T29" s="10">
        <f>T33</f>
        <v>0</v>
      </c>
      <c r="U29" s="10">
        <v>0</v>
      </c>
      <c r="V29" s="10" t="s">
        <v>82</v>
      </c>
      <c r="W29" s="10">
        <v>0</v>
      </c>
      <c r="X29" s="167"/>
    </row>
    <row r="30" spans="1:23" ht="21" customHeight="1">
      <c r="A30" s="5"/>
      <c r="B30" s="166"/>
      <c r="C30" s="202"/>
      <c r="D30" s="205"/>
      <c r="E30" s="210"/>
      <c r="F30" s="211"/>
      <c r="G30" s="9" t="s">
        <v>89</v>
      </c>
      <c r="H30" s="172">
        <f>H27-H28+H29</f>
        <v>4757815</v>
      </c>
      <c r="I30" s="169"/>
      <c r="J30" s="11">
        <f aca="true" t="shared" si="4" ref="J30:S30">J27-J28+J29</f>
        <v>4744172</v>
      </c>
      <c r="K30" s="11">
        <f t="shared" si="4"/>
        <v>4605252</v>
      </c>
      <c r="L30" s="10">
        <f t="shared" si="4"/>
        <v>3811526</v>
      </c>
      <c r="M30" s="10">
        <f t="shared" si="4"/>
        <v>793726</v>
      </c>
      <c r="N30" s="10">
        <f t="shared" si="4"/>
        <v>0</v>
      </c>
      <c r="O30" s="10">
        <f t="shared" si="4"/>
        <v>138920</v>
      </c>
      <c r="P30" s="10">
        <f t="shared" si="4"/>
        <v>0</v>
      </c>
      <c r="Q30" s="10">
        <f t="shared" si="4"/>
        <v>0</v>
      </c>
      <c r="R30" s="10">
        <f t="shared" si="4"/>
        <v>0</v>
      </c>
      <c r="S30" s="11">
        <f t="shared" si="4"/>
        <v>13643</v>
      </c>
      <c r="T30" s="10">
        <f>T27-T28+T29</f>
        <v>13643</v>
      </c>
      <c r="U30" s="10">
        <f>U27-U28+U29</f>
        <v>13643</v>
      </c>
      <c r="V30" s="10">
        <f>V27-V28+V29</f>
        <v>0</v>
      </c>
      <c r="W30" s="10">
        <v>0</v>
      </c>
    </row>
    <row r="31" spans="1:23" ht="19.5" customHeight="1">
      <c r="A31" s="5"/>
      <c r="B31" s="192"/>
      <c r="C31" s="193"/>
      <c r="D31" s="187" t="s">
        <v>157</v>
      </c>
      <c r="E31" s="198" t="s">
        <v>158</v>
      </c>
      <c r="F31" s="199"/>
      <c r="G31" s="9" t="s">
        <v>86</v>
      </c>
      <c r="H31" s="172">
        <f>J31+S31</f>
        <v>4442409</v>
      </c>
      <c r="I31" s="169"/>
      <c r="J31" s="10">
        <f>K31+N31+O31+P31+Q31+R31</f>
        <v>4442409</v>
      </c>
      <c r="K31" s="10">
        <f>L31+M31</f>
        <v>4442409</v>
      </c>
      <c r="L31" s="10">
        <v>3693019</v>
      </c>
      <c r="M31" s="10">
        <v>749390</v>
      </c>
      <c r="N31" s="10" t="s">
        <v>82</v>
      </c>
      <c r="O31" s="10">
        <v>0</v>
      </c>
      <c r="P31" s="10" t="s">
        <v>82</v>
      </c>
      <c r="Q31" s="10" t="s">
        <v>82</v>
      </c>
      <c r="R31" s="10" t="s">
        <v>82</v>
      </c>
      <c r="S31" s="10">
        <f>T31+V31+W31</f>
        <v>0</v>
      </c>
      <c r="T31" s="10">
        <v>0</v>
      </c>
      <c r="U31" s="10">
        <v>0</v>
      </c>
      <c r="V31" s="10" t="s">
        <v>82</v>
      </c>
      <c r="W31" s="10">
        <v>0</v>
      </c>
    </row>
    <row r="32" spans="1:23" ht="19.5" customHeight="1">
      <c r="A32" s="5"/>
      <c r="B32" s="194"/>
      <c r="C32" s="195"/>
      <c r="D32" s="188"/>
      <c r="E32" s="200"/>
      <c r="F32" s="201"/>
      <c r="G32" s="9" t="s">
        <v>87</v>
      </c>
      <c r="H32" s="172">
        <f>J32+S32</f>
        <v>0</v>
      </c>
      <c r="I32" s="169"/>
      <c r="J32" s="10">
        <f>K32+N32+O32+P32+Q32+R32</f>
        <v>0</v>
      </c>
      <c r="K32" s="10">
        <f>L32+M32</f>
        <v>0</v>
      </c>
      <c r="L32" s="10" t="s">
        <v>82</v>
      </c>
      <c r="M32" s="10" t="s">
        <v>82</v>
      </c>
      <c r="N32" s="10" t="s">
        <v>82</v>
      </c>
      <c r="O32" s="10" t="s">
        <v>82</v>
      </c>
      <c r="P32" s="10" t="s">
        <v>82</v>
      </c>
      <c r="Q32" s="10" t="s">
        <v>82</v>
      </c>
      <c r="R32" s="10" t="s">
        <v>82</v>
      </c>
      <c r="S32" s="10">
        <f>T32+V32+W32</f>
        <v>0</v>
      </c>
      <c r="T32" s="10">
        <v>0</v>
      </c>
      <c r="U32" s="10">
        <v>0</v>
      </c>
      <c r="V32" s="10" t="s">
        <v>82</v>
      </c>
      <c r="W32" s="10">
        <v>0</v>
      </c>
    </row>
    <row r="33" spans="1:23" ht="17.25" customHeight="1">
      <c r="A33" s="5"/>
      <c r="B33" s="194"/>
      <c r="C33" s="195"/>
      <c r="D33" s="188"/>
      <c r="E33" s="200"/>
      <c r="F33" s="201"/>
      <c r="G33" s="9" t="s">
        <v>88</v>
      </c>
      <c r="H33" s="172">
        <f>J33+S33</f>
        <v>17704</v>
      </c>
      <c r="I33" s="169"/>
      <c r="J33" s="10">
        <f>K33+N33+O33+P33+Q33+R33</f>
        <v>17704</v>
      </c>
      <c r="K33" s="10">
        <f>L33+M33</f>
        <v>17704</v>
      </c>
      <c r="L33" s="10">
        <v>11704</v>
      </c>
      <c r="M33" s="10">
        <v>6000</v>
      </c>
      <c r="N33" s="10" t="s">
        <v>82</v>
      </c>
      <c r="O33" s="10">
        <v>0</v>
      </c>
      <c r="P33" s="10" t="s">
        <v>82</v>
      </c>
      <c r="Q33" s="10" t="s">
        <v>82</v>
      </c>
      <c r="R33" s="10" t="s">
        <v>82</v>
      </c>
      <c r="S33" s="10">
        <f>T33+V33+W33</f>
        <v>0</v>
      </c>
      <c r="T33" s="10">
        <v>0</v>
      </c>
      <c r="U33" s="10">
        <v>0</v>
      </c>
      <c r="V33" s="10" t="s">
        <v>82</v>
      </c>
      <c r="W33" s="10">
        <v>0</v>
      </c>
    </row>
    <row r="34" spans="1:23" ht="22.5" customHeight="1">
      <c r="A34" s="5"/>
      <c r="B34" s="196"/>
      <c r="C34" s="197"/>
      <c r="D34" s="189"/>
      <c r="E34" s="170"/>
      <c r="F34" s="171"/>
      <c r="G34" s="9" t="s">
        <v>89</v>
      </c>
      <c r="H34" s="172">
        <f>H31-H32+H33</f>
        <v>4460113</v>
      </c>
      <c r="I34" s="169"/>
      <c r="J34" s="11">
        <f aca="true" t="shared" si="5" ref="J34:W34">J31-J32+J33</f>
        <v>4460113</v>
      </c>
      <c r="K34" s="11">
        <f t="shared" si="5"/>
        <v>4460113</v>
      </c>
      <c r="L34" s="10">
        <f t="shared" si="5"/>
        <v>3704723</v>
      </c>
      <c r="M34" s="10">
        <f t="shared" si="5"/>
        <v>755390</v>
      </c>
      <c r="N34" s="10">
        <f t="shared" si="5"/>
        <v>0</v>
      </c>
      <c r="O34" s="10">
        <f t="shared" si="5"/>
        <v>0</v>
      </c>
      <c r="P34" s="10">
        <f t="shared" si="5"/>
        <v>0</v>
      </c>
      <c r="Q34" s="10">
        <f t="shared" si="5"/>
        <v>0</v>
      </c>
      <c r="R34" s="10">
        <f t="shared" si="5"/>
        <v>0</v>
      </c>
      <c r="S34" s="11">
        <f t="shared" si="5"/>
        <v>0</v>
      </c>
      <c r="T34" s="10">
        <f t="shared" si="5"/>
        <v>0</v>
      </c>
      <c r="U34" s="10">
        <f t="shared" si="5"/>
        <v>0</v>
      </c>
      <c r="V34" s="10">
        <f t="shared" si="5"/>
        <v>0</v>
      </c>
      <c r="W34" s="10">
        <f t="shared" si="5"/>
        <v>0</v>
      </c>
    </row>
    <row r="35" spans="1:23" ht="18.75" customHeight="1">
      <c r="A35" s="5"/>
      <c r="B35" s="213" t="s">
        <v>172</v>
      </c>
      <c r="C35" s="213"/>
      <c r="D35" s="214"/>
      <c r="E35" s="215" t="s">
        <v>173</v>
      </c>
      <c r="F35" s="215"/>
      <c r="G35" s="9" t="s">
        <v>86</v>
      </c>
      <c r="H35" s="191">
        <f>J35+S35</f>
        <v>210350</v>
      </c>
      <c r="I35" s="191"/>
      <c r="J35" s="10">
        <f>K35+N35+O35+P35+Q35+R35</f>
        <v>188000</v>
      </c>
      <c r="K35" s="10">
        <f>L35+M35</f>
        <v>161000</v>
      </c>
      <c r="L35" s="10">
        <v>9450</v>
      </c>
      <c r="M35" s="10">
        <v>151550</v>
      </c>
      <c r="N35" s="10">
        <v>27000</v>
      </c>
      <c r="O35" s="10">
        <v>0</v>
      </c>
      <c r="P35" s="10">
        <v>0</v>
      </c>
      <c r="Q35" s="10">
        <v>0</v>
      </c>
      <c r="R35" s="10">
        <v>0</v>
      </c>
      <c r="S35" s="10">
        <f>T35+W35</f>
        <v>22350</v>
      </c>
      <c r="T35" s="10">
        <v>22350</v>
      </c>
      <c r="U35" s="10">
        <v>0</v>
      </c>
      <c r="V35" s="10">
        <v>0</v>
      </c>
      <c r="W35" s="10">
        <v>0</v>
      </c>
    </row>
    <row r="36" spans="1:23" ht="17.25" customHeight="1">
      <c r="A36" s="5"/>
      <c r="B36" s="213"/>
      <c r="C36" s="213"/>
      <c r="D36" s="214"/>
      <c r="E36" s="215"/>
      <c r="F36" s="215"/>
      <c r="G36" s="9" t="s">
        <v>87</v>
      </c>
      <c r="H36" s="191">
        <f>J36+S36</f>
        <v>0</v>
      </c>
      <c r="I36" s="191"/>
      <c r="J36" s="10">
        <f>K36+N36+O36</f>
        <v>0</v>
      </c>
      <c r="K36" s="10">
        <f>L36+M36</f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</row>
    <row r="37" spans="1:23" ht="16.5" customHeight="1">
      <c r="A37" s="5"/>
      <c r="B37" s="213"/>
      <c r="C37" s="213"/>
      <c r="D37" s="214"/>
      <c r="E37" s="215"/>
      <c r="F37" s="215"/>
      <c r="G37" s="9" t="s">
        <v>88</v>
      </c>
      <c r="H37" s="191">
        <f>J37+S37</f>
        <v>6866</v>
      </c>
      <c r="I37" s="191"/>
      <c r="J37" s="10">
        <f>K37</f>
        <v>1500</v>
      </c>
      <c r="K37" s="10">
        <f>L37+M37</f>
        <v>1500</v>
      </c>
      <c r="L37" s="10">
        <v>0</v>
      </c>
      <c r="M37" s="10">
        <f>M45</f>
        <v>1500</v>
      </c>
      <c r="N37" s="10" t="str">
        <f>N41</f>
        <v>0,00</v>
      </c>
      <c r="O37" s="10">
        <v>0</v>
      </c>
      <c r="P37" s="10">
        <v>0</v>
      </c>
      <c r="Q37" s="10">
        <v>0</v>
      </c>
      <c r="R37" s="10">
        <v>0</v>
      </c>
      <c r="S37" s="10">
        <f>T37</f>
        <v>5366</v>
      </c>
      <c r="T37" s="10">
        <v>5366</v>
      </c>
      <c r="U37" s="10">
        <v>0</v>
      </c>
      <c r="V37" s="10">
        <v>0</v>
      </c>
      <c r="W37" s="10">
        <v>0</v>
      </c>
    </row>
    <row r="38" spans="1:23" ht="20.25" customHeight="1">
      <c r="A38" s="5"/>
      <c r="B38" s="213"/>
      <c r="C38" s="213"/>
      <c r="D38" s="214"/>
      <c r="E38" s="215"/>
      <c r="F38" s="215"/>
      <c r="G38" s="9" t="s">
        <v>89</v>
      </c>
      <c r="H38" s="191">
        <f>H35-H36+H37</f>
        <v>217216</v>
      </c>
      <c r="I38" s="191"/>
      <c r="J38" s="10">
        <f aca="true" t="shared" si="6" ref="J38:O38">J35-J36+J37</f>
        <v>189500</v>
      </c>
      <c r="K38" s="10">
        <f t="shared" si="6"/>
        <v>162500</v>
      </c>
      <c r="L38" s="10">
        <f t="shared" si="6"/>
        <v>9450</v>
      </c>
      <c r="M38" s="10">
        <f t="shared" si="6"/>
        <v>153050</v>
      </c>
      <c r="N38" s="10">
        <f t="shared" si="6"/>
        <v>27000</v>
      </c>
      <c r="O38" s="10">
        <f t="shared" si="6"/>
        <v>0</v>
      </c>
      <c r="P38" s="10">
        <v>0</v>
      </c>
      <c r="Q38" s="10">
        <v>0</v>
      </c>
      <c r="R38" s="10">
        <v>0</v>
      </c>
      <c r="S38" s="10">
        <f>S35-S36+S37</f>
        <v>27716</v>
      </c>
      <c r="T38" s="10">
        <f>T35-T36+T37</f>
        <v>27716</v>
      </c>
      <c r="U38" s="10">
        <f>U35-U36+U37</f>
        <v>0</v>
      </c>
      <c r="V38" s="10">
        <v>0</v>
      </c>
      <c r="W38" s="10">
        <v>0</v>
      </c>
    </row>
    <row r="39" spans="1:23" ht="19.5">
      <c r="A39" s="5"/>
      <c r="B39" s="212"/>
      <c r="C39" s="212"/>
      <c r="D39" s="187" t="s">
        <v>10</v>
      </c>
      <c r="E39" s="190" t="s">
        <v>11</v>
      </c>
      <c r="F39" s="190"/>
      <c r="G39" s="9" t="s">
        <v>86</v>
      </c>
      <c r="H39" s="191">
        <f>J39+S39</f>
        <v>124600</v>
      </c>
      <c r="I39" s="191"/>
      <c r="J39" s="10">
        <f>K39+N39+O39+P39+Q39+R39</f>
        <v>102250</v>
      </c>
      <c r="K39" s="10">
        <f>L39+M39</f>
        <v>102250</v>
      </c>
      <c r="L39" s="10">
        <v>9450</v>
      </c>
      <c r="M39" s="10">
        <v>92800</v>
      </c>
      <c r="N39" s="10" t="s">
        <v>82</v>
      </c>
      <c r="O39" s="10">
        <v>0</v>
      </c>
      <c r="P39" s="10" t="s">
        <v>82</v>
      </c>
      <c r="Q39" s="10" t="s">
        <v>82</v>
      </c>
      <c r="R39" s="10" t="s">
        <v>82</v>
      </c>
      <c r="S39" s="10">
        <f>T39+V39+W39</f>
        <v>22350</v>
      </c>
      <c r="T39" s="10">
        <v>22350</v>
      </c>
      <c r="U39" s="10">
        <v>0</v>
      </c>
      <c r="V39" s="10" t="s">
        <v>82</v>
      </c>
      <c r="W39" s="10">
        <v>0</v>
      </c>
    </row>
    <row r="40" spans="1:23" ht="15" customHeight="1">
      <c r="A40" s="5"/>
      <c r="B40" s="212"/>
      <c r="C40" s="212"/>
      <c r="D40" s="188"/>
      <c r="E40" s="190"/>
      <c r="F40" s="190"/>
      <c r="G40" s="9" t="s">
        <v>87</v>
      </c>
      <c r="H40" s="191">
        <f>J40+S40</f>
        <v>0</v>
      </c>
      <c r="I40" s="191"/>
      <c r="J40" s="10">
        <f>K40+N40+O40+P40+Q40+R40</f>
        <v>0</v>
      </c>
      <c r="K40" s="10">
        <f>L40+M40</f>
        <v>0</v>
      </c>
      <c r="L40" s="10" t="s">
        <v>82</v>
      </c>
      <c r="M40" s="10" t="s">
        <v>82</v>
      </c>
      <c r="N40" s="10" t="s">
        <v>82</v>
      </c>
      <c r="O40" s="10" t="s">
        <v>82</v>
      </c>
      <c r="P40" s="10" t="s">
        <v>82</v>
      </c>
      <c r="Q40" s="10" t="s">
        <v>82</v>
      </c>
      <c r="R40" s="10" t="s">
        <v>82</v>
      </c>
      <c r="S40" s="10">
        <f>T40+V40+W40</f>
        <v>0</v>
      </c>
      <c r="T40" s="10" t="s">
        <v>82</v>
      </c>
      <c r="U40" s="10">
        <v>0</v>
      </c>
      <c r="V40" s="10" t="s">
        <v>82</v>
      </c>
      <c r="W40" s="10">
        <v>0</v>
      </c>
    </row>
    <row r="41" spans="1:23" ht="15.75" customHeight="1">
      <c r="A41" s="5"/>
      <c r="B41" s="212"/>
      <c r="C41" s="212"/>
      <c r="D41" s="188"/>
      <c r="E41" s="190"/>
      <c r="F41" s="190"/>
      <c r="G41" s="9" t="s">
        <v>88</v>
      </c>
      <c r="H41" s="191">
        <f>J41+S41</f>
        <v>5366</v>
      </c>
      <c r="I41" s="191"/>
      <c r="J41" s="10">
        <f>K41+N41+O41+P41+Q41+R41</f>
        <v>0</v>
      </c>
      <c r="K41" s="10">
        <f>L41+M41</f>
        <v>0</v>
      </c>
      <c r="L41" s="10" t="s">
        <v>82</v>
      </c>
      <c r="M41" s="10">
        <v>0</v>
      </c>
      <c r="N41" s="10" t="s">
        <v>82</v>
      </c>
      <c r="O41" s="10" t="s">
        <v>82</v>
      </c>
      <c r="P41" s="10" t="s">
        <v>82</v>
      </c>
      <c r="Q41" s="10" t="s">
        <v>82</v>
      </c>
      <c r="R41" s="10" t="s">
        <v>82</v>
      </c>
      <c r="S41" s="10">
        <f>T41+V41+W41</f>
        <v>5366</v>
      </c>
      <c r="T41" s="10">
        <v>5366</v>
      </c>
      <c r="U41" s="10">
        <v>0</v>
      </c>
      <c r="V41" s="10" t="s">
        <v>82</v>
      </c>
      <c r="W41" s="10">
        <v>0</v>
      </c>
    </row>
    <row r="42" spans="1:23" ht="24" customHeight="1">
      <c r="A42" s="5"/>
      <c r="B42" s="212"/>
      <c r="C42" s="212"/>
      <c r="D42" s="189"/>
      <c r="E42" s="190"/>
      <c r="F42" s="190"/>
      <c r="G42" s="9" t="s">
        <v>89</v>
      </c>
      <c r="H42" s="191">
        <f>H39-H40+H41</f>
        <v>129966</v>
      </c>
      <c r="I42" s="191"/>
      <c r="J42" s="11">
        <f aca="true" t="shared" si="7" ref="J42:W42">J39-J40+J41</f>
        <v>102250</v>
      </c>
      <c r="K42" s="11">
        <f t="shared" si="7"/>
        <v>102250</v>
      </c>
      <c r="L42" s="10">
        <f t="shared" si="7"/>
        <v>9450</v>
      </c>
      <c r="M42" s="10">
        <f t="shared" si="7"/>
        <v>92800</v>
      </c>
      <c r="N42" s="10">
        <f t="shared" si="7"/>
        <v>0</v>
      </c>
      <c r="O42" s="10">
        <f t="shared" si="7"/>
        <v>0</v>
      </c>
      <c r="P42" s="10">
        <f t="shared" si="7"/>
        <v>0</v>
      </c>
      <c r="Q42" s="10">
        <f t="shared" si="7"/>
        <v>0</v>
      </c>
      <c r="R42" s="10">
        <f t="shared" si="7"/>
        <v>0</v>
      </c>
      <c r="S42" s="11">
        <f t="shared" si="7"/>
        <v>27716</v>
      </c>
      <c r="T42" s="10">
        <f t="shared" si="7"/>
        <v>27716</v>
      </c>
      <c r="U42" s="10">
        <f t="shared" si="7"/>
        <v>0</v>
      </c>
      <c r="V42" s="10">
        <f t="shared" si="7"/>
        <v>0</v>
      </c>
      <c r="W42" s="10">
        <f t="shared" si="7"/>
        <v>0</v>
      </c>
    </row>
    <row r="43" spans="1:23" ht="19.5">
      <c r="A43" s="5"/>
      <c r="B43" s="212"/>
      <c r="C43" s="212"/>
      <c r="D43" s="187" t="s">
        <v>12</v>
      </c>
      <c r="E43" s="190" t="s">
        <v>162</v>
      </c>
      <c r="F43" s="190"/>
      <c r="G43" s="9" t="s">
        <v>86</v>
      </c>
      <c r="H43" s="191">
        <f>J43+S43</f>
        <v>5400</v>
      </c>
      <c r="I43" s="191"/>
      <c r="J43" s="10">
        <f>K43+N43+O43+P43+Q43+R43</f>
        <v>5400</v>
      </c>
      <c r="K43" s="10">
        <f>L43+M43</f>
        <v>5400</v>
      </c>
      <c r="L43" s="10">
        <v>0</v>
      </c>
      <c r="M43" s="10">
        <v>5400</v>
      </c>
      <c r="N43" s="10" t="s">
        <v>82</v>
      </c>
      <c r="O43" s="10">
        <v>0</v>
      </c>
      <c r="P43" s="10" t="s">
        <v>82</v>
      </c>
      <c r="Q43" s="10" t="s">
        <v>82</v>
      </c>
      <c r="R43" s="10" t="s">
        <v>82</v>
      </c>
      <c r="S43" s="10">
        <f>T43+V43+W43</f>
        <v>0</v>
      </c>
      <c r="T43" s="10">
        <v>0</v>
      </c>
      <c r="U43" s="10">
        <v>0</v>
      </c>
      <c r="V43" s="10" t="s">
        <v>82</v>
      </c>
      <c r="W43" s="10">
        <v>0</v>
      </c>
    </row>
    <row r="44" spans="1:23" ht="15" customHeight="1">
      <c r="A44" s="5"/>
      <c r="B44" s="212"/>
      <c r="C44" s="212"/>
      <c r="D44" s="188"/>
      <c r="E44" s="190"/>
      <c r="F44" s="190"/>
      <c r="G44" s="9" t="s">
        <v>87</v>
      </c>
      <c r="H44" s="191">
        <f>J44+S44</f>
        <v>0</v>
      </c>
      <c r="I44" s="191"/>
      <c r="J44" s="10">
        <f>K44+N44+O44+P44+Q44+R44</f>
        <v>0</v>
      </c>
      <c r="K44" s="10">
        <f>L44+M44</f>
        <v>0</v>
      </c>
      <c r="L44" s="10" t="s">
        <v>82</v>
      </c>
      <c r="M44" s="10" t="s">
        <v>82</v>
      </c>
      <c r="N44" s="10" t="s">
        <v>82</v>
      </c>
      <c r="O44" s="10" t="s">
        <v>82</v>
      </c>
      <c r="P44" s="10" t="s">
        <v>82</v>
      </c>
      <c r="Q44" s="10" t="s">
        <v>82</v>
      </c>
      <c r="R44" s="10" t="s">
        <v>82</v>
      </c>
      <c r="S44" s="10">
        <f>T44+V44+W44</f>
        <v>0</v>
      </c>
      <c r="T44" s="10" t="s">
        <v>82</v>
      </c>
      <c r="U44" s="10">
        <v>0</v>
      </c>
      <c r="V44" s="10" t="s">
        <v>82</v>
      </c>
      <c r="W44" s="10">
        <v>0</v>
      </c>
    </row>
    <row r="45" spans="1:23" ht="15.75" customHeight="1">
      <c r="A45" s="5"/>
      <c r="B45" s="212"/>
      <c r="C45" s="212"/>
      <c r="D45" s="188"/>
      <c r="E45" s="190"/>
      <c r="F45" s="190"/>
      <c r="G45" s="9" t="s">
        <v>88</v>
      </c>
      <c r="H45" s="191">
        <f>J45+S45</f>
        <v>1500</v>
      </c>
      <c r="I45" s="191"/>
      <c r="J45" s="10">
        <f>K45+N45+O45+P45+Q45+R45</f>
        <v>1500</v>
      </c>
      <c r="K45" s="10">
        <f>L45+M45</f>
        <v>1500</v>
      </c>
      <c r="L45" s="10" t="s">
        <v>82</v>
      </c>
      <c r="M45" s="10">
        <v>1500</v>
      </c>
      <c r="N45" s="10" t="s">
        <v>82</v>
      </c>
      <c r="O45" s="10" t="s">
        <v>82</v>
      </c>
      <c r="P45" s="10" t="s">
        <v>82</v>
      </c>
      <c r="Q45" s="10" t="s">
        <v>82</v>
      </c>
      <c r="R45" s="10" t="s">
        <v>82</v>
      </c>
      <c r="S45" s="10">
        <f>T45+V45+W45</f>
        <v>0</v>
      </c>
      <c r="T45" s="10">
        <v>0</v>
      </c>
      <c r="U45" s="10">
        <v>0</v>
      </c>
      <c r="V45" s="10" t="s">
        <v>82</v>
      </c>
      <c r="W45" s="10">
        <v>0</v>
      </c>
    </row>
    <row r="46" spans="1:23" ht="24" customHeight="1">
      <c r="A46" s="5"/>
      <c r="B46" s="212"/>
      <c r="C46" s="212"/>
      <c r="D46" s="189"/>
      <c r="E46" s="190"/>
      <c r="F46" s="190"/>
      <c r="G46" s="9" t="s">
        <v>89</v>
      </c>
      <c r="H46" s="191">
        <f>H43-H44+H45</f>
        <v>6900</v>
      </c>
      <c r="I46" s="191"/>
      <c r="J46" s="11">
        <f aca="true" t="shared" si="8" ref="J46:W46">J43-J44+J45</f>
        <v>6900</v>
      </c>
      <c r="K46" s="11">
        <f t="shared" si="8"/>
        <v>6900</v>
      </c>
      <c r="L46" s="10">
        <f t="shared" si="8"/>
        <v>0</v>
      </c>
      <c r="M46" s="10">
        <f t="shared" si="8"/>
        <v>6900</v>
      </c>
      <c r="N46" s="10">
        <f t="shared" si="8"/>
        <v>0</v>
      </c>
      <c r="O46" s="10">
        <f t="shared" si="8"/>
        <v>0</v>
      </c>
      <c r="P46" s="10">
        <f t="shared" si="8"/>
        <v>0</v>
      </c>
      <c r="Q46" s="10">
        <f t="shared" si="8"/>
        <v>0</v>
      </c>
      <c r="R46" s="10">
        <f t="shared" si="8"/>
        <v>0</v>
      </c>
      <c r="S46" s="11">
        <f t="shared" si="8"/>
        <v>0</v>
      </c>
      <c r="T46" s="10">
        <f t="shared" si="8"/>
        <v>0</v>
      </c>
      <c r="U46" s="10">
        <f t="shared" si="8"/>
        <v>0</v>
      </c>
      <c r="V46" s="10">
        <f t="shared" si="8"/>
        <v>0</v>
      </c>
      <c r="W46" s="10">
        <f t="shared" si="8"/>
        <v>0</v>
      </c>
    </row>
    <row r="47" spans="1:24" ht="18" customHeight="1">
      <c r="A47" s="5"/>
      <c r="B47" s="168" t="s">
        <v>159</v>
      </c>
      <c r="C47" s="163"/>
      <c r="D47" s="203"/>
      <c r="E47" s="206" t="s">
        <v>154</v>
      </c>
      <c r="F47" s="207"/>
      <c r="G47" s="9" t="s">
        <v>86</v>
      </c>
      <c r="H47" s="172">
        <f>J47+S47</f>
        <v>21009115.92</v>
      </c>
      <c r="I47" s="169"/>
      <c r="J47" s="11">
        <f>K47+N47+O47</f>
        <v>12792468</v>
      </c>
      <c r="K47" s="10">
        <f>L47+M47</f>
        <v>11861532</v>
      </c>
      <c r="L47" s="10">
        <v>9847245</v>
      </c>
      <c r="M47" s="10">
        <v>2014287</v>
      </c>
      <c r="N47" s="10">
        <v>328580</v>
      </c>
      <c r="O47" s="10">
        <v>602356</v>
      </c>
      <c r="P47" s="10" t="s">
        <v>82</v>
      </c>
      <c r="Q47" s="10" t="s">
        <v>82</v>
      </c>
      <c r="R47" s="10" t="s">
        <v>82</v>
      </c>
      <c r="S47" s="10">
        <f>T47+V47+W47</f>
        <v>8216647.92</v>
      </c>
      <c r="T47" s="10">
        <v>8216647.92</v>
      </c>
      <c r="U47" s="10">
        <v>7607448.92</v>
      </c>
      <c r="V47" s="10">
        <v>0</v>
      </c>
      <c r="W47" s="10">
        <v>0</v>
      </c>
      <c r="X47" s="167"/>
    </row>
    <row r="48" spans="1:24" ht="17.25" customHeight="1">
      <c r="A48" s="5"/>
      <c r="B48" s="164"/>
      <c r="C48" s="165"/>
      <c r="D48" s="204"/>
      <c r="E48" s="208"/>
      <c r="F48" s="209"/>
      <c r="G48" s="9" t="s">
        <v>87</v>
      </c>
      <c r="H48" s="172">
        <f>J48+S48</f>
        <v>0</v>
      </c>
      <c r="I48" s="169"/>
      <c r="J48" s="10">
        <f>K48+N48+O48+P48+Q48+R48</f>
        <v>0</v>
      </c>
      <c r="K48" s="10">
        <f>L48+M48</f>
        <v>0</v>
      </c>
      <c r="L48" s="10">
        <v>0</v>
      </c>
      <c r="M48" s="10" t="s">
        <v>82</v>
      </c>
      <c r="N48" s="10" t="s">
        <v>82</v>
      </c>
      <c r="O48" s="10" t="s">
        <v>82</v>
      </c>
      <c r="P48" s="10" t="s">
        <v>82</v>
      </c>
      <c r="Q48" s="10" t="s">
        <v>82</v>
      </c>
      <c r="R48" s="10" t="s">
        <v>82</v>
      </c>
      <c r="S48" s="10">
        <f>U48</f>
        <v>0</v>
      </c>
      <c r="T48" s="10">
        <v>0</v>
      </c>
      <c r="U48" s="10">
        <v>0</v>
      </c>
      <c r="V48" s="10" t="s">
        <v>82</v>
      </c>
      <c r="W48" s="10">
        <v>0</v>
      </c>
      <c r="X48" s="167"/>
    </row>
    <row r="49" spans="1:24" ht="15.75" customHeight="1">
      <c r="A49" s="5"/>
      <c r="B49" s="164"/>
      <c r="C49" s="165"/>
      <c r="D49" s="204"/>
      <c r="E49" s="208"/>
      <c r="F49" s="209"/>
      <c r="G49" s="9" t="s">
        <v>88</v>
      </c>
      <c r="H49" s="172">
        <f>J49+S49</f>
        <v>170000</v>
      </c>
      <c r="I49" s="169"/>
      <c r="J49" s="10">
        <f>K49+N49+O49+P49+Q49+R49</f>
        <v>20000</v>
      </c>
      <c r="K49" s="10">
        <f>L49+M49</f>
        <v>10000</v>
      </c>
      <c r="L49" s="10">
        <v>0</v>
      </c>
      <c r="M49" s="10">
        <f>M53+M57</f>
        <v>10000</v>
      </c>
      <c r="N49" s="10">
        <f>N53</f>
        <v>10000</v>
      </c>
      <c r="O49" s="10">
        <v>0</v>
      </c>
      <c r="P49" s="10" t="s">
        <v>82</v>
      </c>
      <c r="Q49" s="10" t="s">
        <v>82</v>
      </c>
      <c r="R49" s="10" t="s">
        <v>82</v>
      </c>
      <c r="S49" s="10">
        <f>T49</f>
        <v>150000</v>
      </c>
      <c r="T49" s="10">
        <v>150000</v>
      </c>
      <c r="U49" s="10">
        <v>150000</v>
      </c>
      <c r="V49" s="10" t="s">
        <v>82</v>
      </c>
      <c r="W49" s="10">
        <v>0</v>
      </c>
      <c r="X49" s="167"/>
    </row>
    <row r="50" spans="1:23" ht="21" customHeight="1">
      <c r="A50" s="5"/>
      <c r="B50" s="166"/>
      <c r="C50" s="202"/>
      <c r="D50" s="205"/>
      <c r="E50" s="210"/>
      <c r="F50" s="211"/>
      <c r="G50" s="9" t="s">
        <v>89</v>
      </c>
      <c r="H50" s="172">
        <f>H47-H48+H49</f>
        <v>21179115.92</v>
      </c>
      <c r="I50" s="169"/>
      <c r="J50" s="11">
        <f aca="true" t="shared" si="9" ref="J50:S50">J47-J48+J49</f>
        <v>12812468</v>
      </c>
      <c r="K50" s="11">
        <f t="shared" si="9"/>
        <v>11871532</v>
      </c>
      <c r="L50" s="10">
        <f t="shared" si="9"/>
        <v>9847245</v>
      </c>
      <c r="M50" s="10">
        <f t="shared" si="9"/>
        <v>2024287</v>
      </c>
      <c r="N50" s="10">
        <f t="shared" si="9"/>
        <v>338580</v>
      </c>
      <c r="O50" s="10">
        <f t="shared" si="9"/>
        <v>602356</v>
      </c>
      <c r="P50" s="10">
        <f t="shared" si="9"/>
        <v>0</v>
      </c>
      <c r="Q50" s="10">
        <f t="shared" si="9"/>
        <v>0</v>
      </c>
      <c r="R50" s="10">
        <f t="shared" si="9"/>
        <v>0</v>
      </c>
      <c r="S50" s="11">
        <f t="shared" si="9"/>
        <v>8366647.92</v>
      </c>
      <c r="T50" s="10">
        <f>T47-T48+T49</f>
        <v>8366647.92</v>
      </c>
      <c r="U50" s="10">
        <f>U47-U48+U49</f>
        <v>7757448.92</v>
      </c>
      <c r="V50" s="10">
        <f>V47-V48+V49</f>
        <v>0</v>
      </c>
      <c r="W50" s="10">
        <v>0</v>
      </c>
    </row>
    <row r="51" spans="1:23" ht="19.5" customHeight="1">
      <c r="A51" s="5"/>
      <c r="B51" s="192"/>
      <c r="C51" s="193"/>
      <c r="D51" s="187" t="s">
        <v>166</v>
      </c>
      <c r="E51" s="198" t="s">
        <v>167</v>
      </c>
      <c r="F51" s="199"/>
      <c r="G51" s="9" t="s">
        <v>86</v>
      </c>
      <c r="H51" s="172">
        <f>J51+S51</f>
        <v>1322167</v>
      </c>
      <c r="I51" s="169"/>
      <c r="J51" s="10">
        <f>K51+N51+O51+P51+Q51+R51</f>
        <v>1322167</v>
      </c>
      <c r="K51" s="10">
        <f>L51+M51</f>
        <v>962683</v>
      </c>
      <c r="L51" s="10">
        <v>687904</v>
      </c>
      <c r="M51" s="10">
        <v>274779</v>
      </c>
      <c r="N51" s="10">
        <v>328580</v>
      </c>
      <c r="O51" s="10">
        <v>30904</v>
      </c>
      <c r="P51" s="10" t="s">
        <v>82</v>
      </c>
      <c r="Q51" s="10" t="s">
        <v>82</v>
      </c>
      <c r="R51" s="10" t="s">
        <v>82</v>
      </c>
      <c r="S51" s="10">
        <f>T51+V51+W51</f>
        <v>0</v>
      </c>
      <c r="T51" s="10">
        <v>0</v>
      </c>
      <c r="U51" s="10">
        <v>0</v>
      </c>
      <c r="V51" s="10" t="s">
        <v>82</v>
      </c>
      <c r="W51" s="10">
        <v>0</v>
      </c>
    </row>
    <row r="52" spans="1:23" ht="19.5" customHeight="1">
      <c r="A52" s="5"/>
      <c r="B52" s="194"/>
      <c r="C52" s="195"/>
      <c r="D52" s="188"/>
      <c r="E52" s="200"/>
      <c r="F52" s="201"/>
      <c r="G52" s="9" t="s">
        <v>87</v>
      </c>
      <c r="H52" s="172">
        <f>J52+S52</f>
        <v>0</v>
      </c>
      <c r="I52" s="169"/>
      <c r="J52" s="10">
        <f>K52+N52+O52+P52+Q52+R52</f>
        <v>0</v>
      </c>
      <c r="K52" s="10">
        <f>L52+M52</f>
        <v>0</v>
      </c>
      <c r="L52" s="10">
        <v>0</v>
      </c>
      <c r="M52" s="10" t="s">
        <v>82</v>
      </c>
      <c r="N52" s="10" t="s">
        <v>82</v>
      </c>
      <c r="O52" s="10" t="s">
        <v>82</v>
      </c>
      <c r="P52" s="10" t="s">
        <v>82</v>
      </c>
      <c r="Q52" s="10" t="s">
        <v>82</v>
      </c>
      <c r="R52" s="10" t="s">
        <v>82</v>
      </c>
      <c r="S52" s="10">
        <f>T52+V52+W52</f>
        <v>0</v>
      </c>
      <c r="T52" s="10">
        <v>0</v>
      </c>
      <c r="U52" s="10">
        <v>0</v>
      </c>
      <c r="V52" s="10" t="s">
        <v>82</v>
      </c>
      <c r="W52" s="10">
        <v>0</v>
      </c>
    </row>
    <row r="53" spans="1:23" ht="17.25" customHeight="1">
      <c r="A53" s="5"/>
      <c r="B53" s="194"/>
      <c r="C53" s="195"/>
      <c r="D53" s="188"/>
      <c r="E53" s="200"/>
      <c r="F53" s="201"/>
      <c r="G53" s="9" t="s">
        <v>88</v>
      </c>
      <c r="H53" s="172">
        <f>J53+S53</f>
        <v>10000</v>
      </c>
      <c r="I53" s="169"/>
      <c r="J53" s="10">
        <f>K53+N53+O53+P53+Q53+R53</f>
        <v>10000</v>
      </c>
      <c r="K53" s="10">
        <f>L53+M53</f>
        <v>0</v>
      </c>
      <c r="L53" s="10">
        <v>0</v>
      </c>
      <c r="M53" s="10">
        <v>0</v>
      </c>
      <c r="N53" s="10">
        <v>10000</v>
      </c>
      <c r="O53" s="10">
        <v>0</v>
      </c>
      <c r="P53" s="10" t="s">
        <v>82</v>
      </c>
      <c r="Q53" s="10" t="s">
        <v>82</v>
      </c>
      <c r="R53" s="10" t="s">
        <v>82</v>
      </c>
      <c r="S53" s="10">
        <f>T53+V53+W53</f>
        <v>0</v>
      </c>
      <c r="T53" s="10">
        <v>0</v>
      </c>
      <c r="U53" s="10">
        <v>0</v>
      </c>
      <c r="V53" s="10" t="s">
        <v>82</v>
      </c>
      <c r="W53" s="10">
        <v>0</v>
      </c>
    </row>
    <row r="54" spans="1:23" ht="19.5" customHeight="1">
      <c r="A54" s="5"/>
      <c r="B54" s="196"/>
      <c r="C54" s="197"/>
      <c r="D54" s="189"/>
      <c r="E54" s="170"/>
      <c r="F54" s="171"/>
      <c r="G54" s="9" t="s">
        <v>89</v>
      </c>
      <c r="H54" s="172">
        <f>H51-H52+H53</f>
        <v>1332167</v>
      </c>
      <c r="I54" s="169"/>
      <c r="J54" s="11">
        <f aca="true" t="shared" si="10" ref="J54:W54">J51-J52+J53</f>
        <v>1332167</v>
      </c>
      <c r="K54" s="11">
        <f t="shared" si="10"/>
        <v>962683</v>
      </c>
      <c r="L54" s="10">
        <f t="shared" si="10"/>
        <v>687904</v>
      </c>
      <c r="M54" s="10">
        <f t="shared" si="10"/>
        <v>274779</v>
      </c>
      <c r="N54" s="10">
        <f t="shared" si="10"/>
        <v>338580</v>
      </c>
      <c r="O54" s="10">
        <f t="shared" si="10"/>
        <v>30904</v>
      </c>
      <c r="P54" s="10">
        <f t="shared" si="10"/>
        <v>0</v>
      </c>
      <c r="Q54" s="10">
        <f t="shared" si="10"/>
        <v>0</v>
      </c>
      <c r="R54" s="10">
        <f t="shared" si="10"/>
        <v>0</v>
      </c>
      <c r="S54" s="11">
        <f t="shared" si="10"/>
        <v>0</v>
      </c>
      <c r="T54" s="10">
        <f t="shared" si="10"/>
        <v>0</v>
      </c>
      <c r="U54" s="10">
        <f t="shared" si="10"/>
        <v>0</v>
      </c>
      <c r="V54" s="10">
        <f t="shared" si="10"/>
        <v>0</v>
      </c>
      <c r="W54" s="10">
        <f t="shared" si="10"/>
        <v>0</v>
      </c>
    </row>
    <row r="55" spans="1:23" ht="19.5" customHeight="1">
      <c r="A55" s="5"/>
      <c r="B55" s="192"/>
      <c r="C55" s="193"/>
      <c r="D55" s="187" t="s">
        <v>160</v>
      </c>
      <c r="E55" s="198" t="s">
        <v>169</v>
      </c>
      <c r="F55" s="199"/>
      <c r="G55" s="9" t="s">
        <v>86</v>
      </c>
      <c r="H55" s="172">
        <f>J55+S55</f>
        <v>582131</v>
      </c>
      <c r="I55" s="169"/>
      <c r="J55" s="10">
        <f>K55+N55+O55+P55+Q55+R55</f>
        <v>582131</v>
      </c>
      <c r="K55" s="10">
        <f>L55+M55</f>
        <v>582131</v>
      </c>
      <c r="L55" s="10">
        <v>271139</v>
      </c>
      <c r="M55" s="10">
        <v>310992</v>
      </c>
      <c r="N55" s="10" t="s">
        <v>82</v>
      </c>
      <c r="O55" s="10">
        <v>0</v>
      </c>
      <c r="P55" s="10" t="s">
        <v>82</v>
      </c>
      <c r="Q55" s="10" t="s">
        <v>82</v>
      </c>
      <c r="R55" s="10" t="s">
        <v>82</v>
      </c>
      <c r="S55" s="10">
        <f>T55+V55+W55</f>
        <v>0</v>
      </c>
      <c r="T55" s="10">
        <v>0</v>
      </c>
      <c r="U55" s="10">
        <v>0</v>
      </c>
      <c r="V55" s="10" t="s">
        <v>82</v>
      </c>
      <c r="W55" s="10">
        <v>0</v>
      </c>
    </row>
    <row r="56" spans="1:23" ht="19.5" customHeight="1">
      <c r="A56" s="5"/>
      <c r="B56" s="194"/>
      <c r="C56" s="195"/>
      <c r="D56" s="188"/>
      <c r="E56" s="200"/>
      <c r="F56" s="201"/>
      <c r="G56" s="9" t="s">
        <v>87</v>
      </c>
      <c r="H56" s="172">
        <f>J56+S56</f>
        <v>0</v>
      </c>
      <c r="I56" s="169"/>
      <c r="J56" s="10">
        <f>K56+N56+O56+P56+Q56+R56</f>
        <v>0</v>
      </c>
      <c r="K56" s="10">
        <f>L56+M56</f>
        <v>0</v>
      </c>
      <c r="L56" s="10" t="s">
        <v>82</v>
      </c>
      <c r="M56" s="10" t="s">
        <v>82</v>
      </c>
      <c r="N56" s="10" t="s">
        <v>82</v>
      </c>
      <c r="O56" s="10" t="s">
        <v>82</v>
      </c>
      <c r="P56" s="10" t="s">
        <v>82</v>
      </c>
      <c r="Q56" s="10" t="s">
        <v>82</v>
      </c>
      <c r="R56" s="10" t="s">
        <v>82</v>
      </c>
      <c r="S56" s="10">
        <f>T56+V56+W56</f>
        <v>0</v>
      </c>
      <c r="T56" s="10">
        <v>0</v>
      </c>
      <c r="U56" s="10">
        <v>0</v>
      </c>
      <c r="V56" s="10" t="s">
        <v>82</v>
      </c>
      <c r="W56" s="10">
        <v>0</v>
      </c>
    </row>
    <row r="57" spans="1:23" ht="17.25" customHeight="1">
      <c r="A57" s="5"/>
      <c r="B57" s="194"/>
      <c r="C57" s="195"/>
      <c r="D57" s="188"/>
      <c r="E57" s="200"/>
      <c r="F57" s="201"/>
      <c r="G57" s="9" t="s">
        <v>88</v>
      </c>
      <c r="H57" s="172">
        <f>J57+S57</f>
        <v>10000</v>
      </c>
      <c r="I57" s="169"/>
      <c r="J57" s="10">
        <f>K57+N57+O57+P57+Q57+R57</f>
        <v>10000</v>
      </c>
      <c r="K57" s="10">
        <f>L57+M57</f>
        <v>10000</v>
      </c>
      <c r="L57" s="10">
        <v>0</v>
      </c>
      <c r="M57" s="10">
        <v>10000</v>
      </c>
      <c r="N57" s="10" t="s">
        <v>82</v>
      </c>
      <c r="O57" s="10">
        <v>0</v>
      </c>
      <c r="P57" s="10" t="s">
        <v>82</v>
      </c>
      <c r="Q57" s="10" t="s">
        <v>82</v>
      </c>
      <c r="R57" s="10" t="s">
        <v>82</v>
      </c>
      <c r="S57" s="10">
        <f>T57+V57+W57</f>
        <v>0</v>
      </c>
      <c r="T57" s="10">
        <v>0</v>
      </c>
      <c r="U57" s="10">
        <v>0</v>
      </c>
      <c r="V57" s="10" t="s">
        <v>82</v>
      </c>
      <c r="W57" s="10">
        <v>0</v>
      </c>
    </row>
    <row r="58" spans="1:23" ht="18.75" customHeight="1">
      <c r="A58" s="5"/>
      <c r="B58" s="196"/>
      <c r="C58" s="197"/>
      <c r="D58" s="189"/>
      <c r="E58" s="170"/>
      <c r="F58" s="171"/>
      <c r="G58" s="9" t="s">
        <v>89</v>
      </c>
      <c r="H58" s="172">
        <f>H55-H56+H57</f>
        <v>592131</v>
      </c>
      <c r="I58" s="169"/>
      <c r="J58" s="11">
        <f aca="true" t="shared" si="11" ref="J58:W58">J55-J56+J57</f>
        <v>592131</v>
      </c>
      <c r="K58" s="11">
        <f t="shared" si="11"/>
        <v>592131</v>
      </c>
      <c r="L58" s="10">
        <f t="shared" si="11"/>
        <v>271139</v>
      </c>
      <c r="M58" s="10">
        <f t="shared" si="11"/>
        <v>320992</v>
      </c>
      <c r="N58" s="10">
        <f t="shared" si="11"/>
        <v>0</v>
      </c>
      <c r="O58" s="10">
        <f t="shared" si="11"/>
        <v>0</v>
      </c>
      <c r="P58" s="10">
        <f t="shared" si="11"/>
        <v>0</v>
      </c>
      <c r="Q58" s="10">
        <f t="shared" si="11"/>
        <v>0</v>
      </c>
      <c r="R58" s="10">
        <f t="shared" si="11"/>
        <v>0</v>
      </c>
      <c r="S58" s="11">
        <f t="shared" si="11"/>
        <v>0</v>
      </c>
      <c r="T58" s="10">
        <f t="shared" si="11"/>
        <v>0</v>
      </c>
      <c r="U58" s="10">
        <f t="shared" si="11"/>
        <v>0</v>
      </c>
      <c r="V58" s="10">
        <f t="shared" si="11"/>
        <v>0</v>
      </c>
      <c r="W58" s="10">
        <f t="shared" si="11"/>
        <v>0</v>
      </c>
    </row>
    <row r="59" spans="1:23" ht="19.5" customHeight="1">
      <c r="A59" s="5"/>
      <c r="B59" s="192"/>
      <c r="C59" s="193"/>
      <c r="D59" s="187" t="s">
        <v>161</v>
      </c>
      <c r="E59" s="198" t="s">
        <v>162</v>
      </c>
      <c r="F59" s="199"/>
      <c r="G59" s="9" t="s">
        <v>86</v>
      </c>
      <c r="H59" s="172">
        <f>J59+S59</f>
        <v>8249861.92</v>
      </c>
      <c r="I59" s="169"/>
      <c r="J59" s="10">
        <f>K59+N59+O59+P59+Q59+R59</f>
        <v>62413</v>
      </c>
      <c r="K59" s="10">
        <f>L59+M59</f>
        <v>62413</v>
      </c>
      <c r="L59" s="10">
        <v>0</v>
      </c>
      <c r="M59" s="10">
        <v>62413</v>
      </c>
      <c r="N59" s="10" t="s">
        <v>82</v>
      </c>
      <c r="O59" s="10">
        <v>0</v>
      </c>
      <c r="P59" s="10" t="s">
        <v>82</v>
      </c>
      <c r="Q59" s="10" t="s">
        <v>82</v>
      </c>
      <c r="R59" s="10" t="s">
        <v>82</v>
      </c>
      <c r="S59" s="10">
        <f>T59+V59+W59</f>
        <v>8187448.92</v>
      </c>
      <c r="T59" s="10">
        <v>8187448.92</v>
      </c>
      <c r="U59" s="10">
        <v>7607448.92</v>
      </c>
      <c r="V59" s="10" t="s">
        <v>82</v>
      </c>
      <c r="W59" s="10">
        <v>0</v>
      </c>
    </row>
    <row r="60" spans="1:23" ht="19.5" customHeight="1">
      <c r="A60" s="5"/>
      <c r="B60" s="194"/>
      <c r="C60" s="195"/>
      <c r="D60" s="188"/>
      <c r="E60" s="200"/>
      <c r="F60" s="201"/>
      <c r="G60" s="9" t="s">
        <v>87</v>
      </c>
      <c r="H60" s="172">
        <f>J60+S60</f>
        <v>0</v>
      </c>
      <c r="I60" s="169"/>
      <c r="J60" s="10">
        <f>K60+N60+O60+P60+Q60+R60</f>
        <v>0</v>
      </c>
      <c r="K60" s="10">
        <f>L60+M60</f>
        <v>0</v>
      </c>
      <c r="L60" s="10" t="s">
        <v>82</v>
      </c>
      <c r="M60" s="10" t="s">
        <v>82</v>
      </c>
      <c r="N60" s="10" t="s">
        <v>82</v>
      </c>
      <c r="O60" s="10" t="s">
        <v>82</v>
      </c>
      <c r="P60" s="10" t="s">
        <v>82</v>
      </c>
      <c r="Q60" s="10" t="s">
        <v>82</v>
      </c>
      <c r="R60" s="10" t="s">
        <v>82</v>
      </c>
      <c r="S60" s="10">
        <f>U60</f>
        <v>0</v>
      </c>
      <c r="T60" s="10">
        <v>0</v>
      </c>
      <c r="U60" s="10">
        <v>0</v>
      </c>
      <c r="V60" s="10" t="s">
        <v>82</v>
      </c>
      <c r="W60" s="10">
        <v>0</v>
      </c>
    </row>
    <row r="61" spans="1:23" ht="17.25" customHeight="1">
      <c r="A61" s="5"/>
      <c r="B61" s="194"/>
      <c r="C61" s="195"/>
      <c r="D61" s="188"/>
      <c r="E61" s="200"/>
      <c r="F61" s="201"/>
      <c r="G61" s="9" t="s">
        <v>88</v>
      </c>
      <c r="H61" s="172">
        <f>J61+S61</f>
        <v>150000</v>
      </c>
      <c r="I61" s="169"/>
      <c r="J61" s="10">
        <f>K61+N61+O61+P61+Q61+R61</f>
        <v>0</v>
      </c>
      <c r="K61" s="10">
        <f>L61+M61</f>
        <v>0</v>
      </c>
      <c r="L61" s="10">
        <v>0</v>
      </c>
      <c r="M61" s="10">
        <v>0</v>
      </c>
      <c r="N61" s="10" t="s">
        <v>82</v>
      </c>
      <c r="O61" s="10">
        <v>0</v>
      </c>
      <c r="P61" s="10" t="s">
        <v>82</v>
      </c>
      <c r="Q61" s="10" t="s">
        <v>82</v>
      </c>
      <c r="R61" s="10" t="s">
        <v>82</v>
      </c>
      <c r="S61" s="10">
        <f>U61+T61</f>
        <v>150000</v>
      </c>
      <c r="T61" s="10">
        <v>0</v>
      </c>
      <c r="U61" s="10">
        <v>150000</v>
      </c>
      <c r="V61" s="10" t="s">
        <v>82</v>
      </c>
      <c r="W61" s="10">
        <v>0</v>
      </c>
    </row>
    <row r="62" spans="1:23" ht="22.5" customHeight="1">
      <c r="A62" s="5"/>
      <c r="B62" s="196"/>
      <c r="C62" s="197"/>
      <c r="D62" s="189"/>
      <c r="E62" s="170"/>
      <c r="F62" s="171"/>
      <c r="G62" s="9" t="s">
        <v>89</v>
      </c>
      <c r="H62" s="172">
        <f>H59-H60+H61</f>
        <v>8399861.92</v>
      </c>
      <c r="I62" s="169"/>
      <c r="J62" s="11">
        <f aca="true" t="shared" si="12" ref="J62:W62">J59-J60+J61</f>
        <v>62413</v>
      </c>
      <c r="K62" s="11">
        <f t="shared" si="12"/>
        <v>62413</v>
      </c>
      <c r="L62" s="10">
        <f t="shared" si="12"/>
        <v>0</v>
      </c>
      <c r="M62" s="10">
        <f t="shared" si="12"/>
        <v>62413</v>
      </c>
      <c r="N62" s="10">
        <f t="shared" si="12"/>
        <v>0</v>
      </c>
      <c r="O62" s="10">
        <f t="shared" si="12"/>
        <v>0</v>
      </c>
      <c r="P62" s="10">
        <f t="shared" si="12"/>
        <v>0</v>
      </c>
      <c r="Q62" s="10">
        <f t="shared" si="12"/>
        <v>0</v>
      </c>
      <c r="R62" s="10">
        <f t="shared" si="12"/>
        <v>0</v>
      </c>
      <c r="S62" s="11">
        <f t="shared" si="12"/>
        <v>8337448.92</v>
      </c>
      <c r="T62" s="10">
        <f t="shared" si="12"/>
        <v>8187448.92</v>
      </c>
      <c r="U62" s="10">
        <f t="shared" si="12"/>
        <v>7757448.92</v>
      </c>
      <c r="V62" s="10">
        <f t="shared" si="12"/>
        <v>0</v>
      </c>
      <c r="W62" s="10">
        <f t="shared" si="12"/>
        <v>0</v>
      </c>
    </row>
    <row r="63" spans="1:24" ht="18" customHeight="1">
      <c r="A63" s="5"/>
      <c r="B63" s="168" t="s">
        <v>15</v>
      </c>
      <c r="C63" s="163"/>
      <c r="D63" s="203"/>
      <c r="E63" s="206" t="s">
        <v>183</v>
      </c>
      <c r="F63" s="207"/>
      <c r="G63" s="9" t="s">
        <v>86</v>
      </c>
      <c r="H63" s="172">
        <f>J63+S63</f>
        <v>79320</v>
      </c>
      <c r="I63" s="169"/>
      <c r="J63" s="11">
        <f>K63+O63</f>
        <v>79320</v>
      </c>
      <c r="K63" s="10">
        <f>L63+M63</f>
        <v>43720</v>
      </c>
      <c r="L63" s="10">
        <v>21600</v>
      </c>
      <c r="M63" s="10">
        <v>22120</v>
      </c>
      <c r="N63" s="10" t="s">
        <v>82</v>
      </c>
      <c r="O63" s="10">
        <v>35600</v>
      </c>
      <c r="P63" s="10" t="s">
        <v>82</v>
      </c>
      <c r="Q63" s="10" t="s">
        <v>82</v>
      </c>
      <c r="R63" s="10" t="s">
        <v>82</v>
      </c>
      <c r="S63" s="10">
        <f>T63+V63+W63</f>
        <v>0</v>
      </c>
      <c r="T63" s="10">
        <v>0</v>
      </c>
      <c r="U63" s="10">
        <v>0</v>
      </c>
      <c r="V63" s="10">
        <v>0</v>
      </c>
      <c r="W63" s="10">
        <v>0</v>
      </c>
      <c r="X63" s="167"/>
    </row>
    <row r="64" spans="1:24" ht="17.25" customHeight="1">
      <c r="A64" s="5"/>
      <c r="B64" s="164"/>
      <c r="C64" s="165"/>
      <c r="D64" s="204"/>
      <c r="E64" s="208"/>
      <c r="F64" s="209"/>
      <c r="G64" s="9" t="s">
        <v>87</v>
      </c>
      <c r="H64" s="172">
        <f>J64+S64</f>
        <v>0</v>
      </c>
      <c r="I64" s="169"/>
      <c r="J64" s="10">
        <f>K64+N64+O64+P64+Q64+R64</f>
        <v>0</v>
      </c>
      <c r="K64" s="10">
        <f>L64+M64</f>
        <v>0</v>
      </c>
      <c r="L64" s="10">
        <v>0</v>
      </c>
      <c r="M64" s="10" t="s">
        <v>82</v>
      </c>
      <c r="N64" s="10" t="s">
        <v>82</v>
      </c>
      <c r="O64" s="10" t="s">
        <v>82</v>
      </c>
      <c r="P64" s="10" t="s">
        <v>82</v>
      </c>
      <c r="Q64" s="10" t="s">
        <v>82</v>
      </c>
      <c r="R64" s="10" t="s">
        <v>82</v>
      </c>
      <c r="S64" s="10">
        <f>T64+V64+W64</f>
        <v>0</v>
      </c>
      <c r="T64" s="10">
        <v>0</v>
      </c>
      <c r="U64" s="10">
        <v>0</v>
      </c>
      <c r="V64" s="10" t="s">
        <v>82</v>
      </c>
      <c r="W64" s="10">
        <v>0</v>
      </c>
      <c r="X64" s="167"/>
    </row>
    <row r="65" spans="1:24" ht="15.75" customHeight="1">
      <c r="A65" s="5"/>
      <c r="B65" s="164"/>
      <c r="C65" s="165"/>
      <c r="D65" s="204"/>
      <c r="E65" s="208"/>
      <c r="F65" s="209"/>
      <c r="G65" s="9" t="s">
        <v>88</v>
      </c>
      <c r="H65" s="172">
        <f>J65+S65</f>
        <v>22510</v>
      </c>
      <c r="I65" s="169"/>
      <c r="J65" s="10">
        <f>K65+N65+O65+P65+Q65+R65</f>
        <v>22510</v>
      </c>
      <c r="K65" s="10">
        <f>L65+M65</f>
        <v>16000</v>
      </c>
      <c r="L65" s="10">
        <f>L69</f>
        <v>0</v>
      </c>
      <c r="M65" s="10">
        <f>M69</f>
        <v>16000</v>
      </c>
      <c r="N65" s="10" t="s">
        <v>82</v>
      </c>
      <c r="O65" s="10">
        <v>6510</v>
      </c>
      <c r="P65" s="10" t="s">
        <v>82</v>
      </c>
      <c r="Q65" s="10" t="s">
        <v>82</v>
      </c>
      <c r="R65" s="10" t="s">
        <v>82</v>
      </c>
      <c r="S65" s="10">
        <f>T65+V65+W65</f>
        <v>0</v>
      </c>
      <c r="T65" s="10">
        <v>0</v>
      </c>
      <c r="U65" s="10">
        <v>0</v>
      </c>
      <c r="V65" s="10" t="s">
        <v>82</v>
      </c>
      <c r="W65" s="10">
        <v>0</v>
      </c>
      <c r="X65" s="167"/>
    </row>
    <row r="66" spans="1:23" ht="21" customHeight="1">
      <c r="A66" s="5"/>
      <c r="B66" s="166"/>
      <c r="C66" s="202"/>
      <c r="D66" s="205"/>
      <c r="E66" s="210"/>
      <c r="F66" s="211"/>
      <c r="G66" s="9" t="s">
        <v>89</v>
      </c>
      <c r="H66" s="172">
        <f>H63-H64+H65</f>
        <v>101830</v>
      </c>
      <c r="I66" s="169"/>
      <c r="J66" s="11">
        <f aca="true" t="shared" si="13" ref="J66:S66">J63-J64+J65</f>
        <v>101830</v>
      </c>
      <c r="K66" s="11">
        <f t="shared" si="13"/>
        <v>59720</v>
      </c>
      <c r="L66" s="10">
        <f t="shared" si="13"/>
        <v>21600</v>
      </c>
      <c r="M66" s="10">
        <f t="shared" si="13"/>
        <v>38120</v>
      </c>
      <c r="N66" s="10">
        <f t="shared" si="13"/>
        <v>0</v>
      </c>
      <c r="O66" s="10">
        <f t="shared" si="13"/>
        <v>42110</v>
      </c>
      <c r="P66" s="10">
        <f t="shared" si="13"/>
        <v>0</v>
      </c>
      <c r="Q66" s="10">
        <f t="shared" si="13"/>
        <v>0</v>
      </c>
      <c r="R66" s="10">
        <f t="shared" si="13"/>
        <v>0</v>
      </c>
      <c r="S66" s="11">
        <f t="shared" si="13"/>
        <v>0</v>
      </c>
      <c r="T66" s="10">
        <v>0</v>
      </c>
      <c r="U66" s="10">
        <f>U63-U64+U65</f>
        <v>0</v>
      </c>
      <c r="V66" s="10">
        <f>V63-V64+V65</f>
        <v>0</v>
      </c>
      <c r="W66" s="10">
        <v>0</v>
      </c>
    </row>
    <row r="67" spans="1:23" ht="19.5" customHeight="1">
      <c r="A67" s="5"/>
      <c r="B67" s="192"/>
      <c r="C67" s="193"/>
      <c r="D67" s="187" t="s">
        <v>16</v>
      </c>
      <c r="E67" s="198" t="s">
        <v>184</v>
      </c>
      <c r="F67" s="199"/>
      <c r="G67" s="9" t="s">
        <v>86</v>
      </c>
      <c r="H67" s="172">
        <f>J67+S67</f>
        <v>67220</v>
      </c>
      <c r="I67" s="169"/>
      <c r="J67" s="10">
        <f>K67+N67+O67+P67+Q67+R67</f>
        <v>67220</v>
      </c>
      <c r="K67" s="10">
        <f>L67+M67</f>
        <v>31620</v>
      </c>
      <c r="L67" s="10">
        <v>11600</v>
      </c>
      <c r="M67" s="10">
        <v>20020</v>
      </c>
      <c r="N67" s="10" t="s">
        <v>82</v>
      </c>
      <c r="O67" s="10">
        <v>35600</v>
      </c>
      <c r="P67" s="10" t="s">
        <v>82</v>
      </c>
      <c r="Q67" s="10" t="s">
        <v>82</v>
      </c>
      <c r="R67" s="10" t="s">
        <v>82</v>
      </c>
      <c r="S67" s="10">
        <f>T67+V67+W67</f>
        <v>0</v>
      </c>
      <c r="T67" s="10">
        <v>0</v>
      </c>
      <c r="U67" s="10">
        <v>0</v>
      </c>
      <c r="V67" s="10" t="s">
        <v>82</v>
      </c>
      <c r="W67" s="10">
        <v>0</v>
      </c>
    </row>
    <row r="68" spans="1:23" ht="19.5" customHeight="1">
      <c r="A68" s="5"/>
      <c r="B68" s="194"/>
      <c r="C68" s="195"/>
      <c r="D68" s="188"/>
      <c r="E68" s="200"/>
      <c r="F68" s="201"/>
      <c r="G68" s="9" t="s">
        <v>87</v>
      </c>
      <c r="H68" s="172">
        <f>J68+S68</f>
        <v>0</v>
      </c>
      <c r="I68" s="169"/>
      <c r="J68" s="10">
        <f>K68+N68+O68+P68+Q68+R68</f>
        <v>0</v>
      </c>
      <c r="K68" s="10">
        <f>L68+M68</f>
        <v>0</v>
      </c>
      <c r="L68" s="10" t="s">
        <v>82</v>
      </c>
      <c r="M68" s="10" t="s">
        <v>82</v>
      </c>
      <c r="N68" s="10" t="s">
        <v>82</v>
      </c>
      <c r="O68" s="10" t="s">
        <v>82</v>
      </c>
      <c r="P68" s="10" t="s">
        <v>82</v>
      </c>
      <c r="Q68" s="10" t="s">
        <v>82</v>
      </c>
      <c r="R68" s="10" t="s">
        <v>82</v>
      </c>
      <c r="S68" s="10">
        <f>T68+V68+W68</f>
        <v>0</v>
      </c>
      <c r="T68" s="10">
        <v>0</v>
      </c>
      <c r="U68" s="10">
        <v>0</v>
      </c>
      <c r="V68" s="10" t="s">
        <v>82</v>
      </c>
      <c r="W68" s="10">
        <v>0</v>
      </c>
    </row>
    <row r="69" spans="1:23" ht="17.25" customHeight="1">
      <c r="A69" s="5"/>
      <c r="B69" s="194"/>
      <c r="C69" s="195"/>
      <c r="D69" s="188"/>
      <c r="E69" s="200"/>
      <c r="F69" s="201"/>
      <c r="G69" s="9" t="s">
        <v>88</v>
      </c>
      <c r="H69" s="172">
        <f>J69+S69</f>
        <v>22510</v>
      </c>
      <c r="I69" s="169"/>
      <c r="J69" s="10">
        <f>K69+N69+O69+P69+Q69+R69</f>
        <v>22510</v>
      </c>
      <c r="K69" s="10">
        <f>L69+M69</f>
        <v>16000</v>
      </c>
      <c r="L69" s="10">
        <v>0</v>
      </c>
      <c r="M69" s="10">
        <v>16000</v>
      </c>
      <c r="N69" s="10" t="s">
        <v>82</v>
      </c>
      <c r="O69" s="10">
        <v>6510</v>
      </c>
      <c r="P69" s="10" t="s">
        <v>82</v>
      </c>
      <c r="Q69" s="10" t="s">
        <v>82</v>
      </c>
      <c r="R69" s="10" t="s">
        <v>82</v>
      </c>
      <c r="S69" s="10">
        <f>T69+V69+W69</f>
        <v>0</v>
      </c>
      <c r="T69" s="10">
        <v>0</v>
      </c>
      <c r="U69" s="10">
        <v>0</v>
      </c>
      <c r="V69" s="10" t="s">
        <v>82</v>
      </c>
      <c r="W69" s="10">
        <v>0</v>
      </c>
    </row>
    <row r="70" spans="1:23" ht="22.5" customHeight="1">
      <c r="A70" s="5"/>
      <c r="B70" s="196"/>
      <c r="C70" s="197"/>
      <c r="D70" s="189"/>
      <c r="E70" s="170"/>
      <c r="F70" s="171"/>
      <c r="G70" s="9" t="s">
        <v>89</v>
      </c>
      <c r="H70" s="172">
        <f>H67-H68+H69</f>
        <v>89730</v>
      </c>
      <c r="I70" s="169"/>
      <c r="J70" s="11">
        <f aca="true" t="shared" si="14" ref="J70:W70">J67-J68+J69</f>
        <v>89730</v>
      </c>
      <c r="K70" s="11">
        <f t="shared" si="14"/>
        <v>47620</v>
      </c>
      <c r="L70" s="10">
        <f t="shared" si="14"/>
        <v>11600</v>
      </c>
      <c r="M70" s="10">
        <f t="shared" si="14"/>
        <v>36020</v>
      </c>
      <c r="N70" s="10">
        <f t="shared" si="14"/>
        <v>0</v>
      </c>
      <c r="O70" s="10">
        <f t="shared" si="14"/>
        <v>42110</v>
      </c>
      <c r="P70" s="10">
        <f t="shared" si="14"/>
        <v>0</v>
      </c>
      <c r="Q70" s="10">
        <f t="shared" si="14"/>
        <v>0</v>
      </c>
      <c r="R70" s="10">
        <f t="shared" si="14"/>
        <v>0</v>
      </c>
      <c r="S70" s="11">
        <f t="shared" si="14"/>
        <v>0</v>
      </c>
      <c r="T70" s="10">
        <f t="shared" si="14"/>
        <v>0</v>
      </c>
      <c r="U70" s="10">
        <f t="shared" si="14"/>
        <v>0</v>
      </c>
      <c r="V70" s="10">
        <f t="shared" si="14"/>
        <v>0</v>
      </c>
      <c r="W70" s="10">
        <f t="shared" si="14"/>
        <v>0</v>
      </c>
    </row>
    <row r="71" spans="1:24" ht="15" customHeight="1">
      <c r="A71" s="5"/>
      <c r="B71" s="213" t="s">
        <v>164</v>
      </c>
      <c r="C71" s="213"/>
      <c r="D71" s="214"/>
      <c r="E71" s="215" t="s">
        <v>165</v>
      </c>
      <c r="F71" s="215"/>
      <c r="G71" s="9" t="s">
        <v>86</v>
      </c>
      <c r="H71" s="191">
        <f>J71+S71</f>
        <v>4927775.3100000005</v>
      </c>
      <c r="I71" s="218"/>
      <c r="J71" s="10">
        <f>K71+N71+O71+P71+Q71+R71</f>
        <v>4892775.3100000005</v>
      </c>
      <c r="K71" s="10">
        <f>L71+M71</f>
        <v>1694951.31</v>
      </c>
      <c r="L71" s="10">
        <v>1132641</v>
      </c>
      <c r="M71" s="10">
        <v>562310.31</v>
      </c>
      <c r="N71" s="10">
        <v>0</v>
      </c>
      <c r="O71" s="10">
        <v>3197824</v>
      </c>
      <c r="P71" s="10" t="s">
        <v>82</v>
      </c>
      <c r="Q71" s="10" t="s">
        <v>82</v>
      </c>
      <c r="R71" s="10" t="s">
        <v>82</v>
      </c>
      <c r="S71" s="10">
        <f>T71</f>
        <v>35000</v>
      </c>
      <c r="T71" s="10">
        <v>35000</v>
      </c>
      <c r="U71" s="10">
        <v>0</v>
      </c>
      <c r="V71" s="10">
        <v>0</v>
      </c>
      <c r="W71" s="10">
        <v>0</v>
      </c>
      <c r="X71" s="217"/>
    </row>
    <row r="72" spans="1:24" ht="18.75" customHeight="1">
      <c r="A72" s="5"/>
      <c r="B72" s="213"/>
      <c r="C72" s="213"/>
      <c r="D72" s="214"/>
      <c r="E72" s="215"/>
      <c r="F72" s="215"/>
      <c r="G72" s="9" t="s">
        <v>87</v>
      </c>
      <c r="H72" s="191">
        <f>J72+S72</f>
        <v>0</v>
      </c>
      <c r="I72" s="218"/>
      <c r="J72" s="10">
        <f>K72+N72+O72+P72+Q72+R72</f>
        <v>0</v>
      </c>
      <c r="K72" s="10">
        <f>L72+M72</f>
        <v>0</v>
      </c>
      <c r="L72" s="10">
        <v>0</v>
      </c>
      <c r="M72" s="10">
        <f>M95</f>
        <v>0</v>
      </c>
      <c r="N72" s="10" t="s">
        <v>82</v>
      </c>
      <c r="O72" s="10">
        <v>0</v>
      </c>
      <c r="P72" s="10" t="s">
        <v>82</v>
      </c>
      <c r="Q72" s="10" t="s">
        <v>82</v>
      </c>
      <c r="R72" s="10" t="s">
        <v>82</v>
      </c>
      <c r="S72" s="10">
        <f>T72+V72+W72</f>
        <v>0</v>
      </c>
      <c r="T72" s="10">
        <v>0</v>
      </c>
      <c r="U72" s="10">
        <v>0</v>
      </c>
      <c r="V72" s="10" t="s">
        <v>82</v>
      </c>
      <c r="W72" s="10">
        <v>0</v>
      </c>
      <c r="X72" s="217"/>
    </row>
    <row r="73" spans="1:24" ht="15.75" customHeight="1">
      <c r="A73" s="5"/>
      <c r="B73" s="213"/>
      <c r="C73" s="213"/>
      <c r="D73" s="214"/>
      <c r="E73" s="215"/>
      <c r="F73" s="215"/>
      <c r="G73" s="9" t="s">
        <v>88</v>
      </c>
      <c r="H73" s="191">
        <f>J73+S73</f>
        <v>6370</v>
      </c>
      <c r="I73" s="218"/>
      <c r="J73" s="10">
        <f>K73+N73+O73+P73+Q73+R73</f>
        <v>6370</v>
      </c>
      <c r="K73" s="10">
        <f>L73+M73</f>
        <v>6370</v>
      </c>
      <c r="L73" s="10">
        <v>0</v>
      </c>
      <c r="M73" s="10">
        <f>M77</f>
        <v>6370</v>
      </c>
      <c r="N73" s="10" t="s">
        <v>82</v>
      </c>
      <c r="O73" s="10" t="s">
        <v>82</v>
      </c>
      <c r="P73" s="10" t="s">
        <v>82</v>
      </c>
      <c r="Q73" s="10" t="s">
        <v>82</v>
      </c>
      <c r="R73" s="10" t="s">
        <v>82</v>
      </c>
      <c r="S73" s="10">
        <f>T73+V73+W73</f>
        <v>0</v>
      </c>
      <c r="T73" s="10">
        <v>0</v>
      </c>
      <c r="U73" s="10">
        <v>0</v>
      </c>
      <c r="V73" s="10" t="s">
        <v>82</v>
      </c>
      <c r="W73" s="10">
        <v>0</v>
      </c>
      <c r="X73" s="217"/>
    </row>
    <row r="74" spans="1:23" ht="21" customHeight="1">
      <c r="A74" s="5"/>
      <c r="B74" s="213"/>
      <c r="C74" s="213"/>
      <c r="D74" s="214"/>
      <c r="E74" s="215"/>
      <c r="F74" s="215"/>
      <c r="G74" s="9" t="s">
        <v>89</v>
      </c>
      <c r="H74" s="191">
        <f>H71-H72+H73</f>
        <v>4934145.3100000005</v>
      </c>
      <c r="I74" s="218"/>
      <c r="J74" s="11">
        <f aca="true" t="shared" si="15" ref="J74:T74">J71-J72+J73</f>
        <v>4899145.3100000005</v>
      </c>
      <c r="K74" s="11">
        <f t="shared" si="15"/>
        <v>1701321.31</v>
      </c>
      <c r="L74" s="10">
        <f t="shared" si="15"/>
        <v>1132641</v>
      </c>
      <c r="M74" s="10">
        <f t="shared" si="15"/>
        <v>568680.31</v>
      </c>
      <c r="N74" s="10">
        <f t="shared" si="15"/>
        <v>0</v>
      </c>
      <c r="O74" s="10">
        <f t="shared" si="15"/>
        <v>3197824</v>
      </c>
      <c r="P74" s="10">
        <f t="shared" si="15"/>
        <v>0</v>
      </c>
      <c r="Q74" s="10">
        <f t="shared" si="15"/>
        <v>0</v>
      </c>
      <c r="R74" s="10">
        <f t="shared" si="15"/>
        <v>0</v>
      </c>
      <c r="S74" s="11">
        <f t="shared" si="15"/>
        <v>35000</v>
      </c>
      <c r="T74" s="10">
        <f t="shared" si="15"/>
        <v>35000</v>
      </c>
      <c r="U74" s="10">
        <v>0</v>
      </c>
      <c r="V74" s="10">
        <v>0</v>
      </c>
      <c r="W74" s="10">
        <v>0</v>
      </c>
    </row>
    <row r="75" spans="1:23" ht="16.5" customHeight="1">
      <c r="A75" s="5"/>
      <c r="B75" s="181"/>
      <c r="C75" s="182"/>
      <c r="D75" s="187" t="s">
        <v>17</v>
      </c>
      <c r="E75" s="190" t="s">
        <v>162</v>
      </c>
      <c r="F75" s="190"/>
      <c r="G75" s="9" t="s">
        <v>86</v>
      </c>
      <c r="H75" s="191">
        <f>J75+S75</f>
        <v>189800</v>
      </c>
      <c r="I75" s="191"/>
      <c r="J75" s="10">
        <f>K75+N75+O75+P75+Q75+R75</f>
        <v>189800</v>
      </c>
      <c r="K75" s="10">
        <f>L75+M75</f>
        <v>22500</v>
      </c>
      <c r="L75" s="10">
        <v>0</v>
      </c>
      <c r="M75" s="10">
        <v>22500</v>
      </c>
      <c r="N75" s="10">
        <v>0</v>
      </c>
      <c r="O75" s="10">
        <v>167300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</row>
    <row r="76" spans="1:23" ht="16.5" customHeight="1">
      <c r="A76" s="5"/>
      <c r="B76" s="183"/>
      <c r="C76" s="184"/>
      <c r="D76" s="188"/>
      <c r="E76" s="190"/>
      <c r="F76" s="190"/>
      <c r="G76" s="9" t="s">
        <v>87</v>
      </c>
      <c r="H76" s="191">
        <f>J76+S76</f>
        <v>0</v>
      </c>
      <c r="I76" s="191"/>
      <c r="J76" s="10">
        <f>K76</f>
        <v>0</v>
      </c>
      <c r="K76" s="10">
        <f>L76+M76</f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</row>
    <row r="77" spans="1:23" ht="16.5" customHeight="1">
      <c r="A77" s="5"/>
      <c r="B77" s="183"/>
      <c r="C77" s="184"/>
      <c r="D77" s="188"/>
      <c r="E77" s="190"/>
      <c r="F77" s="190"/>
      <c r="G77" s="9" t="s">
        <v>88</v>
      </c>
      <c r="H77" s="191">
        <f>J77+S77</f>
        <v>6370</v>
      </c>
      <c r="I77" s="191"/>
      <c r="J77" s="10">
        <f>K77+N77+O77+P77+Q77+R77</f>
        <v>6370</v>
      </c>
      <c r="K77" s="10">
        <f>L77+M77</f>
        <v>6370</v>
      </c>
      <c r="L77" s="10">
        <v>0</v>
      </c>
      <c r="M77" s="10">
        <v>6370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f>T77</f>
        <v>0</v>
      </c>
      <c r="T77" s="10">
        <v>0</v>
      </c>
      <c r="U77" s="10">
        <v>0</v>
      </c>
      <c r="V77" s="10">
        <v>0</v>
      </c>
      <c r="W77" s="10">
        <v>0</v>
      </c>
    </row>
    <row r="78" spans="1:23" ht="16.5" customHeight="1">
      <c r="A78" s="5"/>
      <c r="B78" s="185"/>
      <c r="C78" s="186"/>
      <c r="D78" s="189"/>
      <c r="E78" s="190"/>
      <c r="F78" s="190"/>
      <c r="G78" s="9" t="s">
        <v>89</v>
      </c>
      <c r="H78" s="191">
        <f>H75-H76+H77</f>
        <v>196170</v>
      </c>
      <c r="I78" s="191"/>
      <c r="J78" s="10">
        <f aca="true" t="shared" si="16" ref="J78:O78">J75-J76+J77</f>
        <v>196170</v>
      </c>
      <c r="K78" s="10">
        <f t="shared" si="16"/>
        <v>28870</v>
      </c>
      <c r="L78" s="10">
        <f t="shared" si="16"/>
        <v>0</v>
      </c>
      <c r="M78" s="10">
        <f t="shared" si="16"/>
        <v>28870</v>
      </c>
      <c r="N78" s="10">
        <f t="shared" si="16"/>
        <v>0</v>
      </c>
      <c r="O78" s="10">
        <f t="shared" si="16"/>
        <v>167300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</row>
    <row r="79" spans="1:24" ht="21" customHeight="1">
      <c r="A79" s="5"/>
      <c r="B79" s="213" t="s">
        <v>13</v>
      </c>
      <c r="C79" s="213"/>
      <c r="D79" s="214"/>
      <c r="E79" s="215" t="s">
        <v>18</v>
      </c>
      <c r="F79" s="215"/>
      <c r="G79" s="9" t="s">
        <v>86</v>
      </c>
      <c r="H79" s="191">
        <f>J79+S79</f>
        <v>1882132</v>
      </c>
      <c r="I79" s="218"/>
      <c r="J79" s="10">
        <f>K79+N79+O79+P79+Q79+R79</f>
        <v>1882132</v>
      </c>
      <c r="K79" s="10">
        <f>L79+M79</f>
        <v>1882132</v>
      </c>
      <c r="L79" s="10">
        <v>6900</v>
      </c>
      <c r="M79" s="10">
        <v>1875232</v>
      </c>
      <c r="N79" s="10">
        <v>0</v>
      </c>
      <c r="O79" s="10">
        <v>0</v>
      </c>
      <c r="P79" s="10" t="s">
        <v>82</v>
      </c>
      <c r="Q79" s="10" t="s">
        <v>82</v>
      </c>
      <c r="R79" s="10" t="s">
        <v>82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217"/>
    </row>
    <row r="80" spans="1:24" ht="21.75" customHeight="1">
      <c r="A80" s="5"/>
      <c r="B80" s="213"/>
      <c r="C80" s="213"/>
      <c r="D80" s="214"/>
      <c r="E80" s="215"/>
      <c r="F80" s="215"/>
      <c r="G80" s="9" t="s">
        <v>87</v>
      </c>
      <c r="H80" s="191">
        <f>J80+S80</f>
        <v>0</v>
      </c>
      <c r="I80" s="218"/>
      <c r="J80" s="10">
        <f>K80+N80+O80+P80+Q80+R80</f>
        <v>0</v>
      </c>
      <c r="K80" s="10">
        <f>L80+M80</f>
        <v>0</v>
      </c>
      <c r="L80" s="10">
        <v>0</v>
      </c>
      <c r="M80" s="10">
        <f>M103</f>
        <v>0</v>
      </c>
      <c r="N80" s="10" t="s">
        <v>82</v>
      </c>
      <c r="O80" s="10">
        <f>O99</f>
        <v>0</v>
      </c>
      <c r="P80" s="10" t="s">
        <v>82</v>
      </c>
      <c r="Q80" s="10" t="s">
        <v>82</v>
      </c>
      <c r="R80" s="10" t="s">
        <v>82</v>
      </c>
      <c r="S80" s="10">
        <f>T80+V80+W80</f>
        <v>0</v>
      </c>
      <c r="T80" s="10">
        <v>0</v>
      </c>
      <c r="U80" s="10">
        <v>0</v>
      </c>
      <c r="V80" s="10" t="s">
        <v>82</v>
      </c>
      <c r="W80" s="10">
        <v>0</v>
      </c>
      <c r="X80" s="217"/>
    </row>
    <row r="81" spans="1:24" ht="15.75" customHeight="1">
      <c r="A81" s="5"/>
      <c r="B81" s="213"/>
      <c r="C81" s="213"/>
      <c r="D81" s="214"/>
      <c r="E81" s="215"/>
      <c r="F81" s="215"/>
      <c r="G81" s="9" t="s">
        <v>88</v>
      </c>
      <c r="H81" s="191">
        <f>J81+S81</f>
        <v>4800</v>
      </c>
      <c r="I81" s="218"/>
      <c r="J81" s="10">
        <f>K81+N81+O81+P81+Q81+R81</f>
        <v>4800</v>
      </c>
      <c r="K81" s="10">
        <f>L81+M81</f>
        <v>4800</v>
      </c>
      <c r="L81" s="10">
        <f>L85</f>
        <v>1800</v>
      </c>
      <c r="M81" s="10">
        <f>M85</f>
        <v>3000</v>
      </c>
      <c r="N81" s="10" t="s">
        <v>82</v>
      </c>
      <c r="O81" s="10" t="s">
        <v>82</v>
      </c>
      <c r="P81" s="10" t="s">
        <v>82</v>
      </c>
      <c r="Q81" s="10" t="s">
        <v>82</v>
      </c>
      <c r="R81" s="10" t="s">
        <v>82</v>
      </c>
      <c r="S81" s="10">
        <f>T81+V81+W81</f>
        <v>0</v>
      </c>
      <c r="T81" s="10">
        <f>T85</f>
        <v>0</v>
      </c>
      <c r="U81" s="10">
        <v>0</v>
      </c>
      <c r="V81" s="10" t="s">
        <v>82</v>
      </c>
      <c r="W81" s="10">
        <v>0</v>
      </c>
      <c r="X81" s="217"/>
    </row>
    <row r="82" spans="1:23" ht="18.75" customHeight="1">
      <c r="A82" s="5"/>
      <c r="B82" s="213"/>
      <c r="C82" s="213"/>
      <c r="D82" s="214"/>
      <c r="E82" s="215"/>
      <c r="F82" s="215"/>
      <c r="G82" s="9" t="s">
        <v>89</v>
      </c>
      <c r="H82" s="191">
        <f>H79-H80+H81</f>
        <v>1886932</v>
      </c>
      <c r="I82" s="218"/>
      <c r="J82" s="11">
        <f aca="true" t="shared" si="17" ref="J82:T82">J79-J80+J81</f>
        <v>1886932</v>
      </c>
      <c r="K82" s="11">
        <f t="shared" si="17"/>
        <v>1886932</v>
      </c>
      <c r="L82" s="10">
        <f t="shared" si="17"/>
        <v>8700</v>
      </c>
      <c r="M82" s="10">
        <f t="shared" si="17"/>
        <v>1878232</v>
      </c>
      <c r="N82" s="10">
        <f t="shared" si="17"/>
        <v>0</v>
      </c>
      <c r="O82" s="10">
        <f t="shared" si="17"/>
        <v>0</v>
      </c>
      <c r="P82" s="10">
        <f t="shared" si="17"/>
        <v>0</v>
      </c>
      <c r="Q82" s="10">
        <f t="shared" si="17"/>
        <v>0</v>
      </c>
      <c r="R82" s="10">
        <f t="shared" si="17"/>
        <v>0</v>
      </c>
      <c r="S82" s="11">
        <f t="shared" si="17"/>
        <v>0</v>
      </c>
      <c r="T82" s="10">
        <f t="shared" si="17"/>
        <v>0</v>
      </c>
      <c r="U82" s="10">
        <v>0</v>
      </c>
      <c r="V82" s="10">
        <v>0</v>
      </c>
      <c r="W82" s="10">
        <v>0</v>
      </c>
    </row>
    <row r="83" spans="1:23" ht="15.75" customHeight="1">
      <c r="A83" s="5"/>
      <c r="B83" s="212"/>
      <c r="C83" s="212"/>
      <c r="D83" s="187" t="s">
        <v>14</v>
      </c>
      <c r="E83" s="190" t="s">
        <v>162</v>
      </c>
      <c r="F83" s="190"/>
      <c r="G83" s="9" t="s">
        <v>86</v>
      </c>
      <c r="H83" s="191">
        <f>J83+S83</f>
        <v>35000</v>
      </c>
      <c r="I83" s="218"/>
      <c r="J83" s="10">
        <f>K83+N83+O83+P83+Q83+R83</f>
        <v>35000</v>
      </c>
      <c r="K83" s="10">
        <f>L83+M83</f>
        <v>35000</v>
      </c>
      <c r="L83" s="10">
        <v>1400</v>
      </c>
      <c r="M83" s="10">
        <v>33600</v>
      </c>
      <c r="N83" s="10" t="s">
        <v>82</v>
      </c>
      <c r="O83" s="10">
        <v>0</v>
      </c>
      <c r="P83" s="10" t="s">
        <v>82</v>
      </c>
      <c r="Q83" s="10" t="s">
        <v>82</v>
      </c>
      <c r="R83" s="10" t="s">
        <v>82</v>
      </c>
      <c r="S83" s="10">
        <f>T83+V83+W83</f>
        <v>0</v>
      </c>
      <c r="T83" s="10">
        <v>0</v>
      </c>
      <c r="U83" s="10">
        <v>0</v>
      </c>
      <c r="V83" s="10" t="s">
        <v>82</v>
      </c>
      <c r="W83" s="10">
        <v>0</v>
      </c>
    </row>
    <row r="84" spans="1:23" ht="15" customHeight="1">
      <c r="A84" s="5"/>
      <c r="B84" s="212"/>
      <c r="C84" s="212"/>
      <c r="D84" s="188"/>
      <c r="E84" s="190"/>
      <c r="F84" s="190"/>
      <c r="G84" s="9" t="s">
        <v>87</v>
      </c>
      <c r="H84" s="191">
        <f>J84+S84</f>
        <v>0</v>
      </c>
      <c r="I84" s="218"/>
      <c r="J84" s="10">
        <f>K84+N84+O84+P84+Q84+R84</f>
        <v>0</v>
      </c>
      <c r="K84" s="10">
        <f>L84+M84</f>
        <v>0</v>
      </c>
      <c r="L84" s="10">
        <v>0</v>
      </c>
      <c r="M84" s="10">
        <v>0</v>
      </c>
      <c r="N84" s="10" t="s">
        <v>82</v>
      </c>
      <c r="O84" s="10" t="s">
        <v>82</v>
      </c>
      <c r="P84" s="10" t="s">
        <v>82</v>
      </c>
      <c r="Q84" s="10" t="s">
        <v>82</v>
      </c>
      <c r="R84" s="10" t="s">
        <v>82</v>
      </c>
      <c r="S84" s="10">
        <f>T84+V84+W84</f>
        <v>0</v>
      </c>
      <c r="T84" s="10">
        <v>0</v>
      </c>
      <c r="U84" s="10">
        <v>0</v>
      </c>
      <c r="V84" s="10" t="s">
        <v>82</v>
      </c>
      <c r="W84" s="10">
        <v>0</v>
      </c>
    </row>
    <row r="85" spans="1:23" ht="17.25" customHeight="1">
      <c r="A85" s="5"/>
      <c r="B85" s="212"/>
      <c r="C85" s="212"/>
      <c r="D85" s="188"/>
      <c r="E85" s="190"/>
      <c r="F85" s="190"/>
      <c r="G85" s="9" t="s">
        <v>88</v>
      </c>
      <c r="H85" s="191">
        <f>J85+S85</f>
        <v>4800</v>
      </c>
      <c r="I85" s="218"/>
      <c r="J85" s="10">
        <f>K85+N85+O85+P85+Q85+R85</f>
        <v>4800</v>
      </c>
      <c r="K85" s="10">
        <f>L85+M85</f>
        <v>4800</v>
      </c>
      <c r="L85" s="10">
        <v>1800</v>
      </c>
      <c r="M85" s="10">
        <v>3000</v>
      </c>
      <c r="N85" s="10" t="s">
        <v>82</v>
      </c>
      <c r="O85" s="10">
        <v>0</v>
      </c>
      <c r="P85" s="10" t="s">
        <v>82</v>
      </c>
      <c r="Q85" s="10" t="s">
        <v>82</v>
      </c>
      <c r="R85" s="10" t="s">
        <v>82</v>
      </c>
      <c r="S85" s="10">
        <f>T85</f>
        <v>0</v>
      </c>
      <c r="T85" s="10">
        <v>0</v>
      </c>
      <c r="U85" s="10">
        <v>0</v>
      </c>
      <c r="V85" s="10" t="s">
        <v>82</v>
      </c>
      <c r="W85" s="10">
        <v>0</v>
      </c>
    </row>
    <row r="86" spans="1:23" ht="16.5" customHeight="1">
      <c r="A86" s="5"/>
      <c r="B86" s="212"/>
      <c r="C86" s="212"/>
      <c r="D86" s="189"/>
      <c r="E86" s="190"/>
      <c r="F86" s="190"/>
      <c r="G86" s="9" t="s">
        <v>89</v>
      </c>
      <c r="H86" s="191">
        <f>H83-H84+H85</f>
        <v>39800</v>
      </c>
      <c r="I86" s="218"/>
      <c r="J86" s="11">
        <f aca="true" t="shared" si="18" ref="J86:W86">J83-J84+J85</f>
        <v>39800</v>
      </c>
      <c r="K86" s="11">
        <f t="shared" si="18"/>
        <v>39800</v>
      </c>
      <c r="L86" s="10">
        <f t="shared" si="18"/>
        <v>3200</v>
      </c>
      <c r="M86" s="10">
        <f t="shared" si="18"/>
        <v>36600</v>
      </c>
      <c r="N86" s="10">
        <f t="shared" si="18"/>
        <v>0</v>
      </c>
      <c r="O86" s="10">
        <f t="shared" si="18"/>
        <v>0</v>
      </c>
      <c r="P86" s="10">
        <f t="shared" si="18"/>
        <v>0</v>
      </c>
      <c r="Q86" s="10">
        <f t="shared" si="18"/>
        <v>0</v>
      </c>
      <c r="R86" s="10">
        <f t="shared" si="18"/>
        <v>0</v>
      </c>
      <c r="S86" s="11">
        <f t="shared" si="18"/>
        <v>0</v>
      </c>
      <c r="T86" s="10">
        <f t="shared" si="18"/>
        <v>0</v>
      </c>
      <c r="U86" s="10">
        <f t="shared" si="18"/>
        <v>0</v>
      </c>
      <c r="V86" s="10">
        <f t="shared" si="18"/>
        <v>0</v>
      </c>
      <c r="W86" s="10">
        <f t="shared" si="18"/>
        <v>0</v>
      </c>
    </row>
    <row r="87" spans="1:23" ht="19.5" customHeight="1">
      <c r="A87" s="5"/>
      <c r="B87" s="214" t="s">
        <v>83</v>
      </c>
      <c r="C87" s="214"/>
      <c r="D87" s="214"/>
      <c r="E87" s="214"/>
      <c r="F87" s="214"/>
      <c r="G87" s="12" t="s">
        <v>86</v>
      </c>
      <c r="H87" s="231">
        <f>J87+S87</f>
        <v>45558657.45</v>
      </c>
      <c r="I87" s="232"/>
      <c r="J87" s="13">
        <f>K87+N87+O87+P87+R87</f>
        <v>29879447.29</v>
      </c>
      <c r="K87" s="13">
        <f>L87+M87</f>
        <v>23758502.65</v>
      </c>
      <c r="L87" s="13">
        <v>15179198.77</v>
      </c>
      <c r="M87" s="13">
        <v>8579303.88</v>
      </c>
      <c r="N87" s="13">
        <v>950790</v>
      </c>
      <c r="O87" s="13">
        <v>4084508</v>
      </c>
      <c r="P87" s="13">
        <v>94825.64</v>
      </c>
      <c r="Q87" s="13" t="s">
        <v>82</v>
      </c>
      <c r="R87" s="13">
        <v>990821</v>
      </c>
      <c r="S87" s="13">
        <f>T87+V87+W87</f>
        <v>15679210.16</v>
      </c>
      <c r="T87" s="13">
        <v>15651347.16</v>
      </c>
      <c r="U87" s="13">
        <v>9375973.88</v>
      </c>
      <c r="V87" s="14">
        <v>0</v>
      </c>
      <c r="W87" s="13">
        <v>27863</v>
      </c>
    </row>
    <row r="88" spans="1:23" ht="21.75" customHeight="1">
      <c r="A88" s="5"/>
      <c r="B88" s="214"/>
      <c r="C88" s="214"/>
      <c r="D88" s="214"/>
      <c r="E88" s="214"/>
      <c r="F88" s="214"/>
      <c r="G88" s="12" t="s">
        <v>87</v>
      </c>
      <c r="H88" s="231">
        <f>J88+S88</f>
        <v>0</v>
      </c>
      <c r="I88" s="232"/>
      <c r="J88" s="13">
        <f>K88+N88+O88+P88+Q88+R88</f>
        <v>0</v>
      </c>
      <c r="K88" s="13">
        <f>L88+M88</f>
        <v>0</v>
      </c>
      <c r="L88" s="13">
        <f>L48+L80</f>
        <v>0</v>
      </c>
      <c r="M88" s="13">
        <v>0</v>
      </c>
      <c r="N88" s="13" t="s">
        <v>82</v>
      </c>
      <c r="O88" s="13">
        <v>0</v>
      </c>
      <c r="P88" s="13" t="s">
        <v>82</v>
      </c>
      <c r="Q88" s="13" t="s">
        <v>82</v>
      </c>
      <c r="R88" s="13" t="s">
        <v>82</v>
      </c>
      <c r="S88" s="13">
        <f>U88</f>
        <v>0</v>
      </c>
      <c r="T88" s="13">
        <f>T48</f>
        <v>0</v>
      </c>
      <c r="U88" s="13">
        <f>U12+U48</f>
        <v>0</v>
      </c>
      <c r="V88" s="14" t="s">
        <v>82</v>
      </c>
      <c r="W88" s="10">
        <v>0</v>
      </c>
    </row>
    <row r="89" spans="1:23" ht="18" customHeight="1">
      <c r="A89" s="5"/>
      <c r="B89" s="214"/>
      <c r="C89" s="214"/>
      <c r="D89" s="214"/>
      <c r="E89" s="214"/>
      <c r="F89" s="214"/>
      <c r="G89" s="12" t="s">
        <v>88</v>
      </c>
      <c r="H89" s="231">
        <f>J89+S89</f>
        <v>262250</v>
      </c>
      <c r="I89" s="232"/>
      <c r="J89" s="13">
        <f>K89+N89+O89+R89</f>
        <v>106884</v>
      </c>
      <c r="K89" s="13">
        <f>L89+M89</f>
        <v>90374</v>
      </c>
      <c r="L89" s="13">
        <f>L29+L81</f>
        <v>13504</v>
      </c>
      <c r="M89" s="10">
        <f>M13+M21+M29+M37+M49+M65+M73+M81</f>
        <v>76870</v>
      </c>
      <c r="N89" s="13">
        <f>N49</f>
        <v>10000</v>
      </c>
      <c r="O89" s="13">
        <f>O65</f>
        <v>6510</v>
      </c>
      <c r="P89" s="13">
        <v>0</v>
      </c>
      <c r="Q89" s="13" t="s">
        <v>82</v>
      </c>
      <c r="R89" s="13">
        <v>0</v>
      </c>
      <c r="S89" s="13">
        <f>S37+S49</f>
        <v>155366</v>
      </c>
      <c r="T89" s="13">
        <v>155366</v>
      </c>
      <c r="U89" s="13">
        <f>U61</f>
        <v>150000</v>
      </c>
      <c r="V89" s="14" t="s">
        <v>82</v>
      </c>
      <c r="W89" s="10">
        <v>0</v>
      </c>
    </row>
    <row r="90" spans="1:23" s="17" customFormat="1" ht="19.5" customHeight="1">
      <c r="A90" s="15"/>
      <c r="B90" s="214"/>
      <c r="C90" s="214"/>
      <c r="D90" s="214"/>
      <c r="E90" s="214"/>
      <c r="F90" s="214"/>
      <c r="G90" s="16" t="s">
        <v>89</v>
      </c>
      <c r="H90" s="231">
        <f>H87-H88+H89</f>
        <v>45820907.45</v>
      </c>
      <c r="I90" s="232"/>
      <c r="J90" s="13">
        <f>J87-J88+J89</f>
        <v>29986331.29</v>
      </c>
      <c r="K90" s="13">
        <f>K87-K88+K89</f>
        <v>23848876.65</v>
      </c>
      <c r="L90" s="13">
        <f aca="true" t="shared" si="19" ref="L90:W90">L87-L88+L89</f>
        <v>15192702.77</v>
      </c>
      <c r="M90" s="13">
        <f t="shared" si="19"/>
        <v>8656173.88</v>
      </c>
      <c r="N90" s="13">
        <f t="shared" si="19"/>
        <v>960790</v>
      </c>
      <c r="O90" s="13">
        <f>O87-O88+O89</f>
        <v>4091018</v>
      </c>
      <c r="P90" s="13">
        <f t="shared" si="19"/>
        <v>94825.64</v>
      </c>
      <c r="Q90" s="13">
        <f t="shared" si="19"/>
        <v>0</v>
      </c>
      <c r="R90" s="13">
        <f t="shared" si="19"/>
        <v>990821</v>
      </c>
      <c r="S90" s="13">
        <f>S87-S88+S89</f>
        <v>15834576.16</v>
      </c>
      <c r="T90" s="13">
        <f t="shared" si="19"/>
        <v>15806713.16</v>
      </c>
      <c r="U90" s="13">
        <f t="shared" si="19"/>
        <v>9525973.88</v>
      </c>
      <c r="V90" s="13">
        <f t="shared" si="19"/>
        <v>0</v>
      </c>
      <c r="W90" s="13">
        <f t="shared" si="19"/>
        <v>27863</v>
      </c>
    </row>
    <row r="91" spans="1:23" s="17" customFormat="1" ht="18" customHeight="1">
      <c r="A91" s="15"/>
      <c r="B91" s="230" t="s">
        <v>90</v>
      </c>
      <c r="C91" s="230"/>
      <c r="D91" s="230"/>
      <c r="E91" s="230"/>
      <c r="F91" s="230"/>
      <c r="G91" s="230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17" customFormat="1" ht="18.75" customHeight="1">
      <c r="A92" s="15"/>
      <c r="B92" s="234" t="s">
        <v>39</v>
      </c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</row>
    <row r="93" spans="1:23" s="17" customFormat="1" ht="193.5" customHeight="1">
      <c r="A93" s="15"/>
      <c r="B93" s="216" t="s">
        <v>198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1:23" s="17" customFormat="1" ht="57" customHeight="1">
      <c r="A94" s="15"/>
      <c r="B94" s="216" t="s">
        <v>199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4:22" ht="24" customHeight="1"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T95" s="219" t="s">
        <v>84</v>
      </c>
      <c r="U95" s="219"/>
      <c r="V95" s="219"/>
    </row>
    <row r="96" ht="11.25" customHeight="1"/>
    <row r="97" spans="20:22" ht="19.5" customHeight="1">
      <c r="T97" s="219" t="s">
        <v>85</v>
      </c>
      <c r="U97" s="219"/>
      <c r="V97" s="219"/>
    </row>
  </sheetData>
  <mergeCells count="182">
    <mergeCell ref="B55:C58"/>
    <mergeCell ref="D55:D58"/>
    <mergeCell ref="E55:F58"/>
    <mergeCell ref="H55:I55"/>
    <mergeCell ref="H56:I56"/>
    <mergeCell ref="H57:I57"/>
    <mergeCell ref="H58:I58"/>
    <mergeCell ref="H22:I22"/>
    <mergeCell ref="B23:C26"/>
    <mergeCell ref="D23:D26"/>
    <mergeCell ref="E23:F26"/>
    <mergeCell ref="H23:I23"/>
    <mergeCell ref="H24:I24"/>
    <mergeCell ref="H25:I25"/>
    <mergeCell ref="H26:I26"/>
    <mergeCell ref="H19:I19"/>
    <mergeCell ref="X19:X21"/>
    <mergeCell ref="H20:I20"/>
    <mergeCell ref="H21:I21"/>
    <mergeCell ref="D95:M95"/>
    <mergeCell ref="E15:F18"/>
    <mergeCell ref="H15:I15"/>
    <mergeCell ref="H16:I16"/>
    <mergeCell ref="H17:I17"/>
    <mergeCell ref="H18:I18"/>
    <mergeCell ref="B92:W92"/>
    <mergeCell ref="B87:F90"/>
    <mergeCell ref="H87:I87"/>
    <mergeCell ref="H88:I88"/>
    <mergeCell ref="X11:X13"/>
    <mergeCell ref="H12:I12"/>
    <mergeCell ref="H13:I13"/>
    <mergeCell ref="H14:I14"/>
    <mergeCell ref="H89:I89"/>
    <mergeCell ref="H90:I90"/>
    <mergeCell ref="H4:I9"/>
    <mergeCell ref="J4:W4"/>
    <mergeCell ref="J5:J9"/>
    <mergeCell ref="H11:I11"/>
    <mergeCell ref="V6:V9"/>
    <mergeCell ref="W6:W9"/>
    <mergeCell ref="K7:K9"/>
    <mergeCell ref="Q7:Q9"/>
    <mergeCell ref="B91:G91"/>
    <mergeCell ref="B11:C14"/>
    <mergeCell ref="D11:D14"/>
    <mergeCell ref="E11:F14"/>
    <mergeCell ref="B15:C18"/>
    <mergeCell ref="D15:D18"/>
    <mergeCell ref="E47:F50"/>
    <mergeCell ref="B19:C22"/>
    <mergeCell ref="D19:D22"/>
    <mergeCell ref="E19:F22"/>
    <mergeCell ref="B93:W93"/>
    <mergeCell ref="T6:T9"/>
    <mergeCell ref="U6:U7"/>
    <mergeCell ref="K5:R6"/>
    <mergeCell ref="B10:C10"/>
    <mergeCell ref="E10:G10"/>
    <mergeCell ref="H10:I10"/>
    <mergeCell ref="L7:M8"/>
    <mergeCell ref="D4:D9"/>
    <mergeCell ref="E4:G9"/>
    <mergeCell ref="R7:R9"/>
    <mergeCell ref="U8:U9"/>
    <mergeCell ref="N7:N9"/>
    <mergeCell ref="O7:O9"/>
    <mergeCell ref="P7:P9"/>
    <mergeCell ref="S5:S9"/>
    <mergeCell ref="T95:V95"/>
    <mergeCell ref="T97:V97"/>
    <mergeCell ref="A1:W1"/>
    <mergeCell ref="B2:W2"/>
    <mergeCell ref="A3:B3"/>
    <mergeCell ref="C3:E3"/>
    <mergeCell ref="F3:H3"/>
    <mergeCell ref="I3:W3"/>
    <mergeCell ref="B4:C9"/>
    <mergeCell ref="T5:W5"/>
    <mergeCell ref="H47:I47"/>
    <mergeCell ref="H48:I48"/>
    <mergeCell ref="H49:I49"/>
    <mergeCell ref="H50:I50"/>
    <mergeCell ref="X47:X49"/>
    <mergeCell ref="B59:C62"/>
    <mergeCell ref="D59:D62"/>
    <mergeCell ref="E59:F62"/>
    <mergeCell ref="H59:I59"/>
    <mergeCell ref="H60:I60"/>
    <mergeCell ref="H61:I61"/>
    <mergeCell ref="H62:I62"/>
    <mergeCell ref="B47:C50"/>
    <mergeCell ref="D47:D50"/>
    <mergeCell ref="X79:X81"/>
    <mergeCell ref="B83:C86"/>
    <mergeCell ref="D83:D86"/>
    <mergeCell ref="E83:F86"/>
    <mergeCell ref="H83:I83"/>
    <mergeCell ref="H84:I84"/>
    <mergeCell ref="H85:I85"/>
    <mergeCell ref="H86:I86"/>
    <mergeCell ref="B79:C82"/>
    <mergeCell ref="D79:D82"/>
    <mergeCell ref="H79:I79"/>
    <mergeCell ref="H80:I80"/>
    <mergeCell ref="H81:I81"/>
    <mergeCell ref="H82:I82"/>
    <mergeCell ref="B94:W94"/>
    <mergeCell ref="X71:X73"/>
    <mergeCell ref="H72:I72"/>
    <mergeCell ref="H73:I73"/>
    <mergeCell ref="H74:I74"/>
    <mergeCell ref="B71:C74"/>
    <mergeCell ref="D71:D74"/>
    <mergeCell ref="E71:F74"/>
    <mergeCell ref="H71:I71"/>
    <mergeCell ref="E79:F82"/>
    <mergeCell ref="B51:C54"/>
    <mergeCell ref="D51:D54"/>
    <mergeCell ref="E51:F54"/>
    <mergeCell ref="H51:I51"/>
    <mergeCell ref="H52:I52"/>
    <mergeCell ref="H53:I53"/>
    <mergeCell ref="H54:I54"/>
    <mergeCell ref="B27:C30"/>
    <mergeCell ref="D27:D30"/>
    <mergeCell ref="E27:F30"/>
    <mergeCell ref="H27:I27"/>
    <mergeCell ref="X27:X29"/>
    <mergeCell ref="H28:I28"/>
    <mergeCell ref="H29:I29"/>
    <mergeCell ref="H30:I30"/>
    <mergeCell ref="B31:C34"/>
    <mergeCell ref="D31:D34"/>
    <mergeCell ref="E31:F34"/>
    <mergeCell ref="H31:I31"/>
    <mergeCell ref="H32:I32"/>
    <mergeCell ref="H33:I33"/>
    <mergeCell ref="H34:I34"/>
    <mergeCell ref="B35:C38"/>
    <mergeCell ref="D35:D38"/>
    <mergeCell ref="E35:F38"/>
    <mergeCell ref="H35:I35"/>
    <mergeCell ref="H36:I36"/>
    <mergeCell ref="H37:I37"/>
    <mergeCell ref="H38:I38"/>
    <mergeCell ref="B39:C42"/>
    <mergeCell ref="D39:D42"/>
    <mergeCell ref="E39:F42"/>
    <mergeCell ref="H39:I39"/>
    <mergeCell ref="H40:I40"/>
    <mergeCell ref="H41:I41"/>
    <mergeCell ref="H42:I42"/>
    <mergeCell ref="B43:C46"/>
    <mergeCell ref="D43:D46"/>
    <mergeCell ref="E43:F46"/>
    <mergeCell ref="H43:I43"/>
    <mergeCell ref="H44:I44"/>
    <mergeCell ref="H45:I45"/>
    <mergeCell ref="H46:I46"/>
    <mergeCell ref="B63:C66"/>
    <mergeCell ref="D63:D66"/>
    <mergeCell ref="E63:F66"/>
    <mergeCell ref="H63:I63"/>
    <mergeCell ref="X63:X65"/>
    <mergeCell ref="H64:I64"/>
    <mergeCell ref="H65:I65"/>
    <mergeCell ref="H66:I66"/>
    <mergeCell ref="B67:C70"/>
    <mergeCell ref="D67:D70"/>
    <mergeCell ref="E67:F70"/>
    <mergeCell ref="H67:I67"/>
    <mergeCell ref="H68:I68"/>
    <mergeCell ref="H69:I69"/>
    <mergeCell ref="H70:I70"/>
    <mergeCell ref="B75:C78"/>
    <mergeCell ref="D75:D78"/>
    <mergeCell ref="E75:F78"/>
    <mergeCell ref="H75:I75"/>
    <mergeCell ref="H76:I76"/>
    <mergeCell ref="H77:I77"/>
    <mergeCell ref="H78:I78"/>
  </mergeCells>
  <printOptions/>
  <pageMargins left="0.31" right="0.17" top="0.49" bottom="0.36" header="0.29" footer="0.24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4">
      <selection activeCell="E16" sqref="E16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41.57421875" style="1" customWidth="1"/>
    <col min="5" max="5" width="22.421875" style="1" customWidth="1"/>
    <col min="6" max="16384" width="9.140625" style="1" customWidth="1"/>
  </cols>
  <sheetData>
    <row r="1" spans="4:26" ht="18.75" customHeight="1">
      <c r="D1" s="220" t="s">
        <v>192</v>
      </c>
      <c r="E1" s="220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4:25" ht="20.25" customHeight="1">
      <c r="D2" s="246" t="s">
        <v>193</v>
      </c>
      <c r="E2" s="246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4:5" ht="15.75" customHeight="1">
      <c r="D3" s="247"/>
      <c r="E3" s="247"/>
    </row>
    <row r="4" spans="1:5" ht="78" customHeight="1">
      <c r="A4" s="248" t="s">
        <v>175</v>
      </c>
      <c r="B4" s="248"/>
      <c r="C4" s="248"/>
      <c r="D4" s="248"/>
      <c r="E4" s="248"/>
    </row>
    <row r="5" ht="19.5" customHeight="1">
      <c r="E5" s="123"/>
    </row>
    <row r="6" spans="1:5" s="124" customFormat="1" ht="23.25" customHeight="1">
      <c r="A6" s="122" t="s">
        <v>106</v>
      </c>
      <c r="B6" s="122" t="s">
        <v>42</v>
      </c>
      <c r="C6" s="122" t="s">
        <v>44</v>
      </c>
      <c r="D6" s="122" t="s">
        <v>176</v>
      </c>
      <c r="E6" s="122" t="s">
        <v>177</v>
      </c>
    </row>
    <row r="7" spans="1:5" ht="30" customHeight="1" thickBot="1">
      <c r="A7" s="125" t="s">
        <v>178</v>
      </c>
      <c r="B7" s="237" t="s">
        <v>92</v>
      </c>
      <c r="C7" s="238"/>
      <c r="D7" s="238"/>
      <c r="E7" s="239"/>
    </row>
    <row r="8" spans="1:5" ht="30" customHeight="1">
      <c r="A8" s="126">
        <v>1</v>
      </c>
      <c r="B8" s="37">
        <v>756</v>
      </c>
      <c r="C8" s="67"/>
      <c r="D8" s="127" t="s">
        <v>152</v>
      </c>
      <c r="E8" s="128">
        <f>E9</f>
        <v>99330</v>
      </c>
    </row>
    <row r="9" spans="1:5" ht="30" customHeight="1">
      <c r="A9" s="129"/>
      <c r="B9" s="130"/>
      <c r="C9" s="130">
        <v>75618</v>
      </c>
      <c r="D9" s="104" t="s">
        <v>179</v>
      </c>
      <c r="E9" s="131">
        <v>99330</v>
      </c>
    </row>
    <row r="10" spans="1:5" ht="30" customHeight="1">
      <c r="A10" s="129"/>
      <c r="B10" s="132"/>
      <c r="C10" s="132"/>
      <c r="D10" s="104"/>
      <c r="E10" s="131"/>
    </row>
    <row r="11" spans="1:5" ht="30" customHeight="1">
      <c r="A11" s="133"/>
      <c r="B11" s="134"/>
      <c r="C11" s="134"/>
      <c r="D11" s="134"/>
      <c r="E11" s="134"/>
    </row>
    <row r="12" spans="1:5" s="86" customFormat="1" ht="30" customHeight="1">
      <c r="A12" s="240" t="s">
        <v>180</v>
      </c>
      <c r="B12" s="241"/>
      <c r="C12" s="242"/>
      <c r="D12" s="135"/>
      <c r="E12" s="128">
        <f>E8</f>
        <v>99330</v>
      </c>
    </row>
    <row r="13" spans="1:5" ht="30" customHeight="1" thickBot="1">
      <c r="A13" s="136" t="s">
        <v>181</v>
      </c>
      <c r="B13" s="243" t="s">
        <v>182</v>
      </c>
      <c r="C13" s="244"/>
      <c r="D13" s="244"/>
      <c r="E13" s="245"/>
    </row>
    <row r="14" spans="1:5" ht="30" customHeight="1">
      <c r="A14" s="126">
        <v>1</v>
      </c>
      <c r="B14" s="101">
        <v>851</v>
      </c>
      <c r="C14" s="135"/>
      <c r="D14" s="137" t="s">
        <v>183</v>
      </c>
      <c r="E14" s="128">
        <f>E15</f>
        <v>89730</v>
      </c>
    </row>
    <row r="15" spans="1:5" ht="30" customHeight="1">
      <c r="A15" s="129"/>
      <c r="B15" s="132"/>
      <c r="C15" s="130">
        <v>85154</v>
      </c>
      <c r="D15" s="138" t="s">
        <v>184</v>
      </c>
      <c r="E15" s="131">
        <v>89730</v>
      </c>
    </row>
    <row r="16" spans="1:5" ht="30" customHeight="1">
      <c r="A16" s="129"/>
      <c r="B16" s="132"/>
      <c r="C16" s="132"/>
      <c r="D16" s="132"/>
      <c r="E16" s="132"/>
    </row>
    <row r="17" spans="1:5" ht="30" customHeight="1">
      <c r="A17" s="129"/>
      <c r="B17" s="132"/>
      <c r="C17" s="132"/>
      <c r="D17" s="132"/>
      <c r="E17" s="132"/>
    </row>
    <row r="18" spans="1:5" ht="30" customHeight="1">
      <c r="A18" s="129"/>
      <c r="B18" s="132"/>
      <c r="C18" s="132"/>
      <c r="D18" s="132"/>
      <c r="E18" s="132"/>
    </row>
    <row r="19" spans="1:5" s="86" customFormat="1" ht="30" customHeight="1">
      <c r="A19" s="240" t="s">
        <v>180</v>
      </c>
      <c r="B19" s="241"/>
      <c r="C19" s="242"/>
      <c r="D19" s="135"/>
      <c r="E19" s="128">
        <f>E14</f>
        <v>89730</v>
      </c>
    </row>
    <row r="21" ht="12.75">
      <c r="A21" s="139"/>
    </row>
    <row r="22" spans="1:5" ht="14.25">
      <c r="A22" s="140"/>
      <c r="D22" s="235" t="s">
        <v>84</v>
      </c>
      <c r="E22" s="235"/>
    </row>
    <row r="23" spans="4:5" ht="14.25">
      <c r="D23" s="90"/>
      <c r="E23" s="90"/>
    </row>
    <row r="24" spans="1:5" ht="14.25">
      <c r="A24" s="140"/>
      <c r="D24" s="236" t="s">
        <v>185</v>
      </c>
      <c r="E24" s="236"/>
    </row>
  </sheetData>
  <mergeCells count="10">
    <mergeCell ref="D1:E1"/>
    <mergeCell ref="D2:E2"/>
    <mergeCell ref="D3:E3"/>
    <mergeCell ref="A4:E4"/>
    <mergeCell ref="D22:E22"/>
    <mergeCell ref="D24:E24"/>
    <mergeCell ref="B7:E7"/>
    <mergeCell ref="A12:C12"/>
    <mergeCell ref="B13:E13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spans="4:5" ht="21.75" customHeight="1">
      <c r="D1" s="220" t="s">
        <v>194</v>
      </c>
      <c r="E1" s="220"/>
    </row>
    <row r="2" spans="4:5" ht="22.5" customHeight="1">
      <c r="D2" s="246" t="s">
        <v>195</v>
      </c>
      <c r="E2" s="246"/>
    </row>
    <row r="3" ht="12.75" customHeight="1"/>
    <row r="4" spans="1:5" ht="43.5" customHeight="1">
      <c r="A4" s="254" t="s">
        <v>20</v>
      </c>
      <c r="B4" s="254"/>
      <c r="C4" s="254"/>
      <c r="D4" s="254"/>
      <c r="E4" s="254"/>
    </row>
    <row r="5" spans="4:5" ht="12.75">
      <c r="D5" s="1"/>
      <c r="E5" s="123"/>
    </row>
    <row r="6" spans="1:5" s="144" customFormat="1" ht="14.25">
      <c r="A6" s="255" t="s">
        <v>106</v>
      </c>
      <c r="B6" s="255" t="s">
        <v>42</v>
      </c>
      <c r="C6" s="255" t="s">
        <v>44</v>
      </c>
      <c r="D6" s="256" t="s">
        <v>45</v>
      </c>
      <c r="E6" s="257" t="s">
        <v>21</v>
      </c>
    </row>
    <row r="7" spans="1:5" s="144" customFormat="1" ht="14.25">
      <c r="A7" s="255"/>
      <c r="B7" s="255"/>
      <c r="C7" s="255"/>
      <c r="D7" s="256"/>
      <c r="E7" s="258"/>
    </row>
    <row r="8" spans="1:5" s="144" customFormat="1" ht="14.25">
      <c r="A8" s="255"/>
      <c r="B8" s="255"/>
      <c r="C8" s="255"/>
      <c r="D8" s="256"/>
      <c r="E8" s="259"/>
    </row>
    <row r="9" spans="1:5" s="146" customFormat="1" ht="16.5" customHeight="1">
      <c r="A9" s="145">
        <v>1</v>
      </c>
      <c r="B9" s="145">
        <v>2</v>
      </c>
      <c r="C9" s="145">
        <v>3</v>
      </c>
      <c r="D9" s="145">
        <v>4</v>
      </c>
      <c r="E9" s="145">
        <v>5</v>
      </c>
    </row>
    <row r="10" spans="1:5" ht="34.5" customHeight="1">
      <c r="A10" s="260" t="s">
        <v>22</v>
      </c>
      <c r="B10" s="261"/>
      <c r="C10" s="262"/>
      <c r="D10" s="147" t="s">
        <v>23</v>
      </c>
      <c r="E10" s="148"/>
    </row>
    <row r="11" spans="1:5" ht="26.25" customHeight="1">
      <c r="A11" s="149">
        <v>1</v>
      </c>
      <c r="B11" s="150">
        <v>150</v>
      </c>
      <c r="C11" s="150">
        <v>15011</v>
      </c>
      <c r="D11" s="151" t="s">
        <v>24</v>
      </c>
      <c r="E11" s="152">
        <v>14220</v>
      </c>
    </row>
    <row r="12" spans="1:5" ht="26.25" customHeight="1">
      <c r="A12" s="149">
        <v>2</v>
      </c>
      <c r="B12" s="150">
        <v>600</v>
      </c>
      <c r="C12" s="150">
        <v>60016</v>
      </c>
      <c r="D12" s="151" t="s">
        <v>25</v>
      </c>
      <c r="E12" s="152">
        <v>0</v>
      </c>
    </row>
    <row r="13" spans="1:5" ht="26.25" customHeight="1">
      <c r="A13" s="149">
        <v>3</v>
      </c>
      <c r="B13" s="150">
        <v>750</v>
      </c>
      <c r="C13" s="150">
        <v>75095</v>
      </c>
      <c r="D13" s="151" t="s">
        <v>24</v>
      </c>
      <c r="E13" s="152">
        <v>13643</v>
      </c>
    </row>
    <row r="14" spans="1:5" ht="20.25" customHeight="1">
      <c r="A14" s="149"/>
      <c r="B14" s="150"/>
      <c r="C14" s="150"/>
      <c r="D14" s="151"/>
      <c r="E14" s="152"/>
    </row>
    <row r="15" spans="1:5" ht="24.75" customHeight="1">
      <c r="A15" s="149">
        <v>4</v>
      </c>
      <c r="B15" s="150">
        <v>801</v>
      </c>
      <c r="C15" s="150">
        <v>80104</v>
      </c>
      <c r="D15" s="151" t="s">
        <v>26</v>
      </c>
      <c r="E15" s="152">
        <v>11800</v>
      </c>
    </row>
    <row r="16" spans="1:5" ht="18" customHeight="1">
      <c r="A16" s="149"/>
      <c r="B16" s="150">
        <v>801</v>
      </c>
      <c r="C16" s="150">
        <v>80104</v>
      </c>
      <c r="D16" s="151" t="s">
        <v>27</v>
      </c>
      <c r="E16" s="152">
        <v>9600</v>
      </c>
    </row>
    <row r="17" spans="1:5" ht="18" customHeight="1">
      <c r="A17" s="148"/>
      <c r="B17" s="150">
        <v>801</v>
      </c>
      <c r="C17" s="150">
        <v>80104</v>
      </c>
      <c r="D17" s="151" t="s">
        <v>28</v>
      </c>
      <c r="E17" s="152">
        <v>8700</v>
      </c>
    </row>
    <row r="18" spans="1:5" ht="18" customHeight="1">
      <c r="A18" s="148"/>
      <c r="B18" s="150">
        <v>801</v>
      </c>
      <c r="C18" s="150">
        <v>80104</v>
      </c>
      <c r="D18" s="151" t="s">
        <v>36</v>
      </c>
      <c r="E18" s="152">
        <v>4000</v>
      </c>
    </row>
    <row r="19" spans="1:5" ht="18" customHeight="1">
      <c r="A19" s="161"/>
      <c r="B19" s="150">
        <v>801</v>
      </c>
      <c r="C19" s="150">
        <v>80104</v>
      </c>
      <c r="D19" s="151" t="s">
        <v>37</v>
      </c>
      <c r="E19" s="152">
        <v>10000</v>
      </c>
    </row>
    <row r="20" spans="1:5" ht="18" customHeight="1">
      <c r="A20" s="161"/>
      <c r="B20" s="150">
        <v>801</v>
      </c>
      <c r="C20" s="150">
        <v>80104</v>
      </c>
      <c r="D20" s="151" t="s">
        <v>29</v>
      </c>
      <c r="E20" s="152">
        <v>5900</v>
      </c>
    </row>
    <row r="21" spans="1:5" ht="27" customHeight="1">
      <c r="A21" s="263"/>
      <c r="B21" s="264"/>
      <c r="C21" s="265"/>
      <c r="D21" s="153" t="s">
        <v>30</v>
      </c>
      <c r="E21" s="152">
        <f>SUM(E15:E20)</f>
        <v>50000</v>
      </c>
    </row>
    <row r="22" spans="1:5" ht="27" customHeight="1">
      <c r="A22" s="266" t="s">
        <v>31</v>
      </c>
      <c r="B22" s="267"/>
      <c r="C22" s="268"/>
      <c r="D22" s="151"/>
      <c r="E22" s="154">
        <f>E11+E12+E13+E21</f>
        <v>77863</v>
      </c>
    </row>
    <row r="23" spans="1:5" ht="44.25" customHeight="1">
      <c r="A23" s="260" t="s">
        <v>32</v>
      </c>
      <c r="B23" s="261"/>
      <c r="C23" s="262"/>
      <c r="D23" s="155" t="s">
        <v>33</v>
      </c>
      <c r="E23" s="148"/>
    </row>
    <row r="24" spans="1:5" ht="33.75" customHeight="1">
      <c r="A24" s="156">
        <v>1</v>
      </c>
      <c r="B24" s="157">
        <v>926</v>
      </c>
      <c r="C24" s="157">
        <v>92605</v>
      </c>
      <c r="D24" s="158" t="s">
        <v>34</v>
      </c>
      <c r="E24" s="159">
        <v>280000</v>
      </c>
    </row>
    <row r="25" spans="1:5" ht="26.25" customHeight="1">
      <c r="A25" s="148"/>
      <c r="B25" s="148"/>
      <c r="C25" s="148"/>
      <c r="D25" s="148"/>
      <c r="E25" s="148"/>
    </row>
    <row r="26" spans="1:5" ht="24.75" customHeight="1">
      <c r="A26" s="148"/>
      <c r="B26" s="148"/>
      <c r="C26" s="148"/>
      <c r="D26" s="148"/>
      <c r="E26" s="148"/>
    </row>
    <row r="27" spans="1:5" ht="23.25" customHeight="1">
      <c r="A27" s="249" t="s">
        <v>180</v>
      </c>
      <c r="B27" s="249"/>
      <c r="C27" s="249"/>
      <c r="D27" s="148"/>
      <c r="E27" s="159">
        <f>SUM(E24:E26)</f>
        <v>280000</v>
      </c>
    </row>
    <row r="28" spans="1:5" ht="32.25" customHeight="1">
      <c r="A28" s="250" t="s">
        <v>43</v>
      </c>
      <c r="B28" s="251"/>
      <c r="C28" s="251"/>
      <c r="D28" s="252"/>
      <c r="E28" s="160">
        <f>E22+E27</f>
        <v>357863</v>
      </c>
    </row>
    <row r="30" ht="12.75">
      <c r="A30" s="140"/>
    </row>
    <row r="31" spans="4:5" ht="12.75">
      <c r="D31" s="253" t="s">
        <v>84</v>
      </c>
      <c r="E31" s="253"/>
    </row>
    <row r="33" spans="4:5" ht="12.75">
      <c r="D33" s="173" t="s">
        <v>35</v>
      </c>
      <c r="E33" s="173"/>
    </row>
  </sheetData>
  <mergeCells count="16">
    <mergeCell ref="E6:E8"/>
    <mergeCell ref="D33:E33"/>
    <mergeCell ref="A10:C10"/>
    <mergeCell ref="A21:C21"/>
    <mergeCell ref="A22:C22"/>
    <mergeCell ref="A23:C23"/>
    <mergeCell ref="D1:E1"/>
    <mergeCell ref="A27:C27"/>
    <mergeCell ref="A28:D28"/>
    <mergeCell ref="D31:E31"/>
    <mergeCell ref="D2:E2"/>
    <mergeCell ref="A4:E4"/>
    <mergeCell ref="A6:A8"/>
    <mergeCell ref="B6:B8"/>
    <mergeCell ref="C6:C8"/>
    <mergeCell ref="D6:D8"/>
  </mergeCells>
  <printOptions/>
  <pageMargins left="0.75" right="0.75" top="0.75" bottom="0.73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34">
      <selection activeCell="E2" sqref="E2:L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2.00390625" style="1" customWidth="1"/>
    <col min="5" max="5" width="12.7109375" style="1" customWidth="1"/>
    <col min="6" max="6" width="13.421875" style="1" customWidth="1"/>
    <col min="7" max="7" width="13.140625" style="1" customWidth="1"/>
    <col min="8" max="9" width="12.00390625" style="1" customWidth="1"/>
    <col min="10" max="10" width="12.421875" style="1" customWidth="1"/>
    <col min="11" max="11" width="9.140625" style="1" customWidth="1"/>
    <col min="12" max="12" width="9.57421875" style="1" customWidth="1"/>
    <col min="13" max="16384" width="9.140625" style="1" customWidth="1"/>
  </cols>
  <sheetData>
    <row r="1" spans="6:12" ht="16.5" customHeight="1">
      <c r="F1" s="285" t="s">
        <v>196</v>
      </c>
      <c r="G1" s="285"/>
      <c r="H1" s="285"/>
      <c r="I1" s="285"/>
      <c r="J1" s="285"/>
      <c r="K1" s="285"/>
      <c r="L1" s="285"/>
    </row>
    <row r="2" spans="5:12" ht="20.25" customHeight="1">
      <c r="E2" s="286" t="s">
        <v>197</v>
      </c>
      <c r="F2" s="286"/>
      <c r="G2" s="286"/>
      <c r="H2" s="286"/>
      <c r="I2" s="286"/>
      <c r="J2" s="286"/>
      <c r="K2" s="286"/>
      <c r="L2" s="286"/>
    </row>
    <row r="3" spans="5:12" ht="9" customHeight="1">
      <c r="E3" s="49"/>
      <c r="F3" s="49"/>
      <c r="G3" s="49"/>
      <c r="H3" s="49"/>
      <c r="I3" s="49"/>
      <c r="J3" s="49"/>
      <c r="K3" s="49"/>
      <c r="L3" s="49"/>
    </row>
    <row r="4" spans="1:12" ht="18.75" customHeight="1">
      <c r="A4" s="287" t="s">
        <v>107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s="50" customFormat="1" ht="14.25" customHeight="1">
      <c r="A5" s="288" t="s">
        <v>106</v>
      </c>
      <c r="B5" s="288" t="s">
        <v>42</v>
      </c>
      <c r="C5" s="288" t="s">
        <v>108</v>
      </c>
      <c r="D5" s="283" t="s">
        <v>109</v>
      </c>
      <c r="E5" s="283" t="s">
        <v>110</v>
      </c>
      <c r="F5" s="283" t="s">
        <v>111</v>
      </c>
      <c r="G5" s="283"/>
      <c r="H5" s="283"/>
      <c r="I5" s="283"/>
      <c r="J5" s="283"/>
      <c r="K5" s="289" t="s">
        <v>112</v>
      </c>
      <c r="L5" s="281" t="s">
        <v>113</v>
      </c>
    </row>
    <row r="6" spans="1:12" s="50" customFormat="1" ht="15" customHeight="1">
      <c r="A6" s="288"/>
      <c r="B6" s="288"/>
      <c r="C6" s="288"/>
      <c r="D6" s="283"/>
      <c r="E6" s="283"/>
      <c r="F6" s="283" t="s">
        <v>114</v>
      </c>
      <c r="G6" s="283" t="s">
        <v>115</v>
      </c>
      <c r="H6" s="283"/>
      <c r="I6" s="283"/>
      <c r="J6" s="283"/>
      <c r="K6" s="290"/>
      <c r="L6" s="282"/>
    </row>
    <row r="7" spans="1:12" s="50" customFormat="1" ht="29.25" customHeight="1">
      <c r="A7" s="288"/>
      <c r="B7" s="288"/>
      <c r="C7" s="288"/>
      <c r="D7" s="283"/>
      <c r="E7" s="283"/>
      <c r="F7" s="283"/>
      <c r="G7" s="283" t="s">
        <v>116</v>
      </c>
      <c r="H7" s="284" t="s">
        <v>117</v>
      </c>
      <c r="I7" s="283" t="s">
        <v>118</v>
      </c>
      <c r="J7" s="284" t="s">
        <v>119</v>
      </c>
      <c r="K7" s="290"/>
      <c r="L7" s="282"/>
    </row>
    <row r="8" spans="1:12" s="50" customFormat="1" ht="19.5" customHeight="1">
      <c r="A8" s="288"/>
      <c r="B8" s="288"/>
      <c r="C8" s="288"/>
      <c r="D8" s="283"/>
      <c r="E8" s="283"/>
      <c r="F8" s="283"/>
      <c r="G8" s="283"/>
      <c r="H8" s="284"/>
      <c r="I8" s="283"/>
      <c r="J8" s="284"/>
      <c r="K8" s="290"/>
      <c r="L8" s="282"/>
    </row>
    <row r="9" spans="1:12" s="52" customFormat="1" ht="13.5" customHeight="1">
      <c r="A9" s="51">
        <v>1</v>
      </c>
      <c r="B9" s="51">
        <v>2</v>
      </c>
      <c r="C9" s="51">
        <v>3</v>
      </c>
      <c r="D9" s="51">
        <v>5</v>
      </c>
      <c r="E9" s="51">
        <v>6</v>
      </c>
      <c r="F9" s="51">
        <v>7</v>
      </c>
      <c r="G9" s="51">
        <v>8</v>
      </c>
      <c r="H9" s="51">
        <v>9</v>
      </c>
      <c r="I9" s="51">
        <v>10</v>
      </c>
      <c r="J9" s="51">
        <v>11</v>
      </c>
      <c r="K9" s="51">
        <v>12</v>
      </c>
      <c r="L9" s="51">
        <v>13</v>
      </c>
    </row>
    <row r="10" spans="1:12" s="52" customFormat="1" ht="25.5" customHeight="1">
      <c r="A10" s="51">
        <v>1</v>
      </c>
      <c r="B10" s="53" t="s">
        <v>104</v>
      </c>
      <c r="C10" s="53" t="s">
        <v>120</v>
      </c>
      <c r="D10" s="54" t="s">
        <v>121</v>
      </c>
      <c r="E10" s="55">
        <f>F10</f>
        <v>748000</v>
      </c>
      <c r="F10" s="55">
        <f>G10+H10+I10</f>
        <v>748000</v>
      </c>
      <c r="G10" s="55">
        <v>517000</v>
      </c>
      <c r="H10" s="55">
        <v>150000</v>
      </c>
      <c r="I10" s="55">
        <v>81000</v>
      </c>
      <c r="J10" s="51"/>
      <c r="K10" s="51"/>
      <c r="L10" s="56" t="s">
        <v>122</v>
      </c>
    </row>
    <row r="11" spans="1:12" s="52" customFormat="1" ht="77.25" customHeight="1">
      <c r="A11" s="51">
        <v>2</v>
      </c>
      <c r="B11" s="53" t="s">
        <v>104</v>
      </c>
      <c r="C11" s="53" t="s">
        <v>120</v>
      </c>
      <c r="D11" s="54" t="s">
        <v>123</v>
      </c>
      <c r="E11" s="57">
        <f>F11</f>
        <v>196800</v>
      </c>
      <c r="F11" s="57">
        <f>G11</f>
        <v>196800</v>
      </c>
      <c r="G11" s="57">
        <v>196800</v>
      </c>
      <c r="H11" s="55"/>
      <c r="I11" s="55"/>
      <c r="J11" s="51"/>
      <c r="K11" s="51"/>
      <c r="L11" s="56" t="s">
        <v>122</v>
      </c>
    </row>
    <row r="12" spans="1:12" s="52" customFormat="1" ht="51.75" customHeight="1">
      <c r="A12" s="51">
        <v>3</v>
      </c>
      <c r="B12" s="53" t="s">
        <v>104</v>
      </c>
      <c r="C12" s="53" t="s">
        <v>120</v>
      </c>
      <c r="D12" s="54" t="s">
        <v>146</v>
      </c>
      <c r="E12" s="94">
        <f>F12</f>
        <v>16000</v>
      </c>
      <c r="F12" s="57">
        <f>G12+H12+I12+J12</f>
        <v>16000</v>
      </c>
      <c r="G12" s="57">
        <v>16000</v>
      </c>
      <c r="H12" s="55"/>
      <c r="I12" s="55"/>
      <c r="J12" s="51"/>
      <c r="K12" s="51"/>
      <c r="L12" s="56" t="s">
        <v>122</v>
      </c>
    </row>
    <row r="13" spans="1:12" ht="21.75" customHeight="1">
      <c r="A13" s="277" t="s">
        <v>124</v>
      </c>
      <c r="B13" s="277"/>
      <c r="C13" s="277"/>
      <c r="D13" s="277"/>
      <c r="E13" s="58">
        <f>F13+K13</f>
        <v>960800</v>
      </c>
      <c r="F13" s="59">
        <f>SUM(F10:F12)</f>
        <v>960800</v>
      </c>
      <c r="G13" s="59">
        <f>SUM(G10:G12)</f>
        <v>729800</v>
      </c>
      <c r="H13" s="59">
        <f>H10</f>
        <v>150000</v>
      </c>
      <c r="I13" s="59">
        <f>SUM(I10)</f>
        <v>81000</v>
      </c>
      <c r="J13" s="60">
        <f>SUM(J10)</f>
        <v>0</v>
      </c>
      <c r="K13" s="61"/>
      <c r="L13" s="62"/>
    </row>
    <row r="14" spans="1:12" s="69" customFormat="1" ht="27" customHeight="1">
      <c r="A14" s="63">
        <v>4</v>
      </c>
      <c r="B14" s="63">
        <v>400</v>
      </c>
      <c r="C14" s="64">
        <v>40002</v>
      </c>
      <c r="D14" s="65" t="s">
        <v>125</v>
      </c>
      <c r="E14" s="55">
        <f>F14</f>
        <v>16100</v>
      </c>
      <c r="F14" s="55">
        <f>G14</f>
        <v>16100</v>
      </c>
      <c r="G14" s="55">
        <v>16100</v>
      </c>
      <c r="H14" s="66"/>
      <c r="I14" s="66"/>
      <c r="J14" s="67"/>
      <c r="K14" s="68"/>
      <c r="L14" s="56" t="s">
        <v>122</v>
      </c>
    </row>
    <row r="15" spans="1:12" s="72" customFormat="1" ht="24" customHeight="1">
      <c r="A15" s="278" t="s">
        <v>126</v>
      </c>
      <c r="B15" s="279"/>
      <c r="C15" s="279"/>
      <c r="D15" s="280"/>
      <c r="E15" s="70">
        <f>SUM(E14)</f>
        <v>16100</v>
      </c>
      <c r="F15" s="70">
        <f>SUM(F14)</f>
        <v>16100</v>
      </c>
      <c r="G15" s="70">
        <f>SUM(G14)</f>
        <v>16100</v>
      </c>
      <c r="H15" s="66"/>
      <c r="I15" s="66"/>
      <c r="J15" s="67"/>
      <c r="K15" s="68"/>
      <c r="L15" s="71"/>
    </row>
    <row r="16" spans="1:12" s="69" customFormat="1" ht="126.75" customHeight="1">
      <c r="A16" s="63">
        <v>5</v>
      </c>
      <c r="B16" s="63">
        <v>600</v>
      </c>
      <c r="C16" s="64">
        <v>60013</v>
      </c>
      <c r="D16" s="54" t="s">
        <v>127</v>
      </c>
      <c r="E16" s="57">
        <f>F16</f>
        <v>50020</v>
      </c>
      <c r="F16" s="57">
        <f>G16</f>
        <v>50020</v>
      </c>
      <c r="G16" s="57">
        <v>50020</v>
      </c>
      <c r="H16" s="73"/>
      <c r="I16" s="66"/>
      <c r="J16" s="67"/>
      <c r="K16" s="68"/>
      <c r="L16" s="56" t="s">
        <v>122</v>
      </c>
    </row>
    <row r="17" spans="1:12" s="69" customFormat="1" ht="63.75" customHeight="1">
      <c r="A17" s="63">
        <v>6</v>
      </c>
      <c r="B17" s="63">
        <v>600</v>
      </c>
      <c r="C17" s="64">
        <v>60016</v>
      </c>
      <c r="D17" s="54" t="s">
        <v>128</v>
      </c>
      <c r="E17" s="55">
        <f>F17</f>
        <v>141123.66</v>
      </c>
      <c r="F17" s="55">
        <f>G17</f>
        <v>141123.66</v>
      </c>
      <c r="G17" s="55">
        <v>141123.66</v>
      </c>
      <c r="H17" s="66"/>
      <c r="I17" s="66"/>
      <c r="J17" s="67"/>
      <c r="K17" s="68"/>
      <c r="L17" s="56" t="s">
        <v>122</v>
      </c>
    </row>
    <row r="18" spans="1:12" ht="38.25" customHeight="1">
      <c r="A18" s="74">
        <v>7</v>
      </c>
      <c r="B18" s="74">
        <v>600</v>
      </c>
      <c r="C18" s="75">
        <v>60016</v>
      </c>
      <c r="D18" s="54" t="s">
        <v>129</v>
      </c>
      <c r="E18" s="57">
        <f aca="true" t="shared" si="0" ref="E18:E26">F18</f>
        <v>400000</v>
      </c>
      <c r="F18" s="57">
        <f>G18+H18+I18+J18</f>
        <v>400000</v>
      </c>
      <c r="G18" s="57">
        <v>0</v>
      </c>
      <c r="H18" s="57">
        <v>400000</v>
      </c>
      <c r="I18" s="76"/>
      <c r="J18" s="77"/>
      <c r="K18" s="78"/>
      <c r="L18" s="56" t="s">
        <v>122</v>
      </c>
    </row>
    <row r="19" spans="1:12" ht="88.5" customHeight="1">
      <c r="A19" s="79">
        <v>8</v>
      </c>
      <c r="B19" s="74">
        <v>600</v>
      </c>
      <c r="C19" s="75">
        <v>60016</v>
      </c>
      <c r="D19" s="54" t="s">
        <v>130</v>
      </c>
      <c r="E19" s="57">
        <f t="shared" si="0"/>
        <v>1768524.96</v>
      </c>
      <c r="F19" s="57">
        <f>G19+J19</f>
        <v>1768524.96</v>
      </c>
      <c r="G19" s="57">
        <v>267278.75</v>
      </c>
      <c r="H19" s="57"/>
      <c r="I19" s="57"/>
      <c r="J19" s="57">
        <v>1501246.21</v>
      </c>
      <c r="K19" s="78"/>
      <c r="L19" s="56" t="s">
        <v>122</v>
      </c>
    </row>
    <row r="20" spans="1:12" ht="29.25" customHeight="1">
      <c r="A20" s="79">
        <v>9</v>
      </c>
      <c r="B20" s="74">
        <v>600</v>
      </c>
      <c r="C20" s="75">
        <v>60016</v>
      </c>
      <c r="D20" s="54" t="s">
        <v>131</v>
      </c>
      <c r="E20" s="55">
        <f t="shared" si="0"/>
        <v>143055.62</v>
      </c>
      <c r="F20" s="55">
        <f>G20</f>
        <v>143055.62</v>
      </c>
      <c r="G20" s="55">
        <v>143055.62</v>
      </c>
      <c r="H20" s="80"/>
      <c r="I20" s="76"/>
      <c r="J20" s="55"/>
      <c r="K20" s="78"/>
      <c r="L20" s="56" t="s">
        <v>122</v>
      </c>
    </row>
    <row r="21" spans="1:12" ht="128.25" customHeight="1">
      <c r="A21" s="79">
        <v>10</v>
      </c>
      <c r="B21" s="74">
        <v>600</v>
      </c>
      <c r="C21" s="75">
        <v>60016</v>
      </c>
      <c r="D21" s="54" t="s">
        <v>132</v>
      </c>
      <c r="E21" s="57">
        <f t="shared" si="0"/>
        <v>2620000</v>
      </c>
      <c r="F21" s="57">
        <f>G21+H21</f>
        <v>2620000</v>
      </c>
      <c r="G21" s="57">
        <v>1850000</v>
      </c>
      <c r="H21" s="57">
        <v>770000</v>
      </c>
      <c r="I21" s="76"/>
      <c r="J21" s="55"/>
      <c r="K21" s="78"/>
      <c r="L21" s="56" t="s">
        <v>122</v>
      </c>
    </row>
    <row r="22" spans="1:21" ht="61.5" customHeight="1">
      <c r="A22" s="79">
        <v>11</v>
      </c>
      <c r="B22" s="74">
        <v>600</v>
      </c>
      <c r="C22" s="75">
        <v>60016</v>
      </c>
      <c r="D22" s="81" t="s">
        <v>133</v>
      </c>
      <c r="E22" s="57">
        <f t="shared" si="0"/>
        <v>150000</v>
      </c>
      <c r="F22" s="57">
        <f>G22</f>
        <v>150000</v>
      </c>
      <c r="G22" s="57">
        <v>150000</v>
      </c>
      <c r="H22" s="82"/>
      <c r="I22" s="82"/>
      <c r="J22" s="82"/>
      <c r="K22" s="82"/>
      <c r="L22" s="56" t="s">
        <v>122</v>
      </c>
      <c r="M22" s="83"/>
      <c r="N22" s="83"/>
      <c r="O22" s="83"/>
      <c r="P22" s="83"/>
      <c r="Q22" s="83"/>
      <c r="R22" s="83"/>
      <c r="S22" s="83"/>
      <c r="T22" s="83"/>
      <c r="U22" s="83"/>
    </row>
    <row r="23" spans="1:12" ht="36" customHeight="1">
      <c r="A23" s="79">
        <v>12</v>
      </c>
      <c r="B23" s="74">
        <v>600</v>
      </c>
      <c r="C23" s="75">
        <v>60016</v>
      </c>
      <c r="D23" s="54" t="s">
        <v>134</v>
      </c>
      <c r="E23" s="55">
        <f t="shared" si="0"/>
        <v>0</v>
      </c>
      <c r="F23" s="55">
        <f>G23</f>
        <v>0</v>
      </c>
      <c r="G23" s="55">
        <v>0</v>
      </c>
      <c r="H23" s="80"/>
      <c r="I23" s="76"/>
      <c r="J23" s="55"/>
      <c r="K23" s="78"/>
      <c r="L23" s="56" t="s">
        <v>122</v>
      </c>
    </row>
    <row r="24" spans="1:12" ht="66" customHeight="1">
      <c r="A24" s="74">
        <v>13</v>
      </c>
      <c r="B24" s="74">
        <v>600</v>
      </c>
      <c r="C24" s="75">
        <v>60016</v>
      </c>
      <c r="D24" s="54" t="s">
        <v>135</v>
      </c>
      <c r="E24" s="57">
        <f t="shared" si="0"/>
        <v>680000</v>
      </c>
      <c r="F24" s="57">
        <f>G24+H24</f>
        <v>680000</v>
      </c>
      <c r="G24" s="57">
        <v>0</v>
      </c>
      <c r="H24" s="57">
        <v>680000</v>
      </c>
      <c r="I24" s="76"/>
      <c r="J24" s="55"/>
      <c r="K24" s="78"/>
      <c r="L24" s="56" t="s">
        <v>122</v>
      </c>
    </row>
    <row r="25" spans="1:12" s="52" customFormat="1" ht="52.5" customHeight="1">
      <c r="A25" s="74">
        <v>14</v>
      </c>
      <c r="B25" s="53" t="s">
        <v>149</v>
      </c>
      <c r="C25" s="53" t="s">
        <v>150</v>
      </c>
      <c r="D25" s="54" t="s">
        <v>187</v>
      </c>
      <c r="E25" s="94">
        <f t="shared" si="0"/>
        <v>35000</v>
      </c>
      <c r="F25" s="57">
        <f>G25+H25+I25+J25</f>
        <v>35000</v>
      </c>
      <c r="G25" s="57">
        <v>35000</v>
      </c>
      <c r="H25" s="55"/>
      <c r="I25" s="55"/>
      <c r="J25" s="51"/>
      <c r="K25" s="51"/>
      <c r="L25" s="56" t="s">
        <v>122</v>
      </c>
    </row>
    <row r="26" spans="1:12" ht="39" customHeight="1">
      <c r="A26" s="74">
        <v>15</v>
      </c>
      <c r="B26" s="74">
        <v>600</v>
      </c>
      <c r="C26" s="75">
        <v>60016</v>
      </c>
      <c r="D26" s="84" t="s">
        <v>136</v>
      </c>
      <c r="E26" s="55">
        <f t="shared" si="0"/>
        <v>228000</v>
      </c>
      <c r="F26" s="55">
        <f>G26+I26</f>
        <v>228000</v>
      </c>
      <c r="G26" s="55">
        <v>170000</v>
      </c>
      <c r="H26" s="55"/>
      <c r="I26" s="55">
        <v>58000</v>
      </c>
      <c r="J26" s="55"/>
      <c r="K26" s="78"/>
      <c r="L26" s="56" t="s">
        <v>122</v>
      </c>
    </row>
    <row r="27" spans="1:12" s="86" customFormat="1" ht="23.25" customHeight="1">
      <c r="A27" s="269" t="s">
        <v>137</v>
      </c>
      <c r="B27" s="270"/>
      <c r="C27" s="270"/>
      <c r="D27" s="271"/>
      <c r="E27" s="85">
        <f>F27+K27</f>
        <v>6215724.24</v>
      </c>
      <c r="F27" s="85">
        <f>G27+H27+I27+J27+K27</f>
        <v>6215724.24</v>
      </c>
      <c r="G27" s="85">
        <f>SUM(G16:G26)</f>
        <v>2806478.0300000003</v>
      </c>
      <c r="H27" s="48">
        <f>H18+H21+H24</f>
        <v>1850000</v>
      </c>
      <c r="I27" s="85">
        <f>I26</f>
        <v>58000</v>
      </c>
      <c r="J27" s="85">
        <f>J19</f>
        <v>1501246.21</v>
      </c>
      <c r="K27" s="85">
        <v>0</v>
      </c>
      <c r="L27" s="61"/>
    </row>
    <row r="28" spans="1:12" ht="26.25" customHeight="1">
      <c r="A28" s="74">
        <v>16</v>
      </c>
      <c r="B28" s="74">
        <v>700</v>
      </c>
      <c r="C28" s="75">
        <v>70005</v>
      </c>
      <c r="D28" s="54" t="s">
        <v>138</v>
      </c>
      <c r="E28" s="55">
        <f>F28</f>
        <v>184725</v>
      </c>
      <c r="F28" s="55">
        <f>G28</f>
        <v>184725</v>
      </c>
      <c r="G28" s="55">
        <v>184725</v>
      </c>
      <c r="H28" s="80"/>
      <c r="I28" s="76"/>
      <c r="J28" s="55"/>
      <c r="K28" s="78"/>
      <c r="L28" s="56" t="s">
        <v>122</v>
      </c>
    </row>
    <row r="29" spans="1:12" s="86" customFormat="1" ht="23.25" customHeight="1">
      <c r="A29" s="269" t="s">
        <v>139</v>
      </c>
      <c r="B29" s="270"/>
      <c r="C29" s="270"/>
      <c r="D29" s="271"/>
      <c r="E29" s="85">
        <f>E28</f>
        <v>184725</v>
      </c>
      <c r="F29" s="85">
        <f>F28</f>
        <v>184725</v>
      </c>
      <c r="G29" s="85">
        <f>G28</f>
        <v>184725</v>
      </c>
      <c r="H29" s="61"/>
      <c r="I29" s="85">
        <v>0</v>
      </c>
      <c r="J29" s="85">
        <f>J19</f>
        <v>1501246.21</v>
      </c>
      <c r="K29" s="85">
        <v>0</v>
      </c>
      <c r="L29" s="61"/>
    </row>
    <row r="30" spans="1:12" s="86" customFormat="1" ht="27.75" customHeight="1">
      <c r="A30" s="74">
        <v>17</v>
      </c>
      <c r="B30" s="74">
        <v>754</v>
      </c>
      <c r="C30" s="75">
        <v>75412</v>
      </c>
      <c r="D30" s="54" t="s">
        <v>140</v>
      </c>
      <c r="E30" s="87">
        <f>F30</f>
        <v>4350</v>
      </c>
      <c r="F30" s="87">
        <f>G30</f>
        <v>4350</v>
      </c>
      <c r="G30" s="87">
        <v>4350</v>
      </c>
      <c r="H30" s="61"/>
      <c r="I30" s="85"/>
      <c r="J30" s="85"/>
      <c r="K30" s="85"/>
      <c r="L30" s="56" t="s">
        <v>122</v>
      </c>
    </row>
    <row r="31" spans="1:12" s="86" customFormat="1" ht="90" customHeight="1">
      <c r="A31" s="74">
        <v>18</v>
      </c>
      <c r="B31" s="74">
        <v>754</v>
      </c>
      <c r="C31" s="75">
        <v>75412</v>
      </c>
      <c r="D31" s="84" t="s">
        <v>1</v>
      </c>
      <c r="E31" s="87">
        <f aca="true" t="shared" si="1" ref="E31:E37">F31</f>
        <v>23366</v>
      </c>
      <c r="F31" s="87">
        <f>G31+H31+I31</f>
        <v>23366</v>
      </c>
      <c r="G31" s="87">
        <v>366</v>
      </c>
      <c r="H31" s="61"/>
      <c r="I31" s="87">
        <v>23000</v>
      </c>
      <c r="J31" s="85"/>
      <c r="K31" s="85"/>
      <c r="L31" s="56" t="s">
        <v>122</v>
      </c>
    </row>
    <row r="32" spans="1:12" s="86" customFormat="1" ht="27" customHeight="1">
      <c r="A32" s="269" t="s">
        <v>141</v>
      </c>
      <c r="B32" s="270"/>
      <c r="C32" s="270"/>
      <c r="D32" s="271"/>
      <c r="E32" s="85">
        <f t="shared" si="1"/>
        <v>27716</v>
      </c>
      <c r="F32" s="85">
        <f>SUM(F30:F31)</f>
        <v>27716</v>
      </c>
      <c r="G32" s="85">
        <f>G30+G31</f>
        <v>4716</v>
      </c>
      <c r="H32" s="61"/>
      <c r="I32" s="85">
        <f>SUM(I31)</f>
        <v>23000</v>
      </c>
      <c r="J32" s="85"/>
      <c r="K32" s="85"/>
      <c r="L32" s="61"/>
    </row>
    <row r="33" spans="1:12" s="86" customFormat="1" ht="39.75" customHeight="1">
      <c r="A33" s="88">
        <v>19</v>
      </c>
      <c r="B33" s="88">
        <v>801</v>
      </c>
      <c r="C33" s="88">
        <v>80101</v>
      </c>
      <c r="D33" s="54" t="s">
        <v>151</v>
      </c>
      <c r="E33" s="87">
        <f t="shared" si="1"/>
        <v>4601</v>
      </c>
      <c r="F33" s="87">
        <f>G33</f>
        <v>4601</v>
      </c>
      <c r="G33" s="87">
        <v>4601</v>
      </c>
      <c r="H33" s="61"/>
      <c r="I33" s="85"/>
      <c r="J33" s="85"/>
      <c r="K33" s="85"/>
      <c r="L33" s="56" t="s">
        <v>142</v>
      </c>
    </row>
    <row r="34" spans="1:12" s="86" customFormat="1" ht="39.75" customHeight="1">
      <c r="A34" s="88">
        <v>20</v>
      </c>
      <c r="B34" s="88">
        <v>801</v>
      </c>
      <c r="C34" s="88">
        <v>80101</v>
      </c>
      <c r="D34" s="54" t="s">
        <v>168</v>
      </c>
      <c r="E34" s="87">
        <f t="shared" si="1"/>
        <v>7832</v>
      </c>
      <c r="F34" s="87">
        <f>G34</f>
        <v>7832</v>
      </c>
      <c r="G34" s="87">
        <v>7832</v>
      </c>
      <c r="H34" s="61"/>
      <c r="I34" s="85"/>
      <c r="J34" s="85"/>
      <c r="K34" s="85"/>
      <c r="L34" s="56" t="s">
        <v>142</v>
      </c>
    </row>
    <row r="35" spans="1:12" s="86" customFormat="1" ht="39.75" customHeight="1">
      <c r="A35" s="88">
        <v>21</v>
      </c>
      <c r="B35" s="88">
        <v>801</v>
      </c>
      <c r="C35" s="88">
        <v>80110</v>
      </c>
      <c r="D35" s="84" t="s">
        <v>147</v>
      </c>
      <c r="E35" s="87">
        <f t="shared" si="1"/>
        <v>16766</v>
      </c>
      <c r="F35" s="87">
        <f>G35</f>
        <v>16766</v>
      </c>
      <c r="G35" s="87">
        <v>16766</v>
      </c>
      <c r="H35" s="61"/>
      <c r="I35" s="85"/>
      <c r="J35" s="85"/>
      <c r="K35" s="85"/>
      <c r="L35" s="56" t="s">
        <v>148</v>
      </c>
    </row>
    <row r="36" spans="1:12" s="86" customFormat="1" ht="43.5" customHeight="1">
      <c r="A36" s="88">
        <v>22</v>
      </c>
      <c r="B36" s="88">
        <v>801</v>
      </c>
      <c r="C36" s="88">
        <v>80195</v>
      </c>
      <c r="D36" s="84" t="s">
        <v>38</v>
      </c>
      <c r="E36" s="87">
        <f>F36</f>
        <v>550000</v>
      </c>
      <c r="F36" s="87">
        <f>G36</f>
        <v>550000</v>
      </c>
      <c r="G36" s="87">
        <v>550000</v>
      </c>
      <c r="H36" s="61"/>
      <c r="I36" s="85"/>
      <c r="J36" s="85"/>
      <c r="K36" s="85"/>
      <c r="L36" s="56" t="s">
        <v>122</v>
      </c>
    </row>
    <row r="37" spans="1:12" s="86" customFormat="1" ht="39.75" customHeight="1">
      <c r="A37" s="88">
        <v>23</v>
      </c>
      <c r="B37" s="88">
        <v>801</v>
      </c>
      <c r="C37" s="88">
        <v>80195</v>
      </c>
      <c r="D37" s="84" t="s">
        <v>143</v>
      </c>
      <c r="E37" s="87">
        <f t="shared" si="1"/>
        <v>30000</v>
      </c>
      <c r="F37" s="87">
        <f>G37</f>
        <v>30000</v>
      </c>
      <c r="G37" s="87">
        <v>30000</v>
      </c>
      <c r="H37" s="61"/>
      <c r="I37" s="85"/>
      <c r="J37" s="85"/>
      <c r="K37" s="85"/>
      <c r="L37" s="56" t="s">
        <v>122</v>
      </c>
    </row>
    <row r="38" spans="1:12" s="86" customFormat="1" ht="23.25" customHeight="1">
      <c r="A38" s="269" t="s">
        <v>144</v>
      </c>
      <c r="B38" s="270"/>
      <c r="C38" s="270"/>
      <c r="D38" s="271"/>
      <c r="E38" s="89">
        <f>E33+E34+E35+E37</f>
        <v>59199</v>
      </c>
      <c r="F38" s="89">
        <f>SUM(F33:F37)</f>
        <v>609199</v>
      </c>
      <c r="G38" s="89">
        <f>SUM(G33:G37)</f>
        <v>609199</v>
      </c>
      <c r="H38" s="61"/>
      <c r="I38" s="85"/>
      <c r="J38" s="85"/>
      <c r="K38" s="85"/>
      <c r="L38" s="61"/>
    </row>
    <row r="39" spans="1:12" ht="39.75" customHeight="1">
      <c r="A39" s="74">
        <v>24</v>
      </c>
      <c r="B39" s="74">
        <v>852</v>
      </c>
      <c r="C39" s="75">
        <v>85219</v>
      </c>
      <c r="D39" s="54" t="s">
        <v>40</v>
      </c>
      <c r="E39" s="55">
        <f>F39</f>
        <v>35000</v>
      </c>
      <c r="F39" s="55">
        <f>G39</f>
        <v>35000</v>
      </c>
      <c r="G39" s="55">
        <v>35000</v>
      </c>
      <c r="H39" s="80"/>
      <c r="I39" s="76"/>
      <c r="J39" s="55"/>
      <c r="K39" s="78"/>
      <c r="L39" s="56" t="s">
        <v>41</v>
      </c>
    </row>
    <row r="40" spans="1:12" s="86" customFormat="1" ht="23.25" customHeight="1">
      <c r="A40" s="269" t="s">
        <v>170</v>
      </c>
      <c r="B40" s="270"/>
      <c r="C40" s="270"/>
      <c r="D40" s="271"/>
      <c r="E40" s="85">
        <f>E39</f>
        <v>35000</v>
      </c>
      <c r="F40" s="85">
        <f>F39</f>
        <v>35000</v>
      </c>
      <c r="G40" s="85">
        <f>G39</f>
        <v>35000</v>
      </c>
      <c r="H40" s="61"/>
      <c r="I40" s="85">
        <v>0</v>
      </c>
      <c r="J40" s="85"/>
      <c r="K40" s="85">
        <v>0</v>
      </c>
      <c r="L40" s="61"/>
    </row>
    <row r="41" spans="1:12" s="102" customFormat="1" ht="27" customHeight="1">
      <c r="A41" s="272" t="s">
        <v>43</v>
      </c>
      <c r="B41" s="273"/>
      <c r="C41" s="273"/>
      <c r="D41" s="274"/>
      <c r="E41" s="89">
        <f>F41+K41</f>
        <v>8049264.24</v>
      </c>
      <c r="F41" s="89">
        <f>G41+H41+I41+J41</f>
        <v>8049264.24</v>
      </c>
      <c r="G41" s="89">
        <f>G13+G15+G27+G29+G32+G38+G40</f>
        <v>4386018.03</v>
      </c>
      <c r="H41" s="59">
        <f>H13+H27</f>
        <v>2000000</v>
      </c>
      <c r="I41" s="59">
        <v>162000</v>
      </c>
      <c r="J41" s="89">
        <f>J29</f>
        <v>1501246.21</v>
      </c>
      <c r="K41" s="100">
        <f>SUM(K29)</f>
        <v>0</v>
      </c>
      <c r="L41" s="101" t="s">
        <v>145</v>
      </c>
    </row>
    <row r="42" spans="1:12" s="90" customFormat="1" ht="20.25" customHeight="1">
      <c r="A42" s="276"/>
      <c r="B42" s="276"/>
      <c r="C42" s="276"/>
      <c r="D42" s="276"/>
      <c r="E42" s="95"/>
      <c r="F42" s="95"/>
      <c r="G42" s="96"/>
      <c r="H42" s="97"/>
      <c r="I42" s="97"/>
      <c r="J42" s="96"/>
      <c r="K42" s="98"/>
      <c r="L42" s="99"/>
    </row>
    <row r="43" spans="2:11" ht="21.75" customHeight="1">
      <c r="B43" s="275" t="s">
        <v>0</v>
      </c>
      <c r="C43" s="275"/>
      <c r="D43" s="275"/>
      <c r="E43" s="275"/>
      <c r="F43" s="275"/>
      <c r="H43" s="247" t="s">
        <v>84</v>
      </c>
      <c r="I43" s="247"/>
      <c r="J43" s="247"/>
      <c r="K43" s="91"/>
    </row>
    <row r="44" spans="8:11" ht="36" customHeight="1">
      <c r="H44" s="247" t="s">
        <v>85</v>
      </c>
      <c r="I44" s="247"/>
      <c r="J44" s="247"/>
      <c r="K44" s="91"/>
    </row>
    <row r="47" ht="14.25">
      <c r="D47" s="92"/>
    </row>
    <row r="48" ht="14.25">
      <c r="D48" s="92"/>
    </row>
    <row r="49" ht="14.25">
      <c r="D49" s="92"/>
    </row>
    <row r="50" ht="14.25">
      <c r="D50" s="92"/>
    </row>
    <row r="51" ht="14.25">
      <c r="D51" s="93"/>
    </row>
  </sheetData>
  <mergeCells count="29">
    <mergeCell ref="F1:L1"/>
    <mergeCell ref="E2:L2"/>
    <mergeCell ref="A4:L4"/>
    <mergeCell ref="A5:A8"/>
    <mergeCell ref="B5:B8"/>
    <mergeCell ref="C5:C8"/>
    <mergeCell ref="D5:D8"/>
    <mergeCell ref="E5:E8"/>
    <mergeCell ref="F5:J5"/>
    <mergeCell ref="K5:K8"/>
    <mergeCell ref="L5:L8"/>
    <mergeCell ref="F6:F8"/>
    <mergeCell ref="G6:J6"/>
    <mergeCell ref="G7:G8"/>
    <mergeCell ref="H7:H8"/>
    <mergeCell ref="I7:I8"/>
    <mergeCell ref="J7:J8"/>
    <mergeCell ref="A13:D13"/>
    <mergeCell ref="A15:D15"/>
    <mergeCell ref="A27:D27"/>
    <mergeCell ref="A29:D29"/>
    <mergeCell ref="A40:D40"/>
    <mergeCell ref="H43:J43"/>
    <mergeCell ref="H44:J44"/>
    <mergeCell ref="A32:D32"/>
    <mergeCell ref="A38:D38"/>
    <mergeCell ref="A41:D41"/>
    <mergeCell ref="B43:F43"/>
    <mergeCell ref="A42:D42"/>
  </mergeCells>
  <printOptions/>
  <pageMargins left="0.41" right="0.29" top="0.45" bottom="0.48" header="0.31" footer="0.31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2011-12-28T11:16:49Z</cp:lastPrinted>
  <dcterms:created xsi:type="dcterms:W3CDTF">2009-10-15T10:17:39Z</dcterms:created>
  <dcterms:modified xsi:type="dcterms:W3CDTF">2011-12-28T11:18:26Z</dcterms:modified>
  <cp:category/>
  <cp:version/>
  <cp:contentType/>
  <cp:contentStatus/>
</cp:coreProperties>
</file>